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icotte\Downloads\"/>
    </mc:Choice>
  </mc:AlternateContent>
  <xr:revisionPtr revIDLastSave="0" documentId="13_ncr:1_{DDE040A4-51DA-40DE-858F-1BBB0A145238}" xr6:coauthVersionLast="47" xr6:coauthVersionMax="47" xr10:uidLastSave="{00000000-0000-0000-0000-000000000000}"/>
  <bookViews>
    <workbookView xWindow="28680" yWindow="-120" windowWidth="29040" windowHeight="16440" tabRatio="928" activeTab="3" xr2:uid="{00000000-000D-0000-FFFF-FFFF00000000}"/>
  </bookViews>
  <sheets>
    <sheet name="2026 ECF Master" sheetId="134" r:id="rId1"/>
    <sheet name="2026 E.C.F. Analysis" sheetId="1" r:id="rId2"/>
    <sheet name="Large Lots" sheetId="132" r:id="rId3"/>
    <sheet name="Condo's" sheetId="133" r:id="rId4"/>
    <sheet name="401A9" sheetId="2" r:id="rId5"/>
    <sheet name="404A9" sheetId="10" r:id="rId6"/>
    <sheet name="404B0" sheetId="11" r:id="rId7"/>
    <sheet name="406A0" sheetId="12" r:id="rId8"/>
    <sheet name="407A0" sheetId="13" r:id="rId9"/>
    <sheet name="407B9" sheetId="14" r:id="rId10"/>
    <sheet name="409A9" sheetId="15" r:id="rId11"/>
    <sheet name="411A0" sheetId="16" r:id="rId12"/>
    <sheet name="411B0" sheetId="17" r:id="rId13"/>
    <sheet name="412A0" sheetId="18" r:id="rId14"/>
    <sheet name="412B0" sheetId="19" r:id="rId15"/>
    <sheet name="414A0" sheetId="20" r:id="rId16"/>
    <sheet name="414B0" sheetId="21" r:id="rId17"/>
    <sheet name="414C9" sheetId="22" r:id="rId18"/>
    <sheet name="417A9" sheetId="130" r:id="rId19"/>
    <sheet name="420A0" sheetId="24" r:id="rId20"/>
    <sheet name="420B0" sheetId="25" r:id="rId21"/>
    <sheet name="422A0" sheetId="26" r:id="rId22"/>
    <sheet name="422B9" sheetId="27" r:id="rId23"/>
    <sheet name="423A9" sheetId="28" r:id="rId24"/>
    <sheet name="423B0" sheetId="131" r:id="rId25"/>
    <sheet name="425A0" sheetId="30" r:id="rId26"/>
    <sheet name="426A0" sheetId="31" r:id="rId27"/>
    <sheet name="426B9" sheetId="32" r:id="rId28"/>
    <sheet name="427A0" sheetId="33" r:id="rId29"/>
    <sheet name="427B0" sheetId="34" r:id="rId30"/>
    <sheet name="427C0" sheetId="35" r:id="rId31"/>
    <sheet name="428A0" sheetId="36" r:id="rId32"/>
    <sheet name="428B9" sheetId="37" r:id="rId33"/>
    <sheet name="429A0" sheetId="38" r:id="rId34"/>
    <sheet name="429B9" sheetId="39" r:id="rId35"/>
    <sheet name="430A0" sheetId="129" r:id="rId36"/>
    <sheet name="430B9" sheetId="41" r:id="rId37"/>
    <sheet name="430E0" sheetId="42" r:id="rId38"/>
    <sheet name="431A0" sheetId="43" r:id="rId39"/>
    <sheet name="431B0" sheetId="44" r:id="rId40"/>
    <sheet name="432A0" sheetId="45" r:id="rId41"/>
    <sheet name="432B0" sheetId="46" r:id="rId42"/>
    <sheet name="432C9" sheetId="47" r:id="rId43"/>
    <sheet name="433A0" sheetId="48" r:id="rId44"/>
    <sheet name="433B0" sheetId="49" r:id="rId45"/>
    <sheet name="434A9" sheetId="50" r:id="rId46"/>
    <sheet name="435A0" sheetId="51" r:id="rId47"/>
    <sheet name="436B9" sheetId="52" r:id="rId48"/>
    <sheet name="437A0" sheetId="53" r:id="rId49"/>
    <sheet name="437B9" sheetId="54" r:id="rId50"/>
    <sheet name="437C0" sheetId="55" r:id="rId51"/>
    <sheet name="437D0" sheetId="56" r:id="rId52"/>
    <sheet name="439A9" sheetId="57" r:id="rId53"/>
    <sheet name="441A9" sheetId="58" r:id="rId54"/>
    <sheet name="442A9" sheetId="59" r:id="rId55"/>
    <sheet name="443A0" sheetId="60" r:id="rId56"/>
    <sheet name="444A0" sheetId="61" r:id="rId57"/>
    <sheet name="445A9" sheetId="62" r:id="rId58"/>
    <sheet name="446A0" sheetId="63" r:id="rId59"/>
    <sheet name="449A0" sheetId="64" r:id="rId60"/>
    <sheet name="449C0" sheetId="65" r:id="rId61"/>
    <sheet name="450A0" sheetId="66" r:id="rId62"/>
    <sheet name="456A0" sheetId="67" r:id="rId63"/>
    <sheet name="457B0" sheetId="68" r:id="rId64"/>
    <sheet name="457C0" sheetId="69" r:id="rId65"/>
    <sheet name="457D0" sheetId="70" r:id="rId66"/>
    <sheet name="458A9" sheetId="71" r:id="rId67"/>
    <sheet name="458B0" sheetId="72" r:id="rId68"/>
    <sheet name="459A0" sheetId="73" r:id="rId69"/>
    <sheet name="459B0" sheetId="74" r:id="rId70"/>
    <sheet name="459C0" sheetId="75" r:id="rId71"/>
    <sheet name="460A0" sheetId="76" r:id="rId72"/>
    <sheet name="460B9" sheetId="77" r:id="rId73"/>
    <sheet name="461A0" sheetId="78" r:id="rId74"/>
    <sheet name="462A0" sheetId="79" r:id="rId75"/>
    <sheet name="462B0" sheetId="80" r:id="rId76"/>
    <sheet name="464A0" sheetId="81" r:id="rId77"/>
    <sheet name="464B0" sheetId="82" r:id="rId78"/>
    <sheet name="466A9" sheetId="83" r:id="rId79"/>
    <sheet name="466B0" sheetId="84" r:id="rId80"/>
    <sheet name="468A0" sheetId="85" r:id="rId81"/>
    <sheet name="468D0" sheetId="86" r:id="rId82"/>
    <sheet name="470A9" sheetId="87" r:id="rId83"/>
    <sheet name="471A9" sheetId="88" r:id="rId84"/>
    <sheet name="473A0" sheetId="89" r:id="rId85"/>
    <sheet name="475A0" sheetId="90" r:id="rId86"/>
    <sheet name="476A0" sheetId="91" r:id="rId87"/>
    <sheet name="477A9" sheetId="92" r:id="rId88"/>
    <sheet name="478A9" sheetId="93" r:id="rId89"/>
    <sheet name="480A9" sheetId="94" r:id="rId90"/>
    <sheet name="480B0" sheetId="95" r:id="rId91"/>
    <sheet name="480C0" sheetId="96" r:id="rId92"/>
    <sheet name="481A0" sheetId="97" r:id="rId93"/>
    <sheet name="481B0" sheetId="98" r:id="rId94"/>
    <sheet name="482A9" sheetId="99" r:id="rId95"/>
    <sheet name="482B0" sheetId="100" r:id="rId96"/>
    <sheet name="483A9" sheetId="101" r:id="rId97"/>
    <sheet name="485B0" sheetId="102" r:id="rId98"/>
    <sheet name="485C9" sheetId="103" r:id="rId99"/>
    <sheet name="488A9" sheetId="104" r:id="rId100"/>
    <sheet name="490A0" sheetId="105" r:id="rId101"/>
    <sheet name="493A0" sheetId="106" r:id="rId102"/>
    <sheet name="496A0" sheetId="107" r:id="rId103"/>
    <sheet name="CPYRE" sheetId="108" r:id="rId104"/>
    <sheet name="530B0" sheetId="109" r:id="rId105"/>
    <sheet name="538C0" sheetId="110" r:id="rId106"/>
    <sheet name="540B0" sheetId="112" r:id="rId107"/>
    <sheet name="549B0" sheetId="113" r:id="rId108"/>
    <sheet name="553A0" sheetId="114" r:id="rId109"/>
    <sheet name="559D0" sheetId="116" r:id="rId110"/>
    <sheet name="568C0" sheetId="118" r:id="rId111"/>
    <sheet name="569B0" sheetId="120" r:id="rId112"/>
    <sheet name="571B0" sheetId="122" r:id="rId113"/>
    <sheet name="574A0" sheetId="124" r:id="rId114"/>
    <sheet name="575A0" sheetId="125" r:id="rId115"/>
    <sheet name="590B0" sheetId="127" r:id="rId116"/>
    <sheet name="540A0" sheetId="111" r:id="rId117"/>
    <sheet name="553B0" sheetId="115" r:id="rId118"/>
    <sheet name="568B0" sheetId="117" r:id="rId119"/>
    <sheet name="569A0" sheetId="119" r:id="rId120"/>
    <sheet name="569C0" sheetId="121" r:id="rId121"/>
    <sheet name="573A0" sheetId="123" r:id="rId122"/>
    <sheet name="584A0" sheetId="126" r:id="rId123"/>
  </sheets>
  <definedNames>
    <definedName name="_xlnm._FilterDatabase" localSheetId="1" hidden="1">'2026 E.C.F. Analysis'!$A$1:$Z$1326</definedName>
    <definedName name="_xlnm._FilterDatabase" localSheetId="4" hidden="1">'401A9'!$A$1:$Z$27</definedName>
    <definedName name="_xlnm._FilterDatabase" localSheetId="5" hidden="1">'404A9'!$A$1:$Z$35</definedName>
    <definedName name="_xlnm._FilterDatabase" localSheetId="6" hidden="1">'404B0'!#REF!</definedName>
    <definedName name="_xlnm._FilterDatabase" localSheetId="7" hidden="1">'406A0'!$A$1:$Z$9</definedName>
    <definedName name="_xlnm._FilterDatabase" localSheetId="8" hidden="1">'407A0'!$A$1:$Z$27</definedName>
    <definedName name="_xlnm._FilterDatabase" localSheetId="9" hidden="1">'407B9'!$A$1:$Z$6</definedName>
    <definedName name="_xlnm._FilterDatabase" localSheetId="10" hidden="1">'409A9'!$A$1:$Z$96</definedName>
    <definedName name="_xlnm._FilterDatabase" localSheetId="11" hidden="1">'411A0'!$A$1:$Z$5</definedName>
    <definedName name="_xlnm._FilterDatabase" localSheetId="12" hidden="1">'411B0'!$A$1:$Z$9</definedName>
    <definedName name="_xlnm._FilterDatabase" localSheetId="13" hidden="1">'412A0'!$A$1:$Z$24</definedName>
    <definedName name="_xlnm._FilterDatabase" localSheetId="14" hidden="1">'412B0'!$A$1:$Z$13</definedName>
    <definedName name="_xlnm._FilterDatabase" localSheetId="15" hidden="1">'414A0'!$A$1:$Z$19</definedName>
    <definedName name="_xlnm._FilterDatabase" localSheetId="16" hidden="1">'414B0'!$A$1:$Z$13</definedName>
    <definedName name="_xlnm._FilterDatabase" localSheetId="17" hidden="1">'414C9'!#REF!</definedName>
    <definedName name="_xlnm._FilterDatabase" localSheetId="18" hidden="1">'417A9'!#REF!</definedName>
    <definedName name="_xlnm._FilterDatabase" localSheetId="19" hidden="1">'420A0'!$A$1:$Z$5</definedName>
    <definedName name="_xlnm._FilterDatabase" localSheetId="20" hidden="1">'420B0'!$A$1:$Z$5</definedName>
    <definedName name="_xlnm._FilterDatabase" localSheetId="21" hidden="1">'422A0'!$A$1:$Z$9</definedName>
    <definedName name="_xlnm._FilterDatabase" localSheetId="22" hidden="1">'422B9'!$A$1:$Z$55</definedName>
    <definedName name="_xlnm._FilterDatabase" localSheetId="23" hidden="1">'423A9'!$A$1:$Z$14</definedName>
    <definedName name="_xlnm._FilterDatabase" localSheetId="24" hidden="1">'423B0'!#REF!</definedName>
    <definedName name="_xlnm._FilterDatabase" localSheetId="25" hidden="1">'425A0'!$A$1:$Z$34</definedName>
    <definedName name="_xlnm._FilterDatabase" localSheetId="26" hidden="1">'426A0'!$A$1:$Z$11</definedName>
    <definedName name="_xlnm._FilterDatabase" localSheetId="27" hidden="1">'426B9'!$A$1:$Z$41</definedName>
    <definedName name="_xlnm._FilterDatabase" localSheetId="28" hidden="1">'427A0'!$A$1:$Z$6</definedName>
    <definedName name="_xlnm._FilterDatabase" localSheetId="29" hidden="1">'427B0'!$A$1:$Z$19</definedName>
    <definedName name="_xlnm._FilterDatabase" localSheetId="30" hidden="1">'427C0'!$A$1:$Z$7</definedName>
    <definedName name="_xlnm._FilterDatabase" localSheetId="31" hidden="1">'428A0'!$A$1:$Z$34</definedName>
    <definedName name="_xlnm._FilterDatabase" localSheetId="32" hidden="1">'428B9'!$A$1:$Z$16</definedName>
    <definedName name="_xlnm._FilterDatabase" localSheetId="33" hidden="1">'429A0'!$A$1:$Z$35</definedName>
    <definedName name="_xlnm._FilterDatabase" localSheetId="34" hidden="1">'429B9'!$A$1:$Z$21</definedName>
    <definedName name="_xlnm._FilterDatabase" localSheetId="35" hidden="1">'430A0'!$A$1:$Z$43</definedName>
    <definedName name="_xlnm._FilterDatabase" localSheetId="37" hidden="1">'430E0'!$A$1:$Z$6</definedName>
    <definedName name="_xlnm._FilterDatabase" localSheetId="38" hidden="1">'431A0'!$A$1:$Z$16</definedName>
    <definedName name="_xlnm._FilterDatabase" localSheetId="39" hidden="1">'431B0'!$A$1:$Z$16</definedName>
    <definedName name="_xlnm._FilterDatabase" localSheetId="40" hidden="1">'432A0'!$A$1:$Z$19</definedName>
    <definedName name="_xlnm._FilterDatabase" localSheetId="41" hidden="1">'432B0'!$A$1:$Z$6</definedName>
    <definedName name="_xlnm._FilterDatabase" localSheetId="42" hidden="1">'432C9'!$A$1:$Z$18</definedName>
    <definedName name="_xlnm._FilterDatabase" localSheetId="43" hidden="1">'433A0'!$A$1:$Z$7</definedName>
    <definedName name="_xlnm._FilterDatabase" localSheetId="44" hidden="1">'433B0'!$A$1:$Z$6</definedName>
    <definedName name="_xlnm._FilterDatabase" localSheetId="45" hidden="1">'434A9'!$A$1:$Z$17</definedName>
    <definedName name="_xlnm._FilterDatabase" localSheetId="46" hidden="1">'435A0'!$A$1:$Z$7</definedName>
    <definedName name="_xlnm._FilterDatabase" localSheetId="47" hidden="1">'436B9'!$A$1:$Z$57</definedName>
    <definedName name="_xlnm._FilterDatabase" localSheetId="49" hidden="1">'437B9'!$A$1:$Z$56</definedName>
    <definedName name="_xlnm._FilterDatabase" localSheetId="50" hidden="1">'437C0'!$A$1:$Z$6</definedName>
    <definedName name="_xlnm._FilterDatabase" localSheetId="51" hidden="1">'437D0'!$A$1:$Z$6</definedName>
    <definedName name="_xlnm._FilterDatabase" localSheetId="52" hidden="1">'439A9'!$A$1:$Z$18</definedName>
    <definedName name="_xlnm._FilterDatabase" localSheetId="53" hidden="1">'441A9'!$A$1:$Z$8</definedName>
    <definedName name="_xlnm._FilterDatabase" localSheetId="54" hidden="1">'442A9'!$A$1:$Z$10</definedName>
    <definedName name="_xlnm._FilterDatabase" localSheetId="55" hidden="1">'443A0'!$A$1:$Z$27</definedName>
    <definedName name="_xlnm._FilterDatabase" localSheetId="56" hidden="1">'444A0'!$A$1:$Z$5</definedName>
    <definedName name="_xlnm._FilterDatabase" localSheetId="57" hidden="1">'445A9'!$A$1:$Z$27</definedName>
    <definedName name="_xlnm._FilterDatabase" localSheetId="58" hidden="1">'446A0'!$A$1:$Z$18</definedName>
    <definedName name="_xlnm._FilterDatabase" localSheetId="59" hidden="1">'449A0'!$A$1:$Z$12</definedName>
    <definedName name="_xlnm._FilterDatabase" localSheetId="60" hidden="1">'449C0'!$A$1:$Z$6</definedName>
    <definedName name="_xlnm._FilterDatabase" localSheetId="61" hidden="1">'450A0'!$A$1:$Z$10</definedName>
    <definedName name="_xlnm._FilterDatabase" localSheetId="62" hidden="1">'456A0'!$A$1:$Z$7</definedName>
    <definedName name="_xlnm._FilterDatabase" localSheetId="63" hidden="1">'457B0'!$A$1:$Z$8</definedName>
    <definedName name="_xlnm._FilterDatabase" localSheetId="64" hidden="1">'457C0'!$A$1:$Z$6</definedName>
    <definedName name="_xlnm._FilterDatabase" localSheetId="65" hidden="1">'457D0'!$A$1:$Z$22</definedName>
    <definedName name="_xlnm._FilterDatabase" localSheetId="66" hidden="1">'458A9'!$A$1:$Z$8</definedName>
    <definedName name="_xlnm._FilterDatabase" localSheetId="67" hidden="1">'458B0'!$A$1:$Z$14</definedName>
    <definedName name="_xlnm._FilterDatabase" localSheetId="68" hidden="1">'459A0'!$A$1:$Z$6</definedName>
    <definedName name="_xlnm._FilterDatabase" localSheetId="69" hidden="1">'459B0'!$A$1:$Z$6</definedName>
    <definedName name="_xlnm._FilterDatabase" localSheetId="70" hidden="1">'459C0'!$A$1:$Z$9</definedName>
    <definedName name="_xlnm._FilterDatabase" localSheetId="71" hidden="1">'460A0'!$A$1:$Z$9</definedName>
    <definedName name="_xlnm._FilterDatabase" localSheetId="72" hidden="1">'460B9'!$A$1:$Z$7</definedName>
    <definedName name="_xlnm._FilterDatabase" localSheetId="73" hidden="1">'461A0'!$A$1:$Z$19</definedName>
    <definedName name="_xlnm._FilterDatabase" localSheetId="74" hidden="1">'462A0'!$A$1:$Z$8</definedName>
    <definedName name="_xlnm._FilterDatabase" localSheetId="75" hidden="1">'462B0'!$A$1:$Z$10</definedName>
    <definedName name="_xlnm._FilterDatabase" localSheetId="76" hidden="1">'464A0'!$A$1:$Z$6</definedName>
    <definedName name="_xlnm._FilterDatabase" localSheetId="77" hidden="1">'464B0'!$A$1:$Z$9</definedName>
    <definedName name="_xlnm._FilterDatabase" localSheetId="78" hidden="1">'466A9'!$A$1:$Z$7</definedName>
    <definedName name="_xlnm._FilterDatabase" localSheetId="79" hidden="1">'466B0'!$A$1:$Z$6</definedName>
    <definedName name="_xlnm._FilterDatabase" localSheetId="80" hidden="1">'468A0'!$A$1:$Z$11</definedName>
    <definedName name="_xlnm._FilterDatabase" localSheetId="81" hidden="1">'468D0'!$A$1:$Z$7</definedName>
    <definedName name="_xlnm._FilterDatabase" localSheetId="82" hidden="1">'470A9'!$A$1:$Z$7</definedName>
    <definedName name="_xlnm._FilterDatabase" localSheetId="83" hidden="1">'471A9'!$A$1:$Z$19</definedName>
    <definedName name="_xlnm._FilterDatabase" localSheetId="84" hidden="1">'473A0'!$A$1:$Z$7</definedName>
    <definedName name="_xlnm._FilterDatabase" localSheetId="85" hidden="1">'475A0'!$A$1:$Z$15</definedName>
    <definedName name="_xlnm._FilterDatabase" localSheetId="86" hidden="1">'476A0'!$A$1:$Z$11</definedName>
    <definedName name="_xlnm._FilterDatabase" localSheetId="87" hidden="1">'477A9'!$A$1:$Z$21</definedName>
    <definedName name="_xlnm._FilterDatabase" localSheetId="88" hidden="1">'478A9'!$A$1:$Z$5</definedName>
    <definedName name="_xlnm._FilterDatabase" localSheetId="89" hidden="1">'480A9'!$A$1:$Z$42</definedName>
    <definedName name="_xlnm._FilterDatabase" localSheetId="93" hidden="1">'481B0'!$A$1:$Z$5</definedName>
    <definedName name="_xlnm._FilterDatabase" localSheetId="94" hidden="1">'482A9'!$A$1:$Z$38</definedName>
    <definedName name="_xlnm._FilterDatabase" localSheetId="96" hidden="1">'483A9'!$A$1:$Z$9</definedName>
    <definedName name="_xlnm._FilterDatabase" localSheetId="97" hidden="1">'485B0'!$A$1:$Z$15</definedName>
    <definedName name="_xlnm._FilterDatabase" localSheetId="98" hidden="1">'485C9'!$A$1:$Z$20</definedName>
    <definedName name="_xlnm._FilterDatabase" localSheetId="99" hidden="1">'488A9'!$A$1:$Z$6</definedName>
    <definedName name="_xlnm._FilterDatabase" localSheetId="100" hidden="1">'490A0'!$A$1:$Z$5</definedName>
    <definedName name="_xlnm._FilterDatabase" localSheetId="101" hidden="1">'493A0'!$A$1:$Z$5</definedName>
    <definedName name="_xlnm._FilterDatabase" localSheetId="102" hidden="1">'496A0'!$A$1:$Z$18</definedName>
    <definedName name="_xlnm._FilterDatabase" localSheetId="104" hidden="1">'530B0'!$A$1:$Z$5</definedName>
    <definedName name="_xlnm._FilterDatabase" localSheetId="116" hidden="1">'540A0'!$A$1:$Z$8</definedName>
    <definedName name="_xlnm._FilterDatabase" localSheetId="106" hidden="1">'540B0'!$A$1:$Z$10</definedName>
    <definedName name="_xlnm._FilterDatabase" localSheetId="107" hidden="1">'549B0'!#REF!</definedName>
    <definedName name="_xlnm._FilterDatabase" localSheetId="108" hidden="1">'553A0'!$A$1:$Z$5</definedName>
    <definedName name="_xlnm._FilterDatabase" localSheetId="117" hidden="1">'553B0'!#REF!</definedName>
    <definedName name="_xlnm._FilterDatabase" localSheetId="109" hidden="1">'559D0'!$A$1:$Z$8</definedName>
    <definedName name="_xlnm._FilterDatabase" localSheetId="118" hidden="1">'568B0'!#REF!</definedName>
    <definedName name="_xlnm._FilterDatabase" localSheetId="110" hidden="1">'568C0'!$A$1:$Z$18</definedName>
    <definedName name="_xlnm._FilterDatabase" localSheetId="119" hidden="1">'569A0'!$A$1:$Z$1</definedName>
    <definedName name="_xlnm._FilterDatabase" localSheetId="111" hidden="1">'569B0'!$A$1:$Z$13</definedName>
    <definedName name="_xlnm._FilterDatabase" localSheetId="120" hidden="1">'569C0'!$A$1:$Z$14</definedName>
    <definedName name="_xlnm._FilterDatabase" localSheetId="112" hidden="1">'571B0'!$A$1:$Z$9</definedName>
    <definedName name="_xlnm._FilterDatabase" localSheetId="121" hidden="1">'573A0'!#REF!</definedName>
    <definedName name="_xlnm._FilterDatabase" localSheetId="113" hidden="1">'574A0'!$A$1:$Z$6</definedName>
    <definedName name="_xlnm._FilterDatabase" localSheetId="114" hidden="1">'575A0'!$A$1:$Z$4</definedName>
    <definedName name="_xlnm._FilterDatabase" localSheetId="122" hidden="1">'584A0'!$A$1:$Z$19</definedName>
    <definedName name="_xlnm._FilterDatabase" localSheetId="115" hidden="1">'590B0'!$A$1:$Z$8</definedName>
    <definedName name="_xlnm._FilterDatabase" localSheetId="103" hidden="1">CPYRE!$A$1:$Z$22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3" i="134" l="1"/>
  <c r="L133" i="134"/>
  <c r="J133" i="134"/>
  <c r="M133" i="134" s="1"/>
  <c r="N133" i="134" s="1"/>
  <c r="G133" i="134"/>
  <c r="H133" i="134" s="1"/>
  <c r="F133" i="134"/>
  <c r="P132" i="134"/>
  <c r="L132" i="134"/>
  <c r="J132" i="134"/>
  <c r="M132" i="134" s="1"/>
  <c r="N132" i="134" s="1"/>
  <c r="G132" i="134"/>
  <c r="H132" i="134" s="1"/>
  <c r="F132" i="134"/>
  <c r="P131" i="134"/>
  <c r="L131" i="134"/>
  <c r="J131" i="134"/>
  <c r="M131" i="134" s="1"/>
  <c r="N131" i="134" s="1"/>
  <c r="G131" i="134"/>
  <c r="H131" i="134" s="1"/>
  <c r="F131" i="134"/>
  <c r="P130" i="134"/>
  <c r="L130" i="134"/>
  <c r="J130" i="134"/>
  <c r="M130" i="134" s="1"/>
  <c r="N130" i="134" s="1"/>
  <c r="G130" i="134"/>
  <c r="H130" i="134" s="1"/>
  <c r="F130" i="134"/>
  <c r="P129" i="134"/>
  <c r="L129" i="134"/>
  <c r="J129" i="134"/>
  <c r="M129" i="134" s="1"/>
  <c r="N129" i="134" s="1"/>
  <c r="G129" i="134"/>
  <c r="H129" i="134" s="1"/>
  <c r="F129" i="134"/>
  <c r="P128" i="134"/>
  <c r="L128" i="134"/>
  <c r="J128" i="134"/>
  <c r="M128" i="134" s="1"/>
  <c r="N128" i="134" s="1"/>
  <c r="G128" i="134"/>
  <c r="H128" i="134" s="1"/>
  <c r="F128" i="134"/>
  <c r="P127" i="134"/>
  <c r="L127" i="134"/>
  <c r="J127" i="134"/>
  <c r="M127" i="134" s="1"/>
  <c r="N127" i="134" s="1"/>
  <c r="G127" i="134"/>
  <c r="H127" i="134" s="1"/>
  <c r="F127" i="134"/>
  <c r="P126" i="134"/>
  <c r="L126" i="134"/>
  <c r="J126" i="134"/>
  <c r="M126" i="134" s="1"/>
  <c r="N126" i="134" s="1"/>
  <c r="G126" i="134"/>
  <c r="H126" i="134" s="1"/>
  <c r="F126" i="134"/>
  <c r="P125" i="134"/>
  <c r="L125" i="134"/>
  <c r="J125" i="134"/>
  <c r="M125" i="134" s="1"/>
  <c r="N125" i="134" s="1"/>
  <c r="G125" i="134"/>
  <c r="H125" i="134" s="1"/>
  <c r="F125" i="134"/>
  <c r="I118" i="134"/>
  <c r="O112" i="134"/>
  <c r="O114" i="134" s="1"/>
  <c r="N117" i="134" s="1"/>
  <c r="D112" i="134"/>
  <c r="C112" i="134"/>
  <c r="C114" i="134" s="1"/>
  <c r="P111" i="134"/>
  <c r="L111" i="134"/>
  <c r="J111" i="134"/>
  <c r="M111" i="134" s="1"/>
  <c r="N111" i="134" s="1"/>
  <c r="G111" i="134"/>
  <c r="H111" i="134" s="1"/>
  <c r="F111" i="134"/>
  <c r="P110" i="134"/>
  <c r="L110" i="134"/>
  <c r="J110" i="134"/>
  <c r="M110" i="134" s="1"/>
  <c r="N110" i="134" s="1"/>
  <c r="G110" i="134"/>
  <c r="H110" i="134" s="1"/>
  <c r="F110" i="134"/>
  <c r="P109" i="134"/>
  <c r="L109" i="134"/>
  <c r="J109" i="134"/>
  <c r="M109" i="134" s="1"/>
  <c r="N109" i="134" s="1"/>
  <c r="G109" i="134"/>
  <c r="H109" i="134" s="1"/>
  <c r="F109" i="134"/>
  <c r="P108" i="134"/>
  <c r="L108" i="134"/>
  <c r="J108" i="134"/>
  <c r="M108" i="134" s="1"/>
  <c r="N108" i="134" s="1"/>
  <c r="G108" i="134"/>
  <c r="H108" i="134" s="1"/>
  <c r="F108" i="134"/>
  <c r="P107" i="134"/>
  <c r="L107" i="134"/>
  <c r="J107" i="134"/>
  <c r="M107" i="134" s="1"/>
  <c r="N107" i="134" s="1"/>
  <c r="G107" i="134"/>
  <c r="H107" i="134" s="1"/>
  <c r="F107" i="134"/>
  <c r="P106" i="134"/>
  <c r="L106" i="134"/>
  <c r="J106" i="134"/>
  <c r="M106" i="134" s="1"/>
  <c r="N106" i="134" s="1"/>
  <c r="G106" i="134"/>
  <c r="H106" i="134" s="1"/>
  <c r="F106" i="134"/>
  <c r="P105" i="134"/>
  <c r="L105" i="134"/>
  <c r="J105" i="134"/>
  <c r="M105" i="134" s="1"/>
  <c r="N105" i="134" s="1"/>
  <c r="G105" i="134"/>
  <c r="H105" i="134" s="1"/>
  <c r="F105" i="134"/>
  <c r="P104" i="134"/>
  <c r="L104" i="134"/>
  <c r="J104" i="134"/>
  <c r="M104" i="134" s="1"/>
  <c r="N104" i="134" s="1"/>
  <c r="G104" i="134"/>
  <c r="H104" i="134" s="1"/>
  <c r="F104" i="134"/>
  <c r="P103" i="134"/>
  <c r="L103" i="134"/>
  <c r="J103" i="134"/>
  <c r="M103" i="134" s="1"/>
  <c r="N103" i="134" s="1"/>
  <c r="G103" i="134"/>
  <c r="H103" i="134" s="1"/>
  <c r="F103" i="134"/>
  <c r="P102" i="134"/>
  <c r="L102" i="134"/>
  <c r="J102" i="134"/>
  <c r="M102" i="134" s="1"/>
  <c r="N102" i="134" s="1"/>
  <c r="G102" i="134"/>
  <c r="H102" i="134" s="1"/>
  <c r="F102" i="134"/>
  <c r="P101" i="134"/>
  <c r="L101" i="134"/>
  <c r="J101" i="134"/>
  <c r="M101" i="134" s="1"/>
  <c r="N101" i="134" s="1"/>
  <c r="G101" i="134"/>
  <c r="H101" i="134" s="1"/>
  <c r="F101" i="134"/>
  <c r="P100" i="134"/>
  <c r="L100" i="134"/>
  <c r="J100" i="134"/>
  <c r="M100" i="134" s="1"/>
  <c r="N100" i="134" s="1"/>
  <c r="G100" i="134"/>
  <c r="H100" i="134" s="1"/>
  <c r="F100" i="134"/>
  <c r="P99" i="134"/>
  <c r="L99" i="134"/>
  <c r="J99" i="134"/>
  <c r="M99" i="134" s="1"/>
  <c r="N99" i="134" s="1"/>
  <c r="G99" i="134"/>
  <c r="H99" i="134" s="1"/>
  <c r="F99" i="134"/>
  <c r="P98" i="134"/>
  <c r="L98" i="134"/>
  <c r="J98" i="134"/>
  <c r="M98" i="134" s="1"/>
  <c r="N98" i="134" s="1"/>
  <c r="G98" i="134"/>
  <c r="H98" i="134" s="1"/>
  <c r="F98" i="134"/>
  <c r="P97" i="134"/>
  <c r="L97" i="134"/>
  <c r="J97" i="134"/>
  <c r="M97" i="134" s="1"/>
  <c r="N97" i="134" s="1"/>
  <c r="G97" i="134"/>
  <c r="H97" i="134" s="1"/>
  <c r="F97" i="134"/>
  <c r="P96" i="134"/>
  <c r="L96" i="134"/>
  <c r="J96" i="134"/>
  <c r="M96" i="134" s="1"/>
  <c r="N96" i="134" s="1"/>
  <c r="G96" i="134"/>
  <c r="H96" i="134" s="1"/>
  <c r="F96" i="134"/>
  <c r="P95" i="134"/>
  <c r="L95" i="134"/>
  <c r="J95" i="134"/>
  <c r="M95" i="134" s="1"/>
  <c r="N95" i="134" s="1"/>
  <c r="G95" i="134"/>
  <c r="H95" i="134" s="1"/>
  <c r="F95" i="134"/>
  <c r="P94" i="134"/>
  <c r="L94" i="134"/>
  <c r="J94" i="134"/>
  <c r="M94" i="134" s="1"/>
  <c r="N94" i="134" s="1"/>
  <c r="G94" i="134"/>
  <c r="H94" i="134" s="1"/>
  <c r="F94" i="134"/>
  <c r="P93" i="134"/>
  <c r="L93" i="134"/>
  <c r="J93" i="134"/>
  <c r="M93" i="134" s="1"/>
  <c r="N93" i="134" s="1"/>
  <c r="G93" i="134"/>
  <c r="H93" i="134" s="1"/>
  <c r="F93" i="134"/>
  <c r="P92" i="134"/>
  <c r="L92" i="134"/>
  <c r="J92" i="134"/>
  <c r="M92" i="134" s="1"/>
  <c r="N92" i="134" s="1"/>
  <c r="G92" i="134"/>
  <c r="H92" i="134" s="1"/>
  <c r="F92" i="134"/>
  <c r="P91" i="134"/>
  <c r="L91" i="134"/>
  <c r="J91" i="134"/>
  <c r="M91" i="134" s="1"/>
  <c r="N91" i="134" s="1"/>
  <c r="G91" i="134"/>
  <c r="H91" i="134" s="1"/>
  <c r="F91" i="134"/>
  <c r="P90" i="134"/>
  <c r="L90" i="134"/>
  <c r="J90" i="134"/>
  <c r="M90" i="134" s="1"/>
  <c r="N90" i="134" s="1"/>
  <c r="G90" i="134"/>
  <c r="H90" i="134" s="1"/>
  <c r="F90" i="134"/>
  <c r="P89" i="134"/>
  <c r="L89" i="134"/>
  <c r="J89" i="134"/>
  <c r="M89" i="134" s="1"/>
  <c r="N89" i="134" s="1"/>
  <c r="G89" i="134"/>
  <c r="H89" i="134" s="1"/>
  <c r="F89" i="134"/>
  <c r="P88" i="134"/>
  <c r="L88" i="134"/>
  <c r="J88" i="134"/>
  <c r="M88" i="134" s="1"/>
  <c r="N88" i="134" s="1"/>
  <c r="G88" i="134"/>
  <c r="H88" i="134" s="1"/>
  <c r="F88" i="134"/>
  <c r="P87" i="134"/>
  <c r="L87" i="134"/>
  <c r="J87" i="134"/>
  <c r="M87" i="134" s="1"/>
  <c r="N87" i="134" s="1"/>
  <c r="G87" i="134"/>
  <c r="H87" i="134" s="1"/>
  <c r="F87" i="134"/>
  <c r="P86" i="134"/>
  <c r="L86" i="134"/>
  <c r="J86" i="134"/>
  <c r="M86" i="134" s="1"/>
  <c r="N86" i="134" s="1"/>
  <c r="G86" i="134"/>
  <c r="H86" i="134" s="1"/>
  <c r="F86" i="134"/>
  <c r="P85" i="134"/>
  <c r="L85" i="134"/>
  <c r="J85" i="134"/>
  <c r="M85" i="134" s="1"/>
  <c r="N85" i="134" s="1"/>
  <c r="G85" i="134"/>
  <c r="H85" i="134" s="1"/>
  <c r="F85" i="134"/>
  <c r="P84" i="134"/>
  <c r="L84" i="134"/>
  <c r="J84" i="134"/>
  <c r="M84" i="134" s="1"/>
  <c r="N84" i="134" s="1"/>
  <c r="G84" i="134"/>
  <c r="H84" i="134" s="1"/>
  <c r="F84" i="134"/>
  <c r="P83" i="134"/>
  <c r="L83" i="134"/>
  <c r="J83" i="134"/>
  <c r="M83" i="134" s="1"/>
  <c r="N83" i="134" s="1"/>
  <c r="G83" i="134"/>
  <c r="H83" i="134" s="1"/>
  <c r="F83" i="134"/>
  <c r="P82" i="134"/>
  <c r="L82" i="134"/>
  <c r="J82" i="134"/>
  <c r="M82" i="134" s="1"/>
  <c r="N82" i="134" s="1"/>
  <c r="G82" i="134"/>
  <c r="H82" i="134" s="1"/>
  <c r="F82" i="134"/>
  <c r="P81" i="134"/>
  <c r="L81" i="134"/>
  <c r="J81" i="134"/>
  <c r="M81" i="134" s="1"/>
  <c r="N81" i="134" s="1"/>
  <c r="G81" i="134"/>
  <c r="H81" i="134" s="1"/>
  <c r="F81" i="134"/>
  <c r="P80" i="134"/>
  <c r="L80" i="134"/>
  <c r="J80" i="134"/>
  <c r="M80" i="134" s="1"/>
  <c r="N80" i="134" s="1"/>
  <c r="G80" i="134"/>
  <c r="H80" i="134" s="1"/>
  <c r="F80" i="134"/>
  <c r="P79" i="134"/>
  <c r="L79" i="134"/>
  <c r="J79" i="134"/>
  <c r="M79" i="134" s="1"/>
  <c r="N79" i="134" s="1"/>
  <c r="G79" i="134"/>
  <c r="H79" i="134" s="1"/>
  <c r="F79" i="134"/>
  <c r="P78" i="134"/>
  <c r="L78" i="134"/>
  <c r="J78" i="134"/>
  <c r="M78" i="134" s="1"/>
  <c r="N78" i="134" s="1"/>
  <c r="G78" i="134"/>
  <c r="H78" i="134" s="1"/>
  <c r="F78" i="134"/>
  <c r="P77" i="134"/>
  <c r="L77" i="134"/>
  <c r="J77" i="134"/>
  <c r="M77" i="134" s="1"/>
  <c r="N77" i="134" s="1"/>
  <c r="G77" i="134"/>
  <c r="H77" i="134" s="1"/>
  <c r="F77" i="134"/>
  <c r="P76" i="134"/>
  <c r="L76" i="134"/>
  <c r="J76" i="134"/>
  <c r="M76" i="134" s="1"/>
  <c r="N76" i="134" s="1"/>
  <c r="G76" i="134"/>
  <c r="H76" i="134" s="1"/>
  <c r="F76" i="134"/>
  <c r="P75" i="134"/>
  <c r="L75" i="134"/>
  <c r="J75" i="134"/>
  <c r="M75" i="134" s="1"/>
  <c r="N75" i="134" s="1"/>
  <c r="G75" i="134"/>
  <c r="H75" i="134" s="1"/>
  <c r="F75" i="134"/>
  <c r="P74" i="134"/>
  <c r="L74" i="134"/>
  <c r="J74" i="134"/>
  <c r="M74" i="134" s="1"/>
  <c r="N74" i="134" s="1"/>
  <c r="G74" i="134"/>
  <c r="H74" i="134" s="1"/>
  <c r="F74" i="134"/>
  <c r="P73" i="134"/>
  <c r="L73" i="134"/>
  <c r="J73" i="134"/>
  <c r="M73" i="134" s="1"/>
  <c r="N73" i="134" s="1"/>
  <c r="G73" i="134"/>
  <c r="H73" i="134" s="1"/>
  <c r="F73" i="134"/>
  <c r="P72" i="134"/>
  <c r="L72" i="134"/>
  <c r="J72" i="134"/>
  <c r="M72" i="134" s="1"/>
  <c r="N72" i="134" s="1"/>
  <c r="G72" i="134"/>
  <c r="H72" i="134" s="1"/>
  <c r="F72" i="134"/>
  <c r="P71" i="134"/>
  <c r="L71" i="134"/>
  <c r="J71" i="134"/>
  <c r="M71" i="134" s="1"/>
  <c r="N71" i="134" s="1"/>
  <c r="G71" i="134"/>
  <c r="H71" i="134" s="1"/>
  <c r="F71" i="134"/>
  <c r="P70" i="134"/>
  <c r="L70" i="134"/>
  <c r="J70" i="134"/>
  <c r="M70" i="134" s="1"/>
  <c r="N70" i="134" s="1"/>
  <c r="G70" i="134"/>
  <c r="H70" i="134" s="1"/>
  <c r="F70" i="134"/>
  <c r="P69" i="134"/>
  <c r="L69" i="134"/>
  <c r="J69" i="134"/>
  <c r="M69" i="134" s="1"/>
  <c r="N69" i="134" s="1"/>
  <c r="G69" i="134"/>
  <c r="H69" i="134" s="1"/>
  <c r="F69" i="134"/>
  <c r="P68" i="134"/>
  <c r="L68" i="134"/>
  <c r="J68" i="134"/>
  <c r="M68" i="134" s="1"/>
  <c r="N68" i="134" s="1"/>
  <c r="G68" i="134"/>
  <c r="H68" i="134" s="1"/>
  <c r="F68" i="134"/>
  <c r="P67" i="134"/>
  <c r="L67" i="134"/>
  <c r="J67" i="134"/>
  <c r="M67" i="134" s="1"/>
  <c r="N67" i="134" s="1"/>
  <c r="G67" i="134"/>
  <c r="H67" i="134" s="1"/>
  <c r="F67" i="134"/>
  <c r="P66" i="134"/>
  <c r="L66" i="134"/>
  <c r="J66" i="134"/>
  <c r="M66" i="134" s="1"/>
  <c r="N66" i="134" s="1"/>
  <c r="G66" i="134"/>
  <c r="H66" i="134" s="1"/>
  <c r="F66" i="134"/>
  <c r="P65" i="134"/>
  <c r="L65" i="134"/>
  <c r="J65" i="134"/>
  <c r="M65" i="134" s="1"/>
  <c r="N65" i="134" s="1"/>
  <c r="G65" i="134"/>
  <c r="H65" i="134" s="1"/>
  <c r="F65" i="134"/>
  <c r="P64" i="134"/>
  <c r="L64" i="134"/>
  <c r="J64" i="134"/>
  <c r="M64" i="134" s="1"/>
  <c r="N64" i="134" s="1"/>
  <c r="G64" i="134"/>
  <c r="H64" i="134" s="1"/>
  <c r="F64" i="134"/>
  <c r="P63" i="134"/>
  <c r="L63" i="134"/>
  <c r="J63" i="134"/>
  <c r="M63" i="134" s="1"/>
  <c r="N63" i="134" s="1"/>
  <c r="G63" i="134"/>
  <c r="H63" i="134" s="1"/>
  <c r="F63" i="134"/>
  <c r="P62" i="134"/>
  <c r="L62" i="134"/>
  <c r="J62" i="134"/>
  <c r="M62" i="134" s="1"/>
  <c r="N62" i="134" s="1"/>
  <c r="G62" i="134"/>
  <c r="H62" i="134" s="1"/>
  <c r="F62" i="134"/>
  <c r="P61" i="134"/>
  <c r="L61" i="134"/>
  <c r="J61" i="134"/>
  <c r="M61" i="134" s="1"/>
  <c r="N61" i="134" s="1"/>
  <c r="G61" i="134"/>
  <c r="H61" i="134" s="1"/>
  <c r="F61" i="134"/>
  <c r="P60" i="134"/>
  <c r="L60" i="134"/>
  <c r="J60" i="134"/>
  <c r="M60" i="134" s="1"/>
  <c r="N60" i="134" s="1"/>
  <c r="G60" i="134"/>
  <c r="H60" i="134" s="1"/>
  <c r="F60" i="134"/>
  <c r="P59" i="134"/>
  <c r="L59" i="134"/>
  <c r="J59" i="134"/>
  <c r="M59" i="134" s="1"/>
  <c r="N59" i="134" s="1"/>
  <c r="G59" i="134"/>
  <c r="H59" i="134" s="1"/>
  <c r="F59" i="134"/>
  <c r="P58" i="134"/>
  <c r="L58" i="134"/>
  <c r="J58" i="134"/>
  <c r="M58" i="134" s="1"/>
  <c r="N58" i="134" s="1"/>
  <c r="G58" i="134"/>
  <c r="H58" i="134" s="1"/>
  <c r="F58" i="134"/>
  <c r="P57" i="134"/>
  <c r="L57" i="134"/>
  <c r="J57" i="134"/>
  <c r="M57" i="134" s="1"/>
  <c r="N57" i="134" s="1"/>
  <c r="G57" i="134"/>
  <c r="H57" i="134" s="1"/>
  <c r="F57" i="134"/>
  <c r="P56" i="134"/>
  <c r="L56" i="134"/>
  <c r="J56" i="134"/>
  <c r="M56" i="134" s="1"/>
  <c r="N56" i="134" s="1"/>
  <c r="G56" i="134"/>
  <c r="H56" i="134" s="1"/>
  <c r="F56" i="134"/>
  <c r="P55" i="134"/>
  <c r="L55" i="134"/>
  <c r="J55" i="134"/>
  <c r="M55" i="134" s="1"/>
  <c r="N55" i="134" s="1"/>
  <c r="G55" i="134"/>
  <c r="H55" i="134" s="1"/>
  <c r="F55" i="134"/>
  <c r="P54" i="134"/>
  <c r="L54" i="134"/>
  <c r="J54" i="134"/>
  <c r="M54" i="134" s="1"/>
  <c r="N54" i="134" s="1"/>
  <c r="G54" i="134"/>
  <c r="H54" i="134" s="1"/>
  <c r="F54" i="134"/>
  <c r="P53" i="134"/>
  <c r="L53" i="134"/>
  <c r="J53" i="134"/>
  <c r="M53" i="134" s="1"/>
  <c r="N53" i="134" s="1"/>
  <c r="G53" i="134"/>
  <c r="H53" i="134" s="1"/>
  <c r="F53" i="134"/>
  <c r="P52" i="134"/>
  <c r="L52" i="134"/>
  <c r="J52" i="134"/>
  <c r="M52" i="134" s="1"/>
  <c r="N52" i="134" s="1"/>
  <c r="G52" i="134"/>
  <c r="H52" i="134" s="1"/>
  <c r="F52" i="134"/>
  <c r="P51" i="134"/>
  <c r="L51" i="134"/>
  <c r="J51" i="134"/>
  <c r="M51" i="134" s="1"/>
  <c r="N51" i="134" s="1"/>
  <c r="G51" i="134"/>
  <c r="H51" i="134" s="1"/>
  <c r="F51" i="134"/>
  <c r="P50" i="134"/>
  <c r="L50" i="134"/>
  <c r="J50" i="134"/>
  <c r="M50" i="134" s="1"/>
  <c r="N50" i="134" s="1"/>
  <c r="G50" i="134"/>
  <c r="H50" i="134" s="1"/>
  <c r="F50" i="134"/>
  <c r="P49" i="134"/>
  <c r="L49" i="134"/>
  <c r="J49" i="134"/>
  <c r="M49" i="134" s="1"/>
  <c r="N49" i="134" s="1"/>
  <c r="G49" i="134"/>
  <c r="H49" i="134" s="1"/>
  <c r="F49" i="134"/>
  <c r="P48" i="134"/>
  <c r="L48" i="134"/>
  <c r="J48" i="134"/>
  <c r="M48" i="134" s="1"/>
  <c r="N48" i="134" s="1"/>
  <c r="G48" i="134"/>
  <c r="H48" i="134" s="1"/>
  <c r="F48" i="134"/>
  <c r="P47" i="134"/>
  <c r="L47" i="134"/>
  <c r="J47" i="134"/>
  <c r="M47" i="134" s="1"/>
  <c r="N47" i="134" s="1"/>
  <c r="G47" i="134"/>
  <c r="H47" i="134" s="1"/>
  <c r="F47" i="134"/>
  <c r="P46" i="134"/>
  <c r="L46" i="134"/>
  <c r="J46" i="134"/>
  <c r="M46" i="134" s="1"/>
  <c r="N46" i="134" s="1"/>
  <c r="G46" i="134"/>
  <c r="H46" i="134" s="1"/>
  <c r="F46" i="134"/>
  <c r="P45" i="134"/>
  <c r="L45" i="134"/>
  <c r="J45" i="134"/>
  <c r="M45" i="134" s="1"/>
  <c r="N45" i="134" s="1"/>
  <c r="G45" i="134"/>
  <c r="H45" i="134" s="1"/>
  <c r="F45" i="134"/>
  <c r="P44" i="134"/>
  <c r="L44" i="134"/>
  <c r="J44" i="134"/>
  <c r="M44" i="134" s="1"/>
  <c r="N44" i="134" s="1"/>
  <c r="G44" i="134"/>
  <c r="H44" i="134" s="1"/>
  <c r="F44" i="134"/>
  <c r="P43" i="134"/>
  <c r="L43" i="134"/>
  <c r="J43" i="134"/>
  <c r="M43" i="134" s="1"/>
  <c r="N43" i="134" s="1"/>
  <c r="G43" i="134"/>
  <c r="H43" i="134" s="1"/>
  <c r="F43" i="134"/>
  <c r="P42" i="134"/>
  <c r="L42" i="134"/>
  <c r="J42" i="134"/>
  <c r="M42" i="134" s="1"/>
  <c r="N42" i="134" s="1"/>
  <c r="G42" i="134"/>
  <c r="H42" i="134" s="1"/>
  <c r="F42" i="134"/>
  <c r="P41" i="134"/>
  <c r="L41" i="134"/>
  <c r="J41" i="134"/>
  <c r="M41" i="134" s="1"/>
  <c r="N41" i="134" s="1"/>
  <c r="G41" i="134"/>
  <c r="H41" i="134" s="1"/>
  <c r="F41" i="134"/>
  <c r="P40" i="134"/>
  <c r="L40" i="134"/>
  <c r="J40" i="134"/>
  <c r="M40" i="134" s="1"/>
  <c r="N40" i="134" s="1"/>
  <c r="G40" i="134"/>
  <c r="H40" i="134" s="1"/>
  <c r="F40" i="134"/>
  <c r="P39" i="134"/>
  <c r="L39" i="134"/>
  <c r="J39" i="134"/>
  <c r="M39" i="134" s="1"/>
  <c r="N39" i="134" s="1"/>
  <c r="G39" i="134"/>
  <c r="H39" i="134" s="1"/>
  <c r="F39" i="134"/>
  <c r="P38" i="134"/>
  <c r="L38" i="134"/>
  <c r="J38" i="134"/>
  <c r="M38" i="134" s="1"/>
  <c r="N38" i="134" s="1"/>
  <c r="G38" i="134"/>
  <c r="H38" i="134" s="1"/>
  <c r="F38" i="134"/>
  <c r="P37" i="134"/>
  <c r="L37" i="134"/>
  <c r="J37" i="134"/>
  <c r="M37" i="134" s="1"/>
  <c r="N37" i="134" s="1"/>
  <c r="G37" i="134"/>
  <c r="H37" i="134" s="1"/>
  <c r="F37" i="134"/>
  <c r="P36" i="134"/>
  <c r="L36" i="134"/>
  <c r="J36" i="134"/>
  <c r="M36" i="134" s="1"/>
  <c r="N36" i="134" s="1"/>
  <c r="G36" i="134"/>
  <c r="H36" i="134" s="1"/>
  <c r="F36" i="134"/>
  <c r="P35" i="134"/>
  <c r="L35" i="134"/>
  <c r="J35" i="134"/>
  <c r="M35" i="134" s="1"/>
  <c r="N35" i="134" s="1"/>
  <c r="G35" i="134"/>
  <c r="H35" i="134" s="1"/>
  <c r="F35" i="134"/>
  <c r="P34" i="134"/>
  <c r="L34" i="134"/>
  <c r="J34" i="134"/>
  <c r="M34" i="134" s="1"/>
  <c r="N34" i="134" s="1"/>
  <c r="G34" i="134"/>
  <c r="H34" i="134" s="1"/>
  <c r="F34" i="134"/>
  <c r="P33" i="134"/>
  <c r="L33" i="134"/>
  <c r="J33" i="134"/>
  <c r="M33" i="134" s="1"/>
  <c r="N33" i="134" s="1"/>
  <c r="G33" i="134"/>
  <c r="H33" i="134" s="1"/>
  <c r="F33" i="134"/>
  <c r="P32" i="134"/>
  <c r="L32" i="134"/>
  <c r="J32" i="134"/>
  <c r="M32" i="134" s="1"/>
  <c r="N32" i="134" s="1"/>
  <c r="G32" i="134"/>
  <c r="H32" i="134" s="1"/>
  <c r="F32" i="134"/>
  <c r="P31" i="134"/>
  <c r="L31" i="134"/>
  <c r="J31" i="134"/>
  <c r="M31" i="134" s="1"/>
  <c r="N31" i="134" s="1"/>
  <c r="G31" i="134"/>
  <c r="H31" i="134" s="1"/>
  <c r="F31" i="134"/>
  <c r="P30" i="134"/>
  <c r="L30" i="134"/>
  <c r="J30" i="134"/>
  <c r="M30" i="134" s="1"/>
  <c r="N30" i="134" s="1"/>
  <c r="G30" i="134"/>
  <c r="H30" i="134" s="1"/>
  <c r="F30" i="134"/>
  <c r="P29" i="134"/>
  <c r="L29" i="134"/>
  <c r="J29" i="134"/>
  <c r="M29" i="134" s="1"/>
  <c r="N29" i="134" s="1"/>
  <c r="G29" i="134"/>
  <c r="H29" i="134" s="1"/>
  <c r="F29" i="134"/>
  <c r="P28" i="134"/>
  <c r="L28" i="134"/>
  <c r="J28" i="134"/>
  <c r="M28" i="134" s="1"/>
  <c r="N28" i="134" s="1"/>
  <c r="G28" i="134"/>
  <c r="H28" i="134" s="1"/>
  <c r="F28" i="134"/>
  <c r="P27" i="134"/>
  <c r="L27" i="134"/>
  <c r="J27" i="134"/>
  <c r="M27" i="134" s="1"/>
  <c r="N27" i="134" s="1"/>
  <c r="G27" i="134"/>
  <c r="H27" i="134" s="1"/>
  <c r="F27" i="134"/>
  <c r="P26" i="134"/>
  <c r="L26" i="134"/>
  <c r="J26" i="134"/>
  <c r="M26" i="134" s="1"/>
  <c r="N26" i="134" s="1"/>
  <c r="G26" i="134"/>
  <c r="H26" i="134" s="1"/>
  <c r="F26" i="134"/>
  <c r="P25" i="134"/>
  <c r="L25" i="134"/>
  <c r="J25" i="134"/>
  <c r="M25" i="134" s="1"/>
  <c r="N25" i="134" s="1"/>
  <c r="G25" i="134"/>
  <c r="H25" i="134" s="1"/>
  <c r="F25" i="134"/>
  <c r="P24" i="134"/>
  <c r="L24" i="134"/>
  <c r="J24" i="134"/>
  <c r="M24" i="134" s="1"/>
  <c r="N24" i="134" s="1"/>
  <c r="G24" i="134"/>
  <c r="H24" i="134" s="1"/>
  <c r="F24" i="134"/>
  <c r="P23" i="134"/>
  <c r="L23" i="134"/>
  <c r="J23" i="134"/>
  <c r="M23" i="134" s="1"/>
  <c r="N23" i="134" s="1"/>
  <c r="G23" i="134"/>
  <c r="H23" i="134" s="1"/>
  <c r="F23" i="134"/>
  <c r="P22" i="134"/>
  <c r="L22" i="134"/>
  <c r="J22" i="134"/>
  <c r="M22" i="134" s="1"/>
  <c r="N22" i="134" s="1"/>
  <c r="G22" i="134"/>
  <c r="H22" i="134" s="1"/>
  <c r="F22" i="134"/>
  <c r="P21" i="134"/>
  <c r="L21" i="134"/>
  <c r="J21" i="134"/>
  <c r="M21" i="134" s="1"/>
  <c r="N21" i="134" s="1"/>
  <c r="G21" i="134"/>
  <c r="H21" i="134" s="1"/>
  <c r="F21" i="134"/>
  <c r="P20" i="134"/>
  <c r="L20" i="134"/>
  <c r="J20" i="134"/>
  <c r="M20" i="134" s="1"/>
  <c r="N20" i="134" s="1"/>
  <c r="G20" i="134"/>
  <c r="H20" i="134" s="1"/>
  <c r="F20" i="134"/>
  <c r="P19" i="134"/>
  <c r="L19" i="134"/>
  <c r="J19" i="134"/>
  <c r="M19" i="134" s="1"/>
  <c r="N19" i="134" s="1"/>
  <c r="G19" i="134"/>
  <c r="H19" i="134" s="1"/>
  <c r="F19" i="134"/>
  <c r="P18" i="134"/>
  <c r="L18" i="134"/>
  <c r="J18" i="134"/>
  <c r="M18" i="134" s="1"/>
  <c r="N18" i="134" s="1"/>
  <c r="G18" i="134"/>
  <c r="H18" i="134" s="1"/>
  <c r="F18" i="134"/>
  <c r="P17" i="134"/>
  <c r="L17" i="134"/>
  <c r="J17" i="134"/>
  <c r="M17" i="134" s="1"/>
  <c r="N17" i="134" s="1"/>
  <c r="G17" i="134"/>
  <c r="H17" i="134" s="1"/>
  <c r="F17" i="134"/>
  <c r="P16" i="134"/>
  <c r="L16" i="134"/>
  <c r="J16" i="134"/>
  <c r="M16" i="134" s="1"/>
  <c r="N16" i="134" s="1"/>
  <c r="G16" i="134"/>
  <c r="H16" i="134" s="1"/>
  <c r="F16" i="134"/>
  <c r="P15" i="134"/>
  <c r="L15" i="134"/>
  <c r="J15" i="134"/>
  <c r="M15" i="134" s="1"/>
  <c r="N15" i="134" s="1"/>
  <c r="G15" i="134"/>
  <c r="H15" i="134" s="1"/>
  <c r="F15" i="134"/>
  <c r="P14" i="134"/>
  <c r="L14" i="134"/>
  <c r="J14" i="134"/>
  <c r="M14" i="134" s="1"/>
  <c r="N14" i="134" s="1"/>
  <c r="G14" i="134"/>
  <c r="H14" i="134" s="1"/>
  <c r="F14" i="134"/>
  <c r="P13" i="134"/>
  <c r="L13" i="134"/>
  <c r="J13" i="134"/>
  <c r="M13" i="134" s="1"/>
  <c r="N13" i="134" s="1"/>
  <c r="G13" i="134"/>
  <c r="H13" i="134" s="1"/>
  <c r="F13" i="134"/>
  <c r="P12" i="134"/>
  <c r="L12" i="134"/>
  <c r="J12" i="134"/>
  <c r="M12" i="134" s="1"/>
  <c r="N12" i="134" s="1"/>
  <c r="G12" i="134"/>
  <c r="H12" i="134" s="1"/>
  <c r="F12" i="134"/>
  <c r="P11" i="134"/>
  <c r="L11" i="134"/>
  <c r="J11" i="134"/>
  <c r="M11" i="134" s="1"/>
  <c r="N11" i="134" s="1"/>
  <c r="G11" i="134"/>
  <c r="H11" i="134" s="1"/>
  <c r="F11" i="134"/>
  <c r="P10" i="134"/>
  <c r="L10" i="134"/>
  <c r="J10" i="134"/>
  <c r="M10" i="134" s="1"/>
  <c r="N10" i="134" s="1"/>
  <c r="G10" i="134"/>
  <c r="H10" i="134" s="1"/>
  <c r="F10" i="134"/>
  <c r="P9" i="134"/>
  <c r="L9" i="134"/>
  <c r="J9" i="134"/>
  <c r="M9" i="134" s="1"/>
  <c r="N9" i="134" s="1"/>
  <c r="G9" i="134"/>
  <c r="H9" i="134" s="1"/>
  <c r="F9" i="134"/>
  <c r="P8" i="134"/>
  <c r="L8" i="134"/>
  <c r="J8" i="134"/>
  <c r="M8" i="134" s="1"/>
  <c r="N8" i="134" s="1"/>
  <c r="G8" i="134"/>
  <c r="H8" i="134" s="1"/>
  <c r="F8" i="134"/>
  <c r="P7" i="134"/>
  <c r="L7" i="134"/>
  <c r="J7" i="134"/>
  <c r="M7" i="134" s="1"/>
  <c r="N7" i="134" s="1"/>
  <c r="G7" i="134"/>
  <c r="H7" i="134" s="1"/>
  <c r="F7" i="134"/>
  <c r="P6" i="134"/>
  <c r="L6" i="134"/>
  <c r="J6" i="134"/>
  <c r="M6" i="134" s="1"/>
  <c r="N6" i="134" s="1"/>
  <c r="G6" i="134"/>
  <c r="H6" i="134" s="1"/>
  <c r="F6" i="134"/>
  <c r="P5" i="134"/>
  <c r="L5" i="134"/>
  <c r="J5" i="134"/>
  <c r="M5" i="134" s="1"/>
  <c r="N5" i="134" s="1"/>
  <c r="G5" i="134"/>
  <c r="H5" i="134" s="1"/>
  <c r="F5" i="134"/>
  <c r="P4" i="134"/>
  <c r="L4" i="134"/>
  <c r="J4" i="134"/>
  <c r="M4" i="134" s="1"/>
  <c r="N4" i="134" s="1"/>
  <c r="G4" i="134"/>
  <c r="H4" i="134" s="1"/>
  <c r="F4" i="134"/>
  <c r="P3" i="134"/>
  <c r="L3" i="134"/>
  <c r="J3" i="134"/>
  <c r="M3" i="134" s="1"/>
  <c r="N3" i="134" s="1"/>
  <c r="G3" i="134"/>
  <c r="H3" i="134" s="1"/>
  <c r="F3" i="134"/>
  <c r="P2" i="134"/>
  <c r="L2" i="134"/>
  <c r="J2" i="134"/>
  <c r="M2" i="134" s="1"/>
  <c r="N2" i="134" s="1"/>
  <c r="G2" i="134"/>
  <c r="H2" i="134" s="1"/>
  <c r="F2" i="134"/>
  <c r="M27" i="103"/>
  <c r="Q27" i="103" s="1"/>
  <c r="J27" i="103"/>
  <c r="M26" i="103"/>
  <c r="Q26" i="103" s="1"/>
  <c r="J26" i="103"/>
  <c r="M25" i="103"/>
  <c r="Q25" i="103" s="1"/>
  <c r="J25" i="103"/>
  <c r="M33" i="60"/>
  <c r="Q33" i="60" s="1"/>
  <c r="J33" i="60"/>
  <c r="M32" i="60"/>
  <c r="Q32" i="60" s="1"/>
  <c r="J32" i="60"/>
  <c r="M31" i="60"/>
  <c r="O31" i="60" s="1"/>
  <c r="S31" i="60" s="1"/>
  <c r="J31" i="60"/>
  <c r="M62" i="54"/>
  <c r="Q62" i="54" s="1"/>
  <c r="J62" i="54"/>
  <c r="M61" i="54"/>
  <c r="Q61" i="54" s="1"/>
  <c r="J61" i="54"/>
  <c r="M41" i="36"/>
  <c r="Q41" i="36" s="1"/>
  <c r="J41" i="36"/>
  <c r="M40" i="36"/>
  <c r="O40" i="36" s="1"/>
  <c r="S40" i="36" s="1"/>
  <c r="J40" i="36"/>
  <c r="M39" i="36"/>
  <c r="Q39" i="36" s="1"/>
  <c r="J39" i="36"/>
  <c r="M39" i="30"/>
  <c r="Q39" i="30" s="1"/>
  <c r="J39" i="30"/>
  <c r="M64" i="27"/>
  <c r="Q64" i="27" s="1"/>
  <c r="J64" i="27"/>
  <c r="M63" i="27"/>
  <c r="Q63" i="27" s="1"/>
  <c r="J63" i="27"/>
  <c r="M108" i="15"/>
  <c r="Q108" i="15" s="1"/>
  <c r="J108" i="15"/>
  <c r="M107" i="15"/>
  <c r="Q107" i="15" s="1"/>
  <c r="J107" i="15"/>
  <c r="M106" i="15"/>
  <c r="Q106" i="15" s="1"/>
  <c r="J106" i="15"/>
  <c r="M105" i="15"/>
  <c r="Q105" i="15" s="1"/>
  <c r="J105" i="15"/>
  <c r="M33" i="13"/>
  <c r="Q33" i="13" s="1"/>
  <c r="J33" i="13"/>
  <c r="M46" i="10"/>
  <c r="Q46" i="10" s="1"/>
  <c r="J46" i="10"/>
  <c r="M45" i="10"/>
  <c r="Q45" i="10" s="1"/>
  <c r="J45" i="10"/>
  <c r="M44" i="10"/>
  <c r="Q44" i="10" s="1"/>
  <c r="J44" i="10"/>
  <c r="M19" i="10"/>
  <c r="Q19" i="10" s="1"/>
  <c r="J19" i="10"/>
  <c r="M18" i="10"/>
  <c r="Q18" i="10" s="1"/>
  <c r="J18" i="10"/>
  <c r="M14" i="10"/>
  <c r="Q14" i="10" s="1"/>
  <c r="J14" i="10"/>
  <c r="M10" i="10"/>
  <c r="Q10" i="10" s="1"/>
  <c r="J10" i="10"/>
  <c r="M49" i="127"/>
  <c r="Q49" i="127" s="1"/>
  <c r="J49" i="127"/>
  <c r="M48" i="127"/>
  <c r="Q48" i="127" s="1"/>
  <c r="J48" i="127"/>
  <c r="M29" i="118"/>
  <c r="Q29" i="118" s="1"/>
  <c r="J29" i="118"/>
  <c r="M28" i="118"/>
  <c r="Q28" i="118" s="1"/>
  <c r="J28" i="118"/>
  <c r="M19" i="112"/>
  <c r="Q19" i="112" s="1"/>
  <c r="J19" i="112"/>
  <c r="M18" i="112"/>
  <c r="O18" i="112" s="1"/>
  <c r="S18" i="112" s="1"/>
  <c r="J18" i="112"/>
  <c r="N214" i="133"/>
  <c r="K214" i="133"/>
  <c r="I214" i="133"/>
  <c r="H214" i="133"/>
  <c r="E214" i="133"/>
  <c r="M205" i="133"/>
  <c r="Q205" i="133" s="1"/>
  <c r="J205" i="133"/>
  <c r="M208" i="133"/>
  <c r="Q208" i="133" s="1"/>
  <c r="J208" i="133"/>
  <c r="M209" i="133"/>
  <c r="Q209" i="133" s="1"/>
  <c r="J209" i="133"/>
  <c r="M207" i="133"/>
  <c r="O207" i="133" s="1"/>
  <c r="S207" i="133" s="1"/>
  <c r="J207" i="133"/>
  <c r="M202" i="133"/>
  <c r="Q202" i="133" s="1"/>
  <c r="J202" i="133"/>
  <c r="M203" i="133"/>
  <c r="Q203" i="133" s="1"/>
  <c r="J203" i="133"/>
  <c r="M210" i="133"/>
  <c r="Q210" i="133" s="1"/>
  <c r="J210" i="133"/>
  <c r="M204" i="133"/>
  <c r="Q204" i="133" s="1"/>
  <c r="J204" i="133"/>
  <c r="M213" i="133"/>
  <c r="O213" i="133" s="1"/>
  <c r="S213" i="133" s="1"/>
  <c r="J213" i="133"/>
  <c r="M212" i="133"/>
  <c r="Q212" i="133" s="1"/>
  <c r="J212" i="133"/>
  <c r="M211" i="133"/>
  <c r="O211" i="133" s="1"/>
  <c r="S211" i="133" s="1"/>
  <c r="J211" i="133"/>
  <c r="M206" i="133"/>
  <c r="Q206" i="133" s="1"/>
  <c r="J206" i="133"/>
  <c r="N193" i="133"/>
  <c r="K193" i="133"/>
  <c r="I193" i="133"/>
  <c r="H193" i="133"/>
  <c r="E193" i="133"/>
  <c r="M167" i="133"/>
  <c r="Q167" i="133" s="1"/>
  <c r="J167" i="133"/>
  <c r="M154" i="133"/>
  <c r="Q154" i="133" s="1"/>
  <c r="J154" i="133"/>
  <c r="M161" i="133"/>
  <c r="Q161" i="133" s="1"/>
  <c r="J161" i="133"/>
  <c r="M149" i="133"/>
  <c r="J149" i="133"/>
  <c r="M178" i="133"/>
  <c r="J178" i="133"/>
  <c r="M156" i="133"/>
  <c r="O156" i="133" s="1"/>
  <c r="S156" i="133" s="1"/>
  <c r="J156" i="133"/>
  <c r="M160" i="133"/>
  <c r="O160" i="133" s="1"/>
  <c r="S160" i="133" s="1"/>
  <c r="J160" i="133"/>
  <c r="M179" i="133"/>
  <c r="Q179" i="133" s="1"/>
  <c r="J179" i="133"/>
  <c r="M153" i="133"/>
  <c r="Q153" i="133" s="1"/>
  <c r="J153" i="133"/>
  <c r="M157" i="133"/>
  <c r="O157" i="133" s="1"/>
  <c r="S157" i="133" s="1"/>
  <c r="J157" i="133"/>
  <c r="M175" i="133"/>
  <c r="Q175" i="133" s="1"/>
  <c r="J175" i="133"/>
  <c r="M170" i="133"/>
  <c r="Q170" i="133" s="1"/>
  <c r="J170" i="133"/>
  <c r="M173" i="133"/>
  <c r="Q173" i="133" s="1"/>
  <c r="J173" i="133"/>
  <c r="M148" i="133"/>
  <c r="O148" i="133" s="1"/>
  <c r="S148" i="133" s="1"/>
  <c r="J148" i="133"/>
  <c r="M159" i="133"/>
  <c r="Q159" i="133" s="1"/>
  <c r="J159" i="133"/>
  <c r="M165" i="133"/>
  <c r="Q165" i="133" s="1"/>
  <c r="J165" i="133"/>
  <c r="M164" i="133"/>
  <c r="O164" i="133" s="1"/>
  <c r="S164" i="133" s="1"/>
  <c r="J164" i="133"/>
  <c r="M147" i="133"/>
  <c r="J147" i="133"/>
  <c r="M151" i="133"/>
  <c r="J151" i="133"/>
  <c r="M168" i="133"/>
  <c r="O168" i="133" s="1"/>
  <c r="S168" i="133" s="1"/>
  <c r="J168" i="133"/>
  <c r="M177" i="133"/>
  <c r="O177" i="133" s="1"/>
  <c r="S177" i="133" s="1"/>
  <c r="J177" i="133"/>
  <c r="M163" i="133"/>
  <c r="Q163" i="133" s="1"/>
  <c r="J163" i="133"/>
  <c r="M150" i="133"/>
  <c r="Q150" i="133" s="1"/>
  <c r="J150" i="133"/>
  <c r="M155" i="133"/>
  <c r="O155" i="133" s="1"/>
  <c r="S155" i="133" s="1"/>
  <c r="J155" i="133"/>
  <c r="M181" i="133"/>
  <c r="J181" i="133"/>
  <c r="M174" i="133"/>
  <c r="Q174" i="133" s="1"/>
  <c r="J174" i="133"/>
  <c r="M169" i="133"/>
  <c r="O169" i="133" s="1"/>
  <c r="S169" i="133" s="1"/>
  <c r="J169" i="133"/>
  <c r="M162" i="133"/>
  <c r="Q162" i="133" s="1"/>
  <c r="J162" i="133"/>
  <c r="M171" i="133"/>
  <c r="Q171" i="133" s="1"/>
  <c r="J171" i="133"/>
  <c r="M146" i="133"/>
  <c r="O146" i="133" s="1"/>
  <c r="S146" i="133" s="1"/>
  <c r="J146" i="133"/>
  <c r="M176" i="133"/>
  <c r="O176" i="133" s="1"/>
  <c r="S176" i="133" s="1"/>
  <c r="J176" i="133"/>
  <c r="M166" i="133"/>
  <c r="Q166" i="133" s="1"/>
  <c r="J166" i="133"/>
  <c r="M172" i="133"/>
  <c r="Q172" i="133" s="1"/>
  <c r="J172" i="133"/>
  <c r="M158" i="133"/>
  <c r="Q158" i="133" s="1"/>
  <c r="J158" i="133"/>
  <c r="M185" i="133"/>
  <c r="O185" i="133" s="1"/>
  <c r="S185" i="133" s="1"/>
  <c r="J185" i="133"/>
  <c r="M187" i="133"/>
  <c r="J187" i="133"/>
  <c r="M152" i="133"/>
  <c r="Q152" i="133" s="1"/>
  <c r="J152" i="133"/>
  <c r="M184" i="133"/>
  <c r="J184" i="133"/>
  <c r="M183" i="133"/>
  <c r="Q183" i="133" s="1"/>
  <c r="J183" i="133"/>
  <c r="M189" i="133"/>
  <c r="O189" i="133" s="1"/>
  <c r="S189" i="133" s="1"/>
  <c r="J189" i="133"/>
  <c r="M191" i="133"/>
  <c r="Q191" i="133" s="1"/>
  <c r="J191" i="133"/>
  <c r="M180" i="133"/>
  <c r="O180" i="133" s="1"/>
  <c r="S180" i="133" s="1"/>
  <c r="J180" i="133"/>
  <c r="M190" i="133"/>
  <c r="O190" i="133" s="1"/>
  <c r="S190" i="133" s="1"/>
  <c r="J190" i="133"/>
  <c r="M182" i="133"/>
  <c r="O182" i="133" s="1"/>
  <c r="S182" i="133" s="1"/>
  <c r="J182" i="133"/>
  <c r="M192" i="133"/>
  <c r="Q192" i="133" s="1"/>
  <c r="J192" i="133"/>
  <c r="M188" i="133"/>
  <c r="Q188" i="133" s="1"/>
  <c r="J188" i="133"/>
  <c r="M186" i="133"/>
  <c r="Q186" i="133" s="1"/>
  <c r="J186" i="133"/>
  <c r="N136" i="133"/>
  <c r="K136" i="133"/>
  <c r="I136" i="133"/>
  <c r="H136" i="133"/>
  <c r="E136" i="133"/>
  <c r="M123" i="133"/>
  <c r="Q123" i="133" s="1"/>
  <c r="J123" i="133"/>
  <c r="M124" i="133"/>
  <c r="Q124" i="133" s="1"/>
  <c r="J124" i="133"/>
  <c r="M120" i="133"/>
  <c r="J120" i="133"/>
  <c r="M122" i="133"/>
  <c r="O122" i="133" s="1"/>
  <c r="J122" i="133"/>
  <c r="M119" i="133"/>
  <c r="Q119" i="133" s="1"/>
  <c r="J119" i="133"/>
  <c r="M134" i="133"/>
  <c r="Q134" i="133" s="1"/>
  <c r="J134" i="133"/>
  <c r="M129" i="133"/>
  <c r="O129" i="133" s="1"/>
  <c r="J129" i="133"/>
  <c r="M128" i="133"/>
  <c r="Q128" i="133" s="1"/>
  <c r="J128" i="133"/>
  <c r="M131" i="133"/>
  <c r="O131" i="133" s="1"/>
  <c r="J131" i="133"/>
  <c r="M133" i="133"/>
  <c r="Q133" i="133" s="1"/>
  <c r="J133" i="133"/>
  <c r="M125" i="133"/>
  <c r="Q125" i="133" s="1"/>
  <c r="J125" i="133"/>
  <c r="M132" i="133"/>
  <c r="Q132" i="133" s="1"/>
  <c r="J132" i="133"/>
  <c r="M127" i="133"/>
  <c r="Q127" i="133" s="1"/>
  <c r="J127" i="133"/>
  <c r="M135" i="133"/>
  <c r="Q135" i="133" s="1"/>
  <c r="J135" i="133"/>
  <c r="M130" i="133"/>
  <c r="Q130" i="133" s="1"/>
  <c r="J130" i="133"/>
  <c r="M118" i="133"/>
  <c r="O118" i="133" s="1"/>
  <c r="J118" i="133"/>
  <c r="M116" i="133"/>
  <c r="Q116" i="133" s="1"/>
  <c r="J116" i="133"/>
  <c r="M117" i="133"/>
  <c r="Q117" i="133" s="1"/>
  <c r="J117" i="133"/>
  <c r="M121" i="133"/>
  <c r="Q121" i="133" s="1"/>
  <c r="J121" i="133"/>
  <c r="M126" i="133"/>
  <c r="J126" i="133"/>
  <c r="N112" i="134" l="1"/>
  <c r="N114" i="134" s="1"/>
  <c r="O25" i="103"/>
  <c r="S25" i="103" s="1"/>
  <c r="O26" i="103"/>
  <c r="S26" i="103" s="1"/>
  <c r="O27" i="103"/>
  <c r="S27" i="103" s="1"/>
  <c r="Q31" i="60"/>
  <c r="O32" i="60"/>
  <c r="S32" i="60" s="1"/>
  <c r="O33" i="60"/>
  <c r="S33" i="60" s="1"/>
  <c r="O61" i="54"/>
  <c r="S61" i="54" s="1"/>
  <c r="O62" i="54"/>
  <c r="S62" i="54" s="1"/>
  <c r="Q40" i="36"/>
  <c r="O41" i="36"/>
  <c r="S41" i="36" s="1"/>
  <c r="O39" i="36"/>
  <c r="S39" i="36" s="1"/>
  <c r="O39" i="30"/>
  <c r="S39" i="30" s="1"/>
  <c r="O63" i="27"/>
  <c r="S63" i="27" s="1"/>
  <c r="O64" i="27"/>
  <c r="S64" i="27" s="1"/>
  <c r="O106" i="15"/>
  <c r="S106" i="15" s="1"/>
  <c r="O107" i="15"/>
  <c r="S107" i="15" s="1"/>
  <c r="O108" i="15"/>
  <c r="S108" i="15" s="1"/>
  <c r="O105" i="15"/>
  <c r="S105" i="15" s="1"/>
  <c r="O33" i="13"/>
  <c r="S33" i="13" s="1"/>
  <c r="O46" i="10"/>
  <c r="S46" i="10" s="1"/>
  <c r="O44" i="10"/>
  <c r="S44" i="10" s="1"/>
  <c r="O45" i="10"/>
  <c r="S45" i="10" s="1"/>
  <c r="O14" i="10"/>
  <c r="O18" i="10"/>
  <c r="S18" i="10" s="1"/>
  <c r="O10" i="10"/>
  <c r="O19" i="10"/>
  <c r="O49" i="127"/>
  <c r="S49" i="127" s="1"/>
  <c r="O48" i="127"/>
  <c r="S48" i="127" s="1"/>
  <c r="O29" i="118"/>
  <c r="S29" i="118" s="1"/>
  <c r="O28" i="118"/>
  <c r="S28" i="118" s="1"/>
  <c r="Q18" i="112"/>
  <c r="O19" i="112"/>
  <c r="S19" i="112" s="1"/>
  <c r="Q118" i="133"/>
  <c r="Q157" i="133"/>
  <c r="O130" i="133"/>
  <c r="Q177" i="133"/>
  <c r="Q160" i="133"/>
  <c r="O204" i="133"/>
  <c r="S204" i="133" s="1"/>
  <c r="O208" i="133"/>
  <c r="S208" i="133" s="1"/>
  <c r="O191" i="133"/>
  <c r="Q190" i="133"/>
  <c r="O121" i="133"/>
  <c r="Q169" i="133"/>
  <c r="Q155" i="133"/>
  <c r="J216" i="133"/>
  <c r="J215" i="133"/>
  <c r="Q180" i="133"/>
  <c r="O162" i="133"/>
  <c r="S162" i="133" s="1"/>
  <c r="Q131" i="133"/>
  <c r="Q122" i="133"/>
  <c r="O161" i="133"/>
  <c r="S161" i="133" s="1"/>
  <c r="O206" i="133"/>
  <c r="S206" i="133" s="1"/>
  <c r="O210" i="133"/>
  <c r="S210" i="133" s="1"/>
  <c r="J137" i="133"/>
  <c r="O152" i="133"/>
  <c r="S152" i="133" s="1"/>
  <c r="Q148" i="133"/>
  <c r="Q168" i="133"/>
  <c r="O127" i="133"/>
  <c r="S127" i="133" s="1"/>
  <c r="Q176" i="133"/>
  <c r="Q211" i="133"/>
  <c r="M193" i="133"/>
  <c r="O194" i="133" s="1"/>
  <c r="O132" i="133"/>
  <c r="S132" i="133" s="1"/>
  <c r="O123" i="133"/>
  <c r="Q182" i="133"/>
  <c r="Q189" i="133"/>
  <c r="Q164" i="133"/>
  <c r="Q156" i="133"/>
  <c r="O205" i="133"/>
  <c r="S205" i="133" s="1"/>
  <c r="O134" i="133"/>
  <c r="Q207" i="133"/>
  <c r="Q146" i="133"/>
  <c r="O116" i="133"/>
  <c r="S116" i="133" s="1"/>
  <c r="O171" i="133"/>
  <c r="S171" i="133" s="1"/>
  <c r="M136" i="133"/>
  <c r="O137" i="133" s="1"/>
  <c r="Q129" i="133"/>
  <c r="Q213" i="133"/>
  <c r="O203" i="133"/>
  <c r="S203" i="133" s="1"/>
  <c r="M214" i="133"/>
  <c r="O215" i="133" s="1"/>
  <c r="O209" i="133"/>
  <c r="S209" i="133" s="1"/>
  <c r="S129" i="133"/>
  <c r="O202" i="133"/>
  <c r="S202" i="133" s="1"/>
  <c r="O212" i="133"/>
  <c r="S212" i="133" s="1"/>
  <c r="S118" i="133"/>
  <c r="Q187" i="133"/>
  <c r="O187" i="133"/>
  <c r="S187" i="133" s="1"/>
  <c r="O166" i="133"/>
  <c r="S166" i="133" s="1"/>
  <c r="O175" i="133"/>
  <c r="S175" i="133" s="1"/>
  <c r="J195" i="133"/>
  <c r="O183" i="133"/>
  <c r="S183" i="133" s="1"/>
  <c r="Q151" i="133"/>
  <c r="O151" i="133"/>
  <c r="S151" i="133" s="1"/>
  <c r="O163" i="133"/>
  <c r="S163" i="133" s="1"/>
  <c r="Q149" i="133"/>
  <c r="O149" i="133"/>
  <c r="S149" i="133" s="1"/>
  <c r="Q181" i="133"/>
  <c r="O181" i="133"/>
  <c r="S181" i="133" s="1"/>
  <c r="O184" i="133"/>
  <c r="S184" i="133" s="1"/>
  <c r="Q184" i="133"/>
  <c r="O192" i="133"/>
  <c r="S192" i="133" s="1"/>
  <c r="O147" i="133"/>
  <c r="S147" i="133" s="1"/>
  <c r="Q147" i="133"/>
  <c r="Q178" i="133"/>
  <c r="O178" i="133"/>
  <c r="S178" i="133" s="1"/>
  <c r="J194" i="133"/>
  <c r="O174" i="133"/>
  <c r="S174" i="133" s="1"/>
  <c r="O179" i="133"/>
  <c r="S179" i="133" s="1"/>
  <c r="O165" i="133"/>
  <c r="S165" i="133" s="1"/>
  <c r="O154" i="133"/>
  <c r="S154" i="133" s="1"/>
  <c r="O186" i="133"/>
  <c r="S186" i="133" s="1"/>
  <c r="O158" i="133"/>
  <c r="S158" i="133" s="1"/>
  <c r="O173" i="133"/>
  <c r="S173" i="133" s="1"/>
  <c r="O159" i="133"/>
  <c r="S159" i="133" s="1"/>
  <c r="O167" i="133"/>
  <c r="S167" i="133" s="1"/>
  <c r="O188" i="133"/>
  <c r="S188" i="133" s="1"/>
  <c r="Q185" i="133"/>
  <c r="O172" i="133"/>
  <c r="S172" i="133" s="1"/>
  <c r="O170" i="133"/>
  <c r="S170" i="133" s="1"/>
  <c r="O150" i="133"/>
  <c r="S150" i="133" s="1"/>
  <c r="O153" i="133"/>
  <c r="S153" i="133" s="1"/>
  <c r="O126" i="133"/>
  <c r="Q120" i="133"/>
  <c r="O120" i="133"/>
  <c r="J138" i="133"/>
  <c r="Q126" i="133"/>
  <c r="O117" i="133"/>
  <c r="O135" i="133"/>
  <c r="O125" i="133"/>
  <c r="S125" i="133" s="1"/>
  <c r="O128" i="133"/>
  <c r="O119" i="133"/>
  <c r="O124" i="133"/>
  <c r="O133" i="133"/>
  <c r="S133" i="133" s="1"/>
  <c r="S191" i="133" l="1"/>
  <c r="R195" i="133" s="1"/>
  <c r="S117" i="133"/>
  <c r="S131" i="133"/>
  <c r="Q193" i="133"/>
  <c r="S134" i="133"/>
  <c r="S121" i="133"/>
  <c r="Q214" i="133"/>
  <c r="S135" i="133"/>
  <c r="S128" i="133"/>
  <c r="O216" i="133"/>
  <c r="S214" i="133" s="1"/>
  <c r="R215" i="133"/>
  <c r="S123" i="133"/>
  <c r="S122" i="133"/>
  <c r="S119" i="133"/>
  <c r="S120" i="133"/>
  <c r="S124" i="133"/>
  <c r="S130" i="133"/>
  <c r="O195" i="133"/>
  <c r="S193" i="133" s="1"/>
  <c r="R194" i="133"/>
  <c r="Q136" i="133"/>
  <c r="O138" i="133"/>
  <c r="S136" i="133" s="1"/>
  <c r="R137" i="133"/>
  <c r="S126" i="133"/>
  <c r="R138" i="133" l="1"/>
  <c r="T138" i="133" s="1"/>
  <c r="R216" i="133"/>
  <c r="T216" i="133" s="1"/>
  <c r="T195" i="133"/>
  <c r="N109" i="133" l="1"/>
  <c r="K109" i="133"/>
  <c r="I109" i="133"/>
  <c r="H109" i="133"/>
  <c r="E109" i="133"/>
  <c r="M108" i="133"/>
  <c r="Q108" i="133" s="1"/>
  <c r="J108" i="133"/>
  <c r="M107" i="133"/>
  <c r="Q107" i="133" s="1"/>
  <c r="J107" i="133"/>
  <c r="M106" i="133"/>
  <c r="Q106" i="133" s="1"/>
  <c r="J106" i="133"/>
  <c r="M105" i="133"/>
  <c r="Q105" i="133" s="1"/>
  <c r="J105" i="133"/>
  <c r="M104" i="133"/>
  <c r="J104" i="133"/>
  <c r="M103" i="133"/>
  <c r="O103" i="133" s="1"/>
  <c r="J103" i="133"/>
  <c r="M102" i="133"/>
  <c r="J102" i="133"/>
  <c r="M101" i="133"/>
  <c r="J101" i="133"/>
  <c r="M100" i="133"/>
  <c r="Q100" i="133" s="1"/>
  <c r="J100" i="133"/>
  <c r="M99" i="133"/>
  <c r="O99" i="133" s="1"/>
  <c r="J99" i="133"/>
  <c r="M98" i="133"/>
  <c r="Q98" i="133" s="1"/>
  <c r="J98" i="133"/>
  <c r="M97" i="133"/>
  <c r="Q97" i="133" s="1"/>
  <c r="J97" i="133"/>
  <c r="M96" i="133"/>
  <c r="Q96" i="133" s="1"/>
  <c r="J96" i="133"/>
  <c r="M95" i="133"/>
  <c r="J95" i="133"/>
  <c r="M94" i="133"/>
  <c r="O94" i="133" s="1"/>
  <c r="J94" i="133"/>
  <c r="M93" i="133"/>
  <c r="Q93" i="133" s="1"/>
  <c r="J93" i="133"/>
  <c r="M92" i="133"/>
  <c r="O92" i="133" s="1"/>
  <c r="J92" i="133"/>
  <c r="M91" i="133"/>
  <c r="J91" i="133"/>
  <c r="M90" i="133"/>
  <c r="O90" i="133" s="1"/>
  <c r="J90" i="133"/>
  <c r="M89" i="133"/>
  <c r="Q89" i="133" s="1"/>
  <c r="J89" i="133"/>
  <c r="M88" i="133"/>
  <c r="J88" i="133"/>
  <c r="M87" i="133"/>
  <c r="J87" i="133"/>
  <c r="M86" i="133"/>
  <c r="O86" i="133" s="1"/>
  <c r="J86" i="133"/>
  <c r="M85" i="133"/>
  <c r="Q85" i="133" s="1"/>
  <c r="J85" i="133"/>
  <c r="M84" i="133"/>
  <c r="Q84" i="133" s="1"/>
  <c r="J84" i="133"/>
  <c r="M83" i="133"/>
  <c r="Q83" i="133" s="1"/>
  <c r="J83" i="133"/>
  <c r="M82" i="133"/>
  <c r="Q82" i="133" s="1"/>
  <c r="J82" i="133"/>
  <c r="M81" i="133"/>
  <c r="O81" i="133" s="1"/>
  <c r="J81" i="133"/>
  <c r="M80" i="133"/>
  <c r="J80" i="133"/>
  <c r="M79" i="133"/>
  <c r="O79" i="133" s="1"/>
  <c r="S79" i="133" s="1"/>
  <c r="J79" i="133"/>
  <c r="M78" i="133"/>
  <c r="J78" i="133"/>
  <c r="M77" i="133"/>
  <c r="O77" i="133" s="1"/>
  <c r="S77" i="133" s="1"/>
  <c r="J77" i="133"/>
  <c r="M76" i="133"/>
  <c r="O76" i="133" s="1"/>
  <c r="J76" i="133"/>
  <c r="M75" i="133"/>
  <c r="O75" i="133" s="1"/>
  <c r="S75" i="133" s="1"/>
  <c r="J75" i="133"/>
  <c r="M74" i="133"/>
  <c r="J74" i="133"/>
  <c r="M73" i="133"/>
  <c r="J73" i="133"/>
  <c r="M72" i="133"/>
  <c r="J72" i="133"/>
  <c r="M71" i="133"/>
  <c r="Q71" i="133" s="1"/>
  <c r="J71" i="133"/>
  <c r="M70" i="133"/>
  <c r="J70" i="133"/>
  <c r="M69" i="133"/>
  <c r="J69" i="133"/>
  <c r="M68" i="133"/>
  <c r="Q68" i="133" s="1"/>
  <c r="J68" i="133"/>
  <c r="M67" i="133"/>
  <c r="J67" i="133"/>
  <c r="M66" i="133"/>
  <c r="Q66" i="133" s="1"/>
  <c r="J66" i="133"/>
  <c r="M65" i="133"/>
  <c r="O65" i="133" s="1"/>
  <c r="S65" i="133" s="1"/>
  <c r="J65" i="133"/>
  <c r="M64" i="133"/>
  <c r="Q64" i="133" s="1"/>
  <c r="J64" i="133"/>
  <c r="M63" i="133"/>
  <c r="J63" i="133"/>
  <c r="M62" i="133"/>
  <c r="O62" i="133" s="1"/>
  <c r="S62" i="133" s="1"/>
  <c r="J62" i="133"/>
  <c r="M61" i="133"/>
  <c r="J61" i="133"/>
  <c r="M60" i="133"/>
  <c r="Q60" i="133" s="1"/>
  <c r="J60" i="133"/>
  <c r="M59" i="133"/>
  <c r="J59" i="133"/>
  <c r="M58" i="133"/>
  <c r="Q58" i="133" s="1"/>
  <c r="J58" i="133"/>
  <c r="M57" i="133"/>
  <c r="J57" i="133"/>
  <c r="M56" i="133"/>
  <c r="J56" i="133"/>
  <c r="M55" i="133"/>
  <c r="Q55" i="133" s="1"/>
  <c r="J55" i="133"/>
  <c r="M54" i="133"/>
  <c r="Q54" i="133" s="1"/>
  <c r="J54" i="133"/>
  <c r="M53" i="133"/>
  <c r="J53" i="133"/>
  <c r="M52" i="133"/>
  <c r="J52" i="133"/>
  <c r="M51" i="133"/>
  <c r="O51" i="133" s="1"/>
  <c r="S51" i="133" s="1"/>
  <c r="J51" i="133"/>
  <c r="M50" i="133"/>
  <c r="Q50" i="133" s="1"/>
  <c r="J50" i="133"/>
  <c r="M49" i="133"/>
  <c r="O49" i="133" s="1"/>
  <c r="S49" i="133" s="1"/>
  <c r="J49" i="133"/>
  <c r="M48" i="133"/>
  <c r="O48" i="133" s="1"/>
  <c r="S48" i="133" s="1"/>
  <c r="J48" i="133"/>
  <c r="M47" i="133"/>
  <c r="O47" i="133" s="1"/>
  <c r="S47" i="133" s="1"/>
  <c r="J47" i="133"/>
  <c r="M46" i="133"/>
  <c r="Q46" i="133" s="1"/>
  <c r="J46" i="133"/>
  <c r="M45" i="133"/>
  <c r="J45" i="133"/>
  <c r="M44" i="133"/>
  <c r="J44" i="133"/>
  <c r="M43" i="133"/>
  <c r="O43" i="133" s="1"/>
  <c r="S43" i="133" s="1"/>
  <c r="J43" i="133"/>
  <c r="M42" i="133"/>
  <c r="J42" i="133"/>
  <c r="M41" i="133"/>
  <c r="J41" i="133"/>
  <c r="M40" i="133"/>
  <c r="Q40" i="133" s="1"/>
  <c r="J40" i="133"/>
  <c r="M39" i="133"/>
  <c r="Q39" i="133" s="1"/>
  <c r="J39" i="133"/>
  <c r="M38" i="133"/>
  <c r="Q38" i="133" s="1"/>
  <c r="J38" i="133"/>
  <c r="M37" i="133"/>
  <c r="Q37" i="133" s="1"/>
  <c r="J37" i="133"/>
  <c r="M36" i="133"/>
  <c r="Q36" i="133" s="1"/>
  <c r="J36" i="133"/>
  <c r="M35" i="133"/>
  <c r="Q35" i="133" s="1"/>
  <c r="J35" i="133"/>
  <c r="M34" i="133"/>
  <c r="O34" i="133" s="1"/>
  <c r="S34" i="133" s="1"/>
  <c r="J34" i="133"/>
  <c r="M33" i="133"/>
  <c r="Q33" i="133" s="1"/>
  <c r="J33" i="133"/>
  <c r="M32" i="133"/>
  <c r="Q32" i="133" s="1"/>
  <c r="J32" i="133"/>
  <c r="M31" i="133"/>
  <c r="J31" i="133"/>
  <c r="M30" i="133"/>
  <c r="O30" i="133" s="1"/>
  <c r="J30" i="133"/>
  <c r="M29" i="133"/>
  <c r="Q29" i="133" s="1"/>
  <c r="J29" i="133"/>
  <c r="M28" i="133"/>
  <c r="J28" i="133"/>
  <c r="M27" i="133"/>
  <c r="Q27" i="133" s="1"/>
  <c r="J27" i="133"/>
  <c r="M26" i="133"/>
  <c r="Q26" i="133" s="1"/>
  <c r="J26" i="133"/>
  <c r="M25" i="133"/>
  <c r="J25" i="133"/>
  <c r="M24" i="133"/>
  <c r="Q24" i="133" s="1"/>
  <c r="J24" i="133"/>
  <c r="M23" i="133"/>
  <c r="Q23" i="133" s="1"/>
  <c r="J23" i="133"/>
  <c r="M22" i="133"/>
  <c r="J22" i="133"/>
  <c r="M21" i="133"/>
  <c r="O21" i="133" s="1"/>
  <c r="J21" i="133"/>
  <c r="M20" i="133"/>
  <c r="O20" i="133" s="1"/>
  <c r="J20" i="133"/>
  <c r="M19" i="133"/>
  <c r="Q19" i="133" s="1"/>
  <c r="J19" i="133"/>
  <c r="M18" i="133"/>
  <c r="J18" i="133"/>
  <c r="M17" i="133"/>
  <c r="J17" i="133"/>
  <c r="M16" i="133"/>
  <c r="J16" i="133"/>
  <c r="M15" i="133"/>
  <c r="Q15" i="133" s="1"/>
  <c r="J15" i="133"/>
  <c r="M14" i="133"/>
  <c r="Q14" i="133" s="1"/>
  <c r="J14" i="133"/>
  <c r="M13" i="133"/>
  <c r="J13" i="133"/>
  <c r="M12" i="133"/>
  <c r="O12" i="133" s="1"/>
  <c r="S12" i="133" s="1"/>
  <c r="J12" i="133"/>
  <c r="M11" i="133"/>
  <c r="O11" i="133" s="1"/>
  <c r="S11" i="133" s="1"/>
  <c r="J11" i="133"/>
  <c r="M10" i="133"/>
  <c r="Q10" i="133" s="1"/>
  <c r="J10" i="133"/>
  <c r="M9" i="133"/>
  <c r="J9" i="133"/>
  <c r="M8" i="133"/>
  <c r="J8" i="133"/>
  <c r="M7" i="133"/>
  <c r="Q7" i="133" s="1"/>
  <c r="J7" i="133"/>
  <c r="M6" i="133"/>
  <c r="O6" i="133" s="1"/>
  <c r="S6" i="133" s="1"/>
  <c r="J6" i="133"/>
  <c r="M5" i="133"/>
  <c r="J5" i="133"/>
  <c r="M4" i="133"/>
  <c r="J4" i="133"/>
  <c r="M3" i="133"/>
  <c r="J3" i="133"/>
  <c r="O105" i="133" l="1"/>
  <c r="O58" i="133"/>
  <c r="Q92" i="133"/>
  <c r="Q86" i="133"/>
  <c r="Q6" i="133"/>
  <c r="O7" i="133"/>
  <c r="S7" i="133" s="1"/>
  <c r="O29" i="133"/>
  <c r="S29" i="133" s="1"/>
  <c r="Q51" i="133"/>
  <c r="O37" i="133"/>
  <c r="S37" i="133" s="1"/>
  <c r="Q65" i="133"/>
  <c r="O106" i="133"/>
  <c r="O66" i="133"/>
  <c r="S66" i="133" s="1"/>
  <c r="O19" i="133"/>
  <c r="S19" i="133" s="1"/>
  <c r="Q94" i="133"/>
  <c r="O26" i="133"/>
  <c r="S26" i="133" s="1"/>
  <c r="O54" i="133"/>
  <c r="S54" i="133" s="1"/>
  <c r="O89" i="133"/>
  <c r="O15" i="133"/>
  <c r="S15" i="133" s="1"/>
  <c r="Q21" i="133"/>
  <c r="Q79" i="133"/>
  <c r="O96" i="133"/>
  <c r="O50" i="133"/>
  <c r="S50" i="133" s="1"/>
  <c r="Q11" i="133"/>
  <c r="O46" i="133"/>
  <c r="S46" i="133" s="1"/>
  <c r="Q62" i="133"/>
  <c r="Q103" i="133"/>
  <c r="O40" i="133"/>
  <c r="S40" i="133" s="1"/>
  <c r="O68" i="133"/>
  <c r="S68" i="133" s="1"/>
  <c r="Q49" i="133"/>
  <c r="Q12" i="133"/>
  <c r="Q47" i="133"/>
  <c r="Q81" i="133"/>
  <c r="Q67" i="133"/>
  <c r="O67" i="133"/>
  <c r="S67" i="133" s="1"/>
  <c r="Q56" i="133"/>
  <c r="O56" i="133"/>
  <c r="S56" i="133" s="1"/>
  <c r="O41" i="133"/>
  <c r="S41" i="133" s="1"/>
  <c r="Q41" i="133"/>
  <c r="Q25" i="133"/>
  <c r="O25" i="133"/>
  <c r="S25" i="133" s="1"/>
  <c r="Q16" i="133"/>
  <c r="O16" i="133"/>
  <c r="S16" i="133" s="1"/>
  <c r="O38" i="133"/>
  <c r="Q77" i="133"/>
  <c r="Q20" i="133"/>
  <c r="O64" i="133"/>
  <c r="S64" i="133" s="1"/>
  <c r="Q43" i="133"/>
  <c r="O22" i="133"/>
  <c r="S22" i="133" s="1"/>
  <c r="Q22" i="133"/>
  <c r="O82" i="133"/>
  <c r="Q9" i="133"/>
  <c r="O9" i="133"/>
  <c r="S9" i="133" s="1"/>
  <c r="O85" i="133"/>
  <c r="S85" i="133" s="1"/>
  <c r="Q34" i="133"/>
  <c r="S76" i="133"/>
  <c r="Q90" i="133"/>
  <c r="Q102" i="133"/>
  <c r="O102" i="133"/>
  <c r="Q4" i="133"/>
  <c r="O4" i="133"/>
  <c r="O24" i="133"/>
  <c r="O71" i="133"/>
  <c r="S71" i="133" s="1"/>
  <c r="Q76" i="133"/>
  <c r="Q28" i="133"/>
  <c r="O28" i="133"/>
  <c r="S28" i="133" s="1"/>
  <c r="O95" i="133"/>
  <c r="Q95" i="133"/>
  <c r="O91" i="133"/>
  <c r="Q91" i="133"/>
  <c r="O108" i="133"/>
  <c r="O104" i="133"/>
  <c r="Q104" i="133"/>
  <c r="Q18" i="133"/>
  <c r="O18" i="133"/>
  <c r="S18" i="133" s="1"/>
  <c r="O27" i="133"/>
  <c r="S27" i="133" s="1"/>
  <c r="O60" i="133"/>
  <c r="S60" i="133" s="1"/>
  <c r="Q88" i="133"/>
  <c r="O88" i="133"/>
  <c r="Q74" i="133"/>
  <c r="O74" i="133"/>
  <c r="S74" i="133" s="1"/>
  <c r="O32" i="133"/>
  <c r="S32" i="133" s="1"/>
  <c r="O55" i="133"/>
  <c r="S55" i="133" s="1"/>
  <c r="Q69" i="133"/>
  <c r="O69" i="133"/>
  <c r="Q99" i="133"/>
  <c r="J110" i="133"/>
  <c r="O23" i="133"/>
  <c r="S23" i="133" s="1"/>
  <c r="O35" i="133"/>
  <c r="S35" i="133" s="1"/>
  <c r="O39" i="133"/>
  <c r="S39" i="133" s="1"/>
  <c r="Q48" i="133"/>
  <c r="O93" i="133"/>
  <c r="O97" i="133"/>
  <c r="O107" i="133"/>
  <c r="O10" i="133"/>
  <c r="S10" i="133" s="1"/>
  <c r="Q30" i="133"/>
  <c r="O57" i="133"/>
  <c r="S57" i="133" s="1"/>
  <c r="Q57" i="133"/>
  <c r="Q75" i="133"/>
  <c r="O100" i="133"/>
  <c r="O72" i="133"/>
  <c r="Q72" i="133"/>
  <c r="J111" i="133"/>
  <c r="M109" i="133"/>
  <c r="O110" i="133" s="1"/>
  <c r="O61" i="133"/>
  <c r="S61" i="133" s="1"/>
  <c r="Q61" i="133"/>
  <c r="Q53" i="133"/>
  <c r="O53" i="133"/>
  <c r="S53" i="133" s="1"/>
  <c r="Q13" i="133"/>
  <c r="O13" i="133"/>
  <c r="S13" i="133" s="1"/>
  <c r="Q70" i="133"/>
  <c r="O70" i="133"/>
  <c r="Q42" i="133"/>
  <c r="O42" i="133"/>
  <c r="S42" i="133" s="1"/>
  <c r="S81" i="133"/>
  <c r="Q8" i="133"/>
  <c r="O8" i="133"/>
  <c r="S8" i="133" s="1"/>
  <c r="S20" i="133"/>
  <c r="S30" i="133"/>
  <c r="O63" i="133"/>
  <c r="S63" i="133" s="1"/>
  <c r="Q63" i="133"/>
  <c r="Q17" i="133"/>
  <c r="O17" i="133"/>
  <c r="S17" i="133" s="1"/>
  <c r="Q31" i="133"/>
  <c r="O31" i="133"/>
  <c r="O83" i="133"/>
  <c r="S83" i="133" s="1"/>
  <c r="O36" i="133"/>
  <c r="S36" i="133" s="1"/>
  <c r="Q80" i="133"/>
  <c r="O80" i="133"/>
  <c r="S80" i="133" s="1"/>
  <c r="Q45" i="133"/>
  <c r="O45" i="133"/>
  <c r="S45" i="133" s="1"/>
  <c r="Q3" i="133"/>
  <c r="O3" i="133"/>
  <c r="S3" i="133" s="1"/>
  <c r="S58" i="133"/>
  <c r="Q101" i="133"/>
  <c r="O101" i="133"/>
  <c r="Q87" i="133"/>
  <c r="O87" i="133"/>
  <c r="Q44" i="133"/>
  <c r="O44" i="133"/>
  <c r="S44" i="133" s="1"/>
  <c r="Q5" i="133"/>
  <c r="O5" i="133"/>
  <c r="O33" i="133"/>
  <c r="Q52" i="133"/>
  <c r="O52" i="133"/>
  <c r="Q73" i="133"/>
  <c r="O73" i="133"/>
  <c r="S73" i="133" s="1"/>
  <c r="Q78" i="133"/>
  <c r="O78" i="133"/>
  <c r="S78" i="133" s="1"/>
  <c r="S4" i="133"/>
  <c r="S21" i="133"/>
  <c r="O98" i="133"/>
  <c r="O14" i="133"/>
  <c r="S14" i="133" s="1"/>
  <c r="Q59" i="133"/>
  <c r="O59" i="133"/>
  <c r="O84" i="133"/>
  <c r="S69" i="133" l="1"/>
  <c r="S82" i="133"/>
  <c r="S38" i="133"/>
  <c r="S24" i="133"/>
  <c r="S84" i="133"/>
  <c r="Q109" i="133"/>
  <c r="S72" i="133"/>
  <c r="S59" i="133"/>
  <c r="S101" i="133"/>
  <c r="S87" i="133"/>
  <c r="S98" i="133"/>
  <c r="S95" i="133"/>
  <c r="S107" i="133"/>
  <c r="S93" i="133"/>
  <c r="S104" i="133"/>
  <c r="S90" i="133"/>
  <c r="S100" i="133"/>
  <c r="S102" i="133"/>
  <c r="S108" i="133"/>
  <c r="S105" i="133"/>
  <c r="S88" i="133"/>
  <c r="S91" i="133"/>
  <c r="S106" i="133"/>
  <c r="S94" i="133"/>
  <c r="S89" i="133"/>
  <c r="S92" i="133"/>
  <c r="S99" i="133"/>
  <c r="S103" i="133"/>
  <c r="S97" i="133"/>
  <c r="S86" i="133"/>
  <c r="S96" i="133"/>
  <c r="S70" i="133"/>
  <c r="S31" i="133"/>
  <c r="S52" i="133"/>
  <c r="O111" i="133"/>
  <c r="R110" i="133"/>
  <c r="S33" i="133"/>
  <c r="S5" i="133"/>
  <c r="S109" i="133" l="1"/>
  <c r="R111" i="133" l="1"/>
  <c r="T111" i="133" s="1"/>
  <c r="M44" i="99" l="1"/>
  <c r="Q44" i="99" s="1"/>
  <c r="J44" i="99"/>
  <c r="M43" i="99"/>
  <c r="Q43" i="99" s="1"/>
  <c r="J43" i="99"/>
  <c r="M47" i="94"/>
  <c r="Q47" i="94" s="1"/>
  <c r="J47" i="94"/>
  <c r="M23" i="88"/>
  <c r="Q23" i="88" s="1"/>
  <c r="J23" i="88"/>
  <c r="M11" i="87"/>
  <c r="Q11" i="87" s="1"/>
  <c r="J11" i="87"/>
  <c r="M10" i="81"/>
  <c r="Q10" i="81" s="1"/>
  <c r="J10" i="81"/>
  <c r="M14" i="80"/>
  <c r="Q14" i="80" s="1"/>
  <c r="J14" i="80"/>
  <c r="M12" i="79"/>
  <c r="Q12" i="79" s="1"/>
  <c r="J12" i="79"/>
  <c r="M26" i="78"/>
  <c r="Q26" i="78" s="1"/>
  <c r="J26" i="78"/>
  <c r="M25" i="78"/>
  <c r="Q25" i="78" s="1"/>
  <c r="J25" i="78"/>
  <c r="M24" i="78"/>
  <c r="Q24" i="78" s="1"/>
  <c r="J24" i="78"/>
  <c r="M23" i="78"/>
  <c r="O23" i="78" s="1"/>
  <c r="S23" i="78" s="1"/>
  <c r="J23" i="78"/>
  <c r="M11" i="74"/>
  <c r="Q11" i="74" s="1"/>
  <c r="J11" i="74"/>
  <c r="M19" i="72"/>
  <c r="Q19" i="72" s="1"/>
  <c r="J19" i="72"/>
  <c r="M17" i="64"/>
  <c r="Q17" i="64" s="1"/>
  <c r="J17" i="64"/>
  <c r="M25" i="63"/>
  <c r="Q25" i="63" s="1"/>
  <c r="J25" i="63"/>
  <c r="M24" i="63"/>
  <c r="Q24" i="63" s="1"/>
  <c r="J24" i="63"/>
  <c r="M23" i="63"/>
  <c r="Q23" i="63" s="1"/>
  <c r="J23" i="63"/>
  <c r="M33" i="62"/>
  <c r="Q33" i="62" s="1"/>
  <c r="J33" i="62"/>
  <c r="M32" i="62"/>
  <c r="Q32" i="62" s="1"/>
  <c r="J32" i="62"/>
  <c r="M31" i="62"/>
  <c r="Q31" i="62" s="1"/>
  <c r="J31" i="62"/>
  <c r="M51" i="132"/>
  <c r="Q51" i="132" s="1"/>
  <c r="J51" i="132"/>
  <c r="M50" i="132"/>
  <c r="Q50" i="132" s="1"/>
  <c r="J50" i="132"/>
  <c r="M49" i="132"/>
  <c r="Q49" i="132" s="1"/>
  <c r="J49" i="132"/>
  <c r="J28" i="132"/>
  <c r="M28" i="132"/>
  <c r="O28" i="132" s="1"/>
  <c r="O44" i="99" l="1"/>
  <c r="S44" i="99" s="1"/>
  <c r="O43" i="99"/>
  <c r="S43" i="99" s="1"/>
  <c r="O47" i="94"/>
  <c r="S47" i="94" s="1"/>
  <c r="O23" i="88"/>
  <c r="S23" i="88" s="1"/>
  <c r="O11" i="87"/>
  <c r="S11" i="87" s="1"/>
  <c r="O10" i="81"/>
  <c r="S10" i="81" s="1"/>
  <c r="O14" i="80"/>
  <c r="S14" i="80" s="1"/>
  <c r="O12" i="79"/>
  <c r="S12" i="79" s="1"/>
  <c r="O24" i="78"/>
  <c r="S24" i="78" s="1"/>
  <c r="O25" i="78"/>
  <c r="S25" i="78" s="1"/>
  <c r="O26" i="78"/>
  <c r="S26" i="78" s="1"/>
  <c r="Q23" i="78"/>
  <c r="O11" i="74"/>
  <c r="S11" i="74" s="1"/>
  <c r="O19" i="72"/>
  <c r="S19" i="72" s="1"/>
  <c r="O17" i="64"/>
  <c r="S17" i="64" s="1"/>
  <c r="O24" i="63"/>
  <c r="S24" i="63" s="1"/>
  <c r="O25" i="63"/>
  <c r="S25" i="63" s="1"/>
  <c r="O23" i="63"/>
  <c r="S23" i="63" s="1"/>
  <c r="O33" i="62"/>
  <c r="S33" i="62" s="1"/>
  <c r="O32" i="62"/>
  <c r="S32" i="62" s="1"/>
  <c r="O31" i="62"/>
  <c r="S31" i="62" s="1"/>
  <c r="O50" i="132"/>
  <c r="S50" i="132" s="1"/>
  <c r="O51" i="132"/>
  <c r="S51" i="132" s="1"/>
  <c r="O49" i="132"/>
  <c r="S49" i="132" s="1"/>
  <c r="Q28" i="132"/>
  <c r="N41" i="132"/>
  <c r="K41" i="132"/>
  <c r="I41" i="132"/>
  <c r="H41" i="132"/>
  <c r="E41" i="132"/>
  <c r="M12" i="132"/>
  <c r="J12" i="132"/>
  <c r="M40" i="132"/>
  <c r="J40" i="132"/>
  <c r="M20" i="132"/>
  <c r="O20" i="132" s="1"/>
  <c r="J20" i="132"/>
  <c r="M32" i="132"/>
  <c r="Q32" i="132" s="1"/>
  <c r="J32" i="132"/>
  <c r="M25" i="132"/>
  <c r="O25" i="132" s="1"/>
  <c r="J25" i="132"/>
  <c r="M16" i="132"/>
  <c r="O16" i="132" s="1"/>
  <c r="J16" i="132"/>
  <c r="M33" i="132"/>
  <c r="O33" i="132" s="1"/>
  <c r="J33" i="132"/>
  <c r="M2" i="132"/>
  <c r="O2" i="132" s="1"/>
  <c r="J2" i="132"/>
  <c r="M6" i="132"/>
  <c r="Q6" i="132" s="1"/>
  <c r="J6" i="132"/>
  <c r="M5" i="132"/>
  <c r="J5" i="132"/>
  <c r="M4" i="132"/>
  <c r="O4" i="132" s="1"/>
  <c r="J4" i="132"/>
  <c r="M19" i="132"/>
  <c r="J19" i="132"/>
  <c r="M24" i="132"/>
  <c r="J24" i="132"/>
  <c r="M21" i="132"/>
  <c r="Q21" i="132" s="1"/>
  <c r="J21" i="132"/>
  <c r="M7" i="132"/>
  <c r="O7" i="132" s="1"/>
  <c r="J7" i="132"/>
  <c r="M11" i="132"/>
  <c r="Q11" i="132" s="1"/>
  <c r="J11" i="132"/>
  <c r="M22" i="132"/>
  <c r="J22" i="132"/>
  <c r="M9" i="132"/>
  <c r="O9" i="132" s="1"/>
  <c r="J9" i="132"/>
  <c r="M26" i="132"/>
  <c r="Q26" i="132" s="1"/>
  <c r="J26" i="132"/>
  <c r="M23" i="132"/>
  <c r="J23" i="132"/>
  <c r="M15" i="132"/>
  <c r="Q15" i="132" s="1"/>
  <c r="J15" i="132"/>
  <c r="M30" i="132"/>
  <c r="Q30" i="132" s="1"/>
  <c r="J30" i="132"/>
  <c r="M13" i="132"/>
  <c r="J13" i="132"/>
  <c r="M8" i="132"/>
  <c r="Q8" i="132" s="1"/>
  <c r="J8" i="132"/>
  <c r="M31" i="132"/>
  <c r="J31" i="132"/>
  <c r="M38" i="132"/>
  <c r="Q38" i="132" s="1"/>
  <c r="J38" i="132"/>
  <c r="M14" i="132"/>
  <c r="O14" i="132" s="1"/>
  <c r="J14" i="132"/>
  <c r="M10" i="132"/>
  <c r="J10" i="132"/>
  <c r="M35" i="132"/>
  <c r="J35" i="132"/>
  <c r="M27" i="132"/>
  <c r="O27" i="132" s="1"/>
  <c r="J27" i="132"/>
  <c r="M37" i="132"/>
  <c r="Q37" i="132" s="1"/>
  <c r="J37" i="132"/>
  <c r="M29" i="132"/>
  <c r="O29" i="132" s="1"/>
  <c r="J29" i="132"/>
  <c r="M18" i="132"/>
  <c r="O18" i="132" s="1"/>
  <c r="J18" i="132"/>
  <c r="M17" i="132"/>
  <c r="Q17" i="132" s="1"/>
  <c r="J17" i="132"/>
  <c r="M3" i="132"/>
  <c r="O3" i="132" s="1"/>
  <c r="J3" i="132"/>
  <c r="M34" i="132"/>
  <c r="O34" i="132" s="1"/>
  <c r="J34" i="132"/>
  <c r="M39" i="132"/>
  <c r="Q39" i="132" s="1"/>
  <c r="J39" i="132"/>
  <c r="M36" i="132"/>
  <c r="Q36" i="132" s="1"/>
  <c r="J36" i="132"/>
  <c r="M14" i="59"/>
  <c r="Q14" i="59" s="1"/>
  <c r="J14" i="59"/>
  <c r="J2" i="58"/>
  <c r="M2" i="58"/>
  <c r="O2" i="58"/>
  <c r="Q2" i="58"/>
  <c r="M23" i="57"/>
  <c r="Q23" i="57" s="1"/>
  <c r="J23" i="57"/>
  <c r="M60" i="54"/>
  <c r="Q60" i="54" s="1"/>
  <c r="J60" i="54"/>
  <c r="M25" i="50"/>
  <c r="Q25" i="50" s="1"/>
  <c r="J25" i="50"/>
  <c r="M24" i="50"/>
  <c r="Q24" i="50" s="1"/>
  <c r="J24" i="50"/>
  <c r="M23" i="50"/>
  <c r="Q23" i="50" s="1"/>
  <c r="J23" i="50"/>
  <c r="M22" i="50"/>
  <c r="Q22" i="50" s="1"/>
  <c r="J22" i="50"/>
  <c r="M12" i="48"/>
  <c r="Q12" i="48" s="1"/>
  <c r="J12" i="48"/>
  <c r="M11" i="48"/>
  <c r="Q11" i="48" s="1"/>
  <c r="J11" i="48"/>
  <c r="M22" i="47"/>
  <c r="Q22" i="47" s="1"/>
  <c r="J22" i="47"/>
  <c r="M22" i="44"/>
  <c r="Q22" i="44" s="1"/>
  <c r="J22" i="44"/>
  <c r="M21" i="44"/>
  <c r="Q21" i="44" s="1"/>
  <c r="J21" i="44"/>
  <c r="M20" i="44"/>
  <c r="Q20" i="44" s="1"/>
  <c r="J20" i="44"/>
  <c r="J13" i="43"/>
  <c r="M13" i="43"/>
  <c r="O13" i="43"/>
  <c r="Q13" i="43"/>
  <c r="S13" i="43"/>
  <c r="M10" i="42"/>
  <c r="Q10" i="42" s="1"/>
  <c r="J10" i="42"/>
  <c r="M50" i="129"/>
  <c r="Q50" i="129" s="1"/>
  <c r="J50" i="129"/>
  <c r="M49" i="129"/>
  <c r="Q49" i="129" s="1"/>
  <c r="J49" i="129"/>
  <c r="M48" i="129"/>
  <c r="O48" i="129" s="1"/>
  <c r="S48" i="129" s="1"/>
  <c r="J48" i="129"/>
  <c r="M47" i="129"/>
  <c r="O47" i="129" s="1"/>
  <c r="S47" i="129" s="1"/>
  <c r="J47" i="129"/>
  <c r="M40" i="38"/>
  <c r="Q40" i="38" s="1"/>
  <c r="J40" i="38"/>
  <c r="M39" i="38"/>
  <c r="Q39" i="38" s="1"/>
  <c r="J39" i="38"/>
  <c r="M38" i="36"/>
  <c r="Q38" i="36" s="1"/>
  <c r="J38" i="36"/>
  <c r="J4" i="35"/>
  <c r="M4" i="35"/>
  <c r="M16" i="34"/>
  <c r="O16" i="34" s="1"/>
  <c r="J16" i="34"/>
  <c r="M26" i="34"/>
  <c r="Q26" i="34" s="1"/>
  <c r="J26" i="34"/>
  <c r="M25" i="34"/>
  <c r="Q25" i="34" s="1"/>
  <c r="J25" i="34"/>
  <c r="M24" i="34"/>
  <c r="Q24" i="34" s="1"/>
  <c r="J24" i="34"/>
  <c r="M23" i="34"/>
  <c r="O23" i="34" s="1"/>
  <c r="S23" i="34" s="1"/>
  <c r="J23" i="34"/>
  <c r="M11" i="35"/>
  <c r="Q11" i="35" s="1"/>
  <c r="J11" i="35"/>
  <c r="M10" i="33"/>
  <c r="Q10" i="33" s="1"/>
  <c r="J10" i="33"/>
  <c r="M47" i="32"/>
  <c r="Q47" i="32" s="1"/>
  <c r="J47" i="32"/>
  <c r="M46" i="32"/>
  <c r="Q46" i="32" s="1"/>
  <c r="J46" i="32"/>
  <c r="M45" i="32"/>
  <c r="O45" i="32" s="1"/>
  <c r="S45" i="32" s="1"/>
  <c r="J45" i="32"/>
  <c r="M16" i="31"/>
  <c r="Q16" i="31" s="1"/>
  <c r="J16" i="31"/>
  <c r="M15" i="31"/>
  <c r="Q15" i="31" s="1"/>
  <c r="J15" i="31"/>
  <c r="M38" i="30"/>
  <c r="Q38" i="30" s="1"/>
  <c r="J38" i="30"/>
  <c r="M20" i="28"/>
  <c r="Q20" i="28" s="1"/>
  <c r="J20" i="28"/>
  <c r="M19" i="28"/>
  <c r="Q19" i="28" s="1"/>
  <c r="J19" i="28"/>
  <c r="M62" i="27"/>
  <c r="Q62" i="27" s="1"/>
  <c r="J62" i="27"/>
  <c r="M61" i="27"/>
  <c r="Q61" i="27" s="1"/>
  <c r="J61" i="27"/>
  <c r="M60" i="27"/>
  <c r="Q60" i="27" s="1"/>
  <c r="J60" i="27"/>
  <c r="M14" i="26"/>
  <c r="Q14" i="26" s="1"/>
  <c r="J14" i="26"/>
  <c r="M13" i="26"/>
  <c r="Q13" i="26" s="1"/>
  <c r="J13" i="26"/>
  <c r="M26" i="20"/>
  <c r="Q26" i="20" s="1"/>
  <c r="J26" i="20"/>
  <c r="M25" i="20"/>
  <c r="Q25" i="20" s="1"/>
  <c r="J25" i="20"/>
  <c r="M24" i="20"/>
  <c r="Q24" i="20" s="1"/>
  <c r="J24" i="20"/>
  <c r="M18" i="19"/>
  <c r="Q18" i="19" s="1"/>
  <c r="J18" i="19"/>
  <c r="M28" i="18"/>
  <c r="Q28" i="18" s="1"/>
  <c r="J28" i="18"/>
  <c r="M104" i="15"/>
  <c r="Q104" i="15" s="1"/>
  <c r="J104" i="15"/>
  <c r="M103" i="15"/>
  <c r="Q103" i="15" s="1"/>
  <c r="J103" i="15"/>
  <c r="M102" i="15"/>
  <c r="O102" i="15" s="1"/>
  <c r="S102" i="15" s="1"/>
  <c r="J102" i="15"/>
  <c r="M101" i="15"/>
  <c r="Q101" i="15" s="1"/>
  <c r="J101" i="15"/>
  <c r="M32" i="13"/>
  <c r="Q32" i="13" s="1"/>
  <c r="J32" i="13"/>
  <c r="M31" i="13"/>
  <c r="Q31" i="13" s="1"/>
  <c r="J31" i="13"/>
  <c r="M5" i="127"/>
  <c r="Q5" i="127" s="1"/>
  <c r="J5" i="127"/>
  <c r="M39" i="127"/>
  <c r="Q39" i="127" s="1"/>
  <c r="J39" i="127"/>
  <c r="M12" i="127"/>
  <c r="Q12" i="127" s="1"/>
  <c r="J12" i="127"/>
  <c r="M28" i="127"/>
  <c r="Q28" i="127" s="1"/>
  <c r="J28" i="127"/>
  <c r="M17" i="127"/>
  <c r="Q17" i="127" s="1"/>
  <c r="J17" i="127"/>
  <c r="M26" i="127"/>
  <c r="Q26" i="127" s="1"/>
  <c r="J26" i="127"/>
  <c r="M22" i="127"/>
  <c r="Q22" i="127" s="1"/>
  <c r="J22" i="127"/>
  <c r="M16" i="127"/>
  <c r="O16" i="127" s="1"/>
  <c r="S16" i="127" s="1"/>
  <c r="J16" i="127"/>
  <c r="M20" i="127"/>
  <c r="Q20" i="127" s="1"/>
  <c r="J20" i="127"/>
  <c r="M40" i="127"/>
  <c r="O40" i="127" s="1"/>
  <c r="S40" i="127" s="1"/>
  <c r="J40" i="127"/>
  <c r="M41" i="127"/>
  <c r="Q41" i="127" s="1"/>
  <c r="J41" i="127"/>
  <c r="M15" i="127"/>
  <c r="Q15" i="127" s="1"/>
  <c r="J15" i="127"/>
  <c r="M33" i="127"/>
  <c r="O33" i="127" s="1"/>
  <c r="S33" i="127" s="1"/>
  <c r="J33" i="127"/>
  <c r="M21" i="127"/>
  <c r="O21" i="127" s="1"/>
  <c r="S21" i="127" s="1"/>
  <c r="J21" i="127"/>
  <c r="M14" i="127"/>
  <c r="Q14" i="127" s="1"/>
  <c r="J14" i="127"/>
  <c r="M18" i="127"/>
  <c r="O18" i="127" s="1"/>
  <c r="S18" i="127" s="1"/>
  <c r="J18" i="127"/>
  <c r="M34" i="127"/>
  <c r="Q34" i="127" s="1"/>
  <c r="J34" i="127"/>
  <c r="M3" i="127"/>
  <c r="Q3" i="127" s="1"/>
  <c r="J3" i="127"/>
  <c r="M15" i="118"/>
  <c r="Q15" i="118" s="1"/>
  <c r="J15" i="118"/>
  <c r="M19" i="118"/>
  <c r="O19" i="118" s="1"/>
  <c r="J19" i="118"/>
  <c r="M17" i="118"/>
  <c r="Q17" i="118" s="1"/>
  <c r="J17" i="118"/>
  <c r="M14" i="118"/>
  <c r="Q14" i="118" s="1"/>
  <c r="J14" i="118"/>
  <c r="M9" i="118"/>
  <c r="Q9" i="118" s="1"/>
  <c r="J9" i="118"/>
  <c r="M10" i="118"/>
  <c r="Q10" i="118" s="1"/>
  <c r="J10" i="118"/>
  <c r="M5" i="118"/>
  <c r="Q5" i="118" s="1"/>
  <c r="J5" i="118"/>
  <c r="M6" i="118"/>
  <c r="O6" i="118" s="1"/>
  <c r="S6" i="118" s="1"/>
  <c r="J6" i="118"/>
  <c r="M7" i="118"/>
  <c r="Q7" i="118" s="1"/>
  <c r="J7" i="118"/>
  <c r="M14" i="12"/>
  <c r="Q14" i="12" s="1"/>
  <c r="J14" i="12"/>
  <c r="M13" i="12"/>
  <c r="Q13" i="12" s="1"/>
  <c r="J13" i="12"/>
  <c r="M43" i="10"/>
  <c r="Q43" i="10" s="1"/>
  <c r="J43" i="10"/>
  <c r="M42" i="10"/>
  <c r="O42" i="10" s="1"/>
  <c r="S42" i="10" s="1"/>
  <c r="J42" i="10"/>
  <c r="M41" i="10"/>
  <c r="Q41" i="10" s="1"/>
  <c r="J41" i="10"/>
  <c r="M40" i="10"/>
  <c r="Q40" i="10" s="1"/>
  <c r="J40" i="10"/>
  <c r="M32" i="2"/>
  <c r="Q32" i="2" s="1"/>
  <c r="J32" i="2"/>
  <c r="N20" i="126"/>
  <c r="K20" i="126"/>
  <c r="I20" i="126"/>
  <c r="H20" i="126"/>
  <c r="E20" i="126"/>
  <c r="M19" i="126"/>
  <c r="O19" i="126" s="1"/>
  <c r="S19" i="126" s="1"/>
  <c r="J19" i="126"/>
  <c r="M18" i="126"/>
  <c r="Q18" i="126" s="1"/>
  <c r="J18" i="126"/>
  <c r="M17" i="126"/>
  <c r="Q17" i="126" s="1"/>
  <c r="J17" i="126"/>
  <c r="M16" i="126"/>
  <c r="O16" i="126" s="1"/>
  <c r="J16" i="126"/>
  <c r="M15" i="126"/>
  <c r="Q15" i="126" s="1"/>
  <c r="J15" i="126"/>
  <c r="M14" i="126"/>
  <c r="O14" i="126" s="1"/>
  <c r="J14" i="126"/>
  <c r="M13" i="126"/>
  <c r="Q13" i="126" s="1"/>
  <c r="J13" i="126"/>
  <c r="M12" i="126"/>
  <c r="Q12" i="126" s="1"/>
  <c r="J12" i="126"/>
  <c r="M11" i="126"/>
  <c r="Q11" i="126" s="1"/>
  <c r="J11" i="126"/>
  <c r="M10" i="126"/>
  <c r="O10" i="126" s="1"/>
  <c r="J10" i="126"/>
  <c r="M9" i="126"/>
  <c r="Q9" i="126" s="1"/>
  <c r="J9" i="126"/>
  <c r="M8" i="126"/>
  <c r="Q8" i="126" s="1"/>
  <c r="J8" i="126"/>
  <c r="M7" i="126"/>
  <c r="Q7" i="126" s="1"/>
  <c r="J7" i="126"/>
  <c r="M6" i="126"/>
  <c r="Q6" i="126" s="1"/>
  <c r="J6" i="126"/>
  <c r="M5" i="126"/>
  <c r="O5" i="126" s="1"/>
  <c r="J5" i="126"/>
  <c r="M4" i="126"/>
  <c r="Q4" i="126" s="1"/>
  <c r="J4" i="126"/>
  <c r="M3" i="126"/>
  <c r="Q3" i="126" s="1"/>
  <c r="J3" i="126"/>
  <c r="M2" i="126"/>
  <c r="O2" i="126" s="1"/>
  <c r="J2" i="126"/>
  <c r="M4" i="127"/>
  <c r="Q4" i="127" s="1"/>
  <c r="J4" i="127"/>
  <c r="M1286" i="1"/>
  <c r="O1286" i="1" s="1"/>
  <c r="J1286" i="1"/>
  <c r="N42" i="127"/>
  <c r="K42" i="127"/>
  <c r="I42" i="127"/>
  <c r="H42" i="127"/>
  <c r="E42" i="127"/>
  <c r="M29" i="127"/>
  <c r="Q29" i="127" s="1"/>
  <c r="J29" i="127"/>
  <c r="M8" i="127"/>
  <c r="Q8" i="127" s="1"/>
  <c r="J8" i="127"/>
  <c r="M23" i="127"/>
  <c r="O23" i="127" s="1"/>
  <c r="S23" i="127" s="1"/>
  <c r="J23" i="127"/>
  <c r="M2" i="127"/>
  <c r="O2" i="127" s="1"/>
  <c r="J2" i="127"/>
  <c r="M37" i="127"/>
  <c r="Q37" i="127" s="1"/>
  <c r="J37" i="127"/>
  <c r="M10" i="127"/>
  <c r="Q10" i="127" s="1"/>
  <c r="J10" i="127"/>
  <c r="M19" i="127"/>
  <c r="Q19" i="127" s="1"/>
  <c r="J19" i="127"/>
  <c r="M38" i="127"/>
  <c r="Q38" i="127" s="1"/>
  <c r="J38" i="127"/>
  <c r="M7" i="127"/>
  <c r="Q7" i="127" s="1"/>
  <c r="J7" i="127"/>
  <c r="M11" i="127"/>
  <c r="Q11" i="127" s="1"/>
  <c r="J11" i="127"/>
  <c r="M35" i="127"/>
  <c r="Q35" i="127" s="1"/>
  <c r="J35" i="127"/>
  <c r="M31" i="127"/>
  <c r="O31" i="127" s="1"/>
  <c r="S31" i="127" s="1"/>
  <c r="J31" i="127"/>
  <c r="M32" i="127"/>
  <c r="O32" i="127" s="1"/>
  <c r="S32" i="127" s="1"/>
  <c r="J32" i="127"/>
  <c r="M13" i="127"/>
  <c r="Q13" i="127" s="1"/>
  <c r="J13" i="127"/>
  <c r="M27" i="127"/>
  <c r="Q27" i="127" s="1"/>
  <c r="J27" i="127"/>
  <c r="M25" i="127"/>
  <c r="O25" i="127" s="1"/>
  <c r="S25" i="127" s="1"/>
  <c r="J25" i="127"/>
  <c r="M6" i="127"/>
  <c r="Q6" i="127" s="1"/>
  <c r="J6" i="127"/>
  <c r="M30" i="127"/>
  <c r="Q30" i="127" s="1"/>
  <c r="J30" i="127"/>
  <c r="M36" i="127"/>
  <c r="O36" i="127" s="1"/>
  <c r="J36" i="127"/>
  <c r="M24" i="127"/>
  <c r="Q24" i="127" s="1"/>
  <c r="J24" i="127"/>
  <c r="M9" i="127"/>
  <c r="Q9" i="127" s="1"/>
  <c r="J9" i="127"/>
  <c r="M1268" i="1"/>
  <c r="Q1268" i="1" s="1"/>
  <c r="J1268" i="1"/>
  <c r="M4" i="107"/>
  <c r="Q4" i="107" s="1"/>
  <c r="J4" i="107"/>
  <c r="M1202" i="1"/>
  <c r="Q1202" i="1" s="1"/>
  <c r="J1202" i="1"/>
  <c r="H19" i="92"/>
  <c r="M1069" i="1"/>
  <c r="Q1069" i="1" s="1"/>
  <c r="J1069" i="1"/>
  <c r="M7" i="92"/>
  <c r="Q7" i="92" s="1"/>
  <c r="J7" i="92"/>
  <c r="M3" i="57"/>
  <c r="Q3" i="57" s="1"/>
  <c r="J3" i="57"/>
  <c r="M790" i="1"/>
  <c r="Q790" i="1" s="1"/>
  <c r="J790" i="1"/>
  <c r="M756" i="1"/>
  <c r="Q756" i="1" s="1"/>
  <c r="J756" i="1"/>
  <c r="M23" i="54"/>
  <c r="O23" i="54" s="1"/>
  <c r="S23" i="54" s="1"/>
  <c r="J23" i="54"/>
  <c r="M8" i="39"/>
  <c r="Q8" i="39" s="1"/>
  <c r="J8" i="39"/>
  <c r="M533" i="1"/>
  <c r="O533" i="1" s="1"/>
  <c r="J533" i="1"/>
  <c r="M5" i="38"/>
  <c r="Q5" i="38" s="1"/>
  <c r="J5" i="38"/>
  <c r="M504" i="1"/>
  <c r="Q504" i="1" s="1"/>
  <c r="J504" i="1"/>
  <c r="M16" i="38"/>
  <c r="Q16" i="38" s="1"/>
  <c r="J16" i="38"/>
  <c r="M497" i="1"/>
  <c r="O497" i="1" s="1"/>
  <c r="J497" i="1"/>
  <c r="H9" i="31"/>
  <c r="M2" i="31"/>
  <c r="Q2" i="31" s="1"/>
  <c r="J2" i="31"/>
  <c r="M380" i="1"/>
  <c r="Q380" i="1" s="1"/>
  <c r="J380" i="1"/>
  <c r="M356" i="1"/>
  <c r="Q356" i="1" s="1"/>
  <c r="J356" i="1"/>
  <c r="M14" i="30"/>
  <c r="Q14" i="30" s="1"/>
  <c r="J14" i="30"/>
  <c r="H32" i="30"/>
  <c r="H22" i="18"/>
  <c r="H11" i="19"/>
  <c r="J2" i="19"/>
  <c r="M2" i="19"/>
  <c r="O2" i="19" s="1"/>
  <c r="S2" i="19" s="1"/>
  <c r="H53" i="27"/>
  <c r="M349" i="1"/>
  <c r="Q349" i="1" s="1"/>
  <c r="J349" i="1"/>
  <c r="M23" i="27"/>
  <c r="Q23" i="27" s="1"/>
  <c r="J23" i="27"/>
  <c r="M279" i="1"/>
  <c r="Q279" i="1" s="1"/>
  <c r="J279" i="1"/>
  <c r="M233" i="1"/>
  <c r="Q233" i="1" s="1"/>
  <c r="J233" i="1"/>
  <c r="M209" i="1"/>
  <c r="Q209" i="1" s="1"/>
  <c r="J209" i="1"/>
  <c r="M9" i="18"/>
  <c r="Q9" i="18" s="1"/>
  <c r="J9" i="18"/>
  <c r="M203" i="1"/>
  <c r="Q203" i="1" s="1"/>
  <c r="J203" i="1"/>
  <c r="M2" i="17"/>
  <c r="Q2" i="17" s="1"/>
  <c r="J2" i="17"/>
  <c r="M62" i="1"/>
  <c r="Q62" i="1" s="1"/>
  <c r="J62" i="1"/>
  <c r="O4" i="35" l="1"/>
  <c r="S4" i="35" s="1"/>
  <c r="Q4" i="35"/>
  <c r="O41" i="10"/>
  <c r="S41" i="10" s="1"/>
  <c r="S2" i="127"/>
  <c r="O7" i="92"/>
  <c r="S7" i="92" s="1"/>
  <c r="Q7" i="132"/>
  <c r="O37" i="132"/>
  <c r="S37" i="132" s="1"/>
  <c r="S27" i="132"/>
  <c r="O30" i="132"/>
  <c r="S30" i="132" s="1"/>
  <c r="O21" i="132"/>
  <c r="Q20" i="132"/>
  <c r="O15" i="132"/>
  <c r="O26" i="132"/>
  <c r="Q3" i="132"/>
  <c r="O39" i="132"/>
  <c r="O6" i="132"/>
  <c r="S6" i="132" s="1"/>
  <c r="O11" i="132"/>
  <c r="Q33" i="132"/>
  <c r="S25" i="132"/>
  <c r="Q25" i="132"/>
  <c r="Q4" i="132"/>
  <c r="Q14" i="132"/>
  <c r="O32" i="132"/>
  <c r="Q27" i="132"/>
  <c r="Q31" i="132"/>
  <c r="O31" i="132"/>
  <c r="Q13" i="132"/>
  <c r="O13" i="132"/>
  <c r="S7" i="132"/>
  <c r="O38" i="132"/>
  <c r="Q2" i="132"/>
  <c r="O17" i="132"/>
  <c r="S17" i="132" s="1"/>
  <c r="Q23" i="132"/>
  <c r="O23" i="132"/>
  <c r="Q24" i="132"/>
  <c r="O24" i="132"/>
  <c r="Q29" i="132"/>
  <c r="O8" i="132"/>
  <c r="J42" i="132"/>
  <c r="Q16" i="132"/>
  <c r="O36" i="132"/>
  <c r="Q35" i="132"/>
  <c r="O35" i="132"/>
  <c r="S35" i="132" s="1"/>
  <c r="S4" i="132"/>
  <c r="S33" i="132"/>
  <c r="Q34" i="132"/>
  <c r="J43" i="132"/>
  <c r="M41" i="132"/>
  <c r="O42" i="132" s="1"/>
  <c r="Q18" i="132"/>
  <c r="O22" i="132"/>
  <c r="Q22" i="132"/>
  <c r="O10" i="132"/>
  <c r="Q10" i="132"/>
  <c r="Q40" i="132"/>
  <c r="O40" i="132"/>
  <c r="O19" i="132"/>
  <c r="Q19" i="132"/>
  <c r="Q5" i="132"/>
  <c r="O5" i="132"/>
  <c r="S5" i="132" s="1"/>
  <c r="Q9" i="132"/>
  <c r="Q12" i="132"/>
  <c r="O12" i="132"/>
  <c r="O14" i="59"/>
  <c r="S14" i="59" s="1"/>
  <c r="O23" i="57"/>
  <c r="S23" i="57" s="1"/>
  <c r="O60" i="54"/>
  <c r="S60" i="54" s="1"/>
  <c r="Q23" i="54"/>
  <c r="O24" i="50"/>
  <c r="S24" i="50" s="1"/>
  <c r="O25" i="50"/>
  <c r="S25" i="50" s="1"/>
  <c r="O22" i="50"/>
  <c r="S22" i="50" s="1"/>
  <c r="O23" i="50"/>
  <c r="S23" i="50" s="1"/>
  <c r="O12" i="48"/>
  <c r="S12" i="48" s="1"/>
  <c r="O11" i="48"/>
  <c r="S11" i="48" s="1"/>
  <c r="O22" i="47"/>
  <c r="S22" i="47" s="1"/>
  <c r="O21" i="44"/>
  <c r="S21" i="44" s="1"/>
  <c r="O22" i="44"/>
  <c r="S22" i="44" s="1"/>
  <c r="O20" i="44"/>
  <c r="S20" i="44" s="1"/>
  <c r="O10" i="42"/>
  <c r="S10" i="42" s="1"/>
  <c r="Q48" i="129"/>
  <c r="O50" i="129"/>
  <c r="S50" i="129" s="1"/>
  <c r="Q47" i="129"/>
  <c r="O49" i="129"/>
  <c r="S49" i="129" s="1"/>
  <c r="O40" i="38"/>
  <c r="S40" i="38" s="1"/>
  <c r="O39" i="38"/>
  <c r="S39" i="38" s="1"/>
  <c r="O38" i="36"/>
  <c r="S38" i="36" s="1"/>
  <c r="Q16" i="34"/>
  <c r="O25" i="34"/>
  <c r="S25" i="34" s="1"/>
  <c r="O26" i="34"/>
  <c r="S26" i="34" s="1"/>
  <c r="Q23" i="34"/>
  <c r="O24" i="34"/>
  <c r="S24" i="34" s="1"/>
  <c r="O11" i="35"/>
  <c r="S11" i="35" s="1"/>
  <c r="O10" i="33"/>
  <c r="S10" i="33" s="1"/>
  <c r="O47" i="32"/>
  <c r="S47" i="32" s="1"/>
  <c r="Q45" i="32"/>
  <c r="O46" i="32"/>
  <c r="S46" i="32" s="1"/>
  <c r="O16" i="31"/>
  <c r="S16" i="31" s="1"/>
  <c r="O15" i="31"/>
  <c r="S15" i="31" s="1"/>
  <c r="O38" i="30"/>
  <c r="S38" i="30" s="1"/>
  <c r="O19" i="28"/>
  <c r="S19" i="28" s="1"/>
  <c r="O20" i="28"/>
  <c r="S20" i="28" s="1"/>
  <c r="O61" i="27"/>
  <c r="S61" i="27" s="1"/>
  <c r="O62" i="27"/>
  <c r="S62" i="27" s="1"/>
  <c r="O60" i="27"/>
  <c r="S60" i="27" s="1"/>
  <c r="O14" i="26"/>
  <c r="S14" i="26" s="1"/>
  <c r="O13" i="26"/>
  <c r="S13" i="26" s="1"/>
  <c r="O24" i="20"/>
  <c r="S24" i="20" s="1"/>
  <c r="O25" i="20"/>
  <c r="S25" i="20" s="1"/>
  <c r="O26" i="20"/>
  <c r="S26" i="20" s="1"/>
  <c r="Q2" i="19"/>
  <c r="O18" i="19"/>
  <c r="S18" i="19" s="1"/>
  <c r="O28" i="18"/>
  <c r="S28" i="18" s="1"/>
  <c r="O9" i="18"/>
  <c r="S9" i="18" s="1"/>
  <c r="Q102" i="15"/>
  <c r="O103" i="15"/>
  <c r="S103" i="15" s="1"/>
  <c r="O104" i="15"/>
  <c r="S104" i="15" s="1"/>
  <c r="O101" i="15"/>
  <c r="S101" i="15" s="1"/>
  <c r="O32" i="13"/>
  <c r="S32" i="13" s="1"/>
  <c r="O31" i="13"/>
  <c r="S31" i="13" s="1"/>
  <c r="O26" i="127"/>
  <c r="S26" i="127" s="1"/>
  <c r="O20" i="127"/>
  <c r="S20" i="127" s="1"/>
  <c r="O12" i="127"/>
  <c r="S12" i="127" s="1"/>
  <c r="Q21" i="127"/>
  <c r="O17" i="127"/>
  <c r="S17" i="127" s="1"/>
  <c r="O39" i="127"/>
  <c r="S39" i="127" s="1"/>
  <c r="Q18" i="127"/>
  <c r="Q33" i="127"/>
  <c r="Q40" i="127"/>
  <c r="O22" i="127"/>
  <c r="S22" i="127" s="1"/>
  <c r="Q16" i="127"/>
  <c r="O19" i="127"/>
  <c r="S19" i="127" s="1"/>
  <c r="O3" i="127"/>
  <c r="S3" i="127" s="1"/>
  <c r="O28" i="127"/>
  <c r="S28" i="127" s="1"/>
  <c r="O34" i="127"/>
  <c r="S34" i="127" s="1"/>
  <c r="O41" i="127"/>
  <c r="S41" i="127" s="1"/>
  <c r="O14" i="127"/>
  <c r="S14" i="127" s="1"/>
  <c r="O5" i="127"/>
  <c r="S5" i="127" s="1"/>
  <c r="O15" i="127"/>
  <c r="S15" i="127" s="1"/>
  <c r="O15" i="126"/>
  <c r="J22" i="126"/>
  <c r="O18" i="126"/>
  <c r="O17" i="126"/>
  <c r="J21" i="126"/>
  <c r="S18" i="126"/>
  <c r="O13" i="126"/>
  <c r="S13" i="126" s="1"/>
  <c r="O3" i="126"/>
  <c r="S3" i="126" s="1"/>
  <c r="O9" i="126"/>
  <c r="S9" i="126" s="1"/>
  <c r="Q14" i="126"/>
  <c r="O4" i="126"/>
  <c r="Q10" i="126"/>
  <c r="J43" i="127"/>
  <c r="Q32" i="127"/>
  <c r="O7" i="127"/>
  <c r="Q36" i="127"/>
  <c r="Q31" i="127"/>
  <c r="O9" i="127"/>
  <c r="S9" i="127" s="1"/>
  <c r="Q19" i="118"/>
  <c r="O17" i="118"/>
  <c r="O9" i="118"/>
  <c r="S9" i="118" s="1"/>
  <c r="O7" i="118"/>
  <c r="S7" i="118" s="1"/>
  <c r="O15" i="118"/>
  <c r="O5" i="118"/>
  <c r="S5" i="118" s="1"/>
  <c r="Q6" i="118"/>
  <c r="O10" i="118"/>
  <c r="S10" i="118" s="1"/>
  <c r="O14" i="118"/>
  <c r="O14" i="12"/>
  <c r="S14" i="12" s="1"/>
  <c r="O13" i="12"/>
  <c r="S13" i="12" s="1"/>
  <c r="O43" i="10"/>
  <c r="S43" i="10" s="1"/>
  <c r="Q42" i="10"/>
  <c r="O40" i="10"/>
  <c r="S40" i="10" s="1"/>
  <c r="O32" i="2"/>
  <c r="S32" i="2" s="1"/>
  <c r="Q1286" i="1"/>
  <c r="Q5" i="126"/>
  <c r="O8" i="126"/>
  <c r="Q19" i="126"/>
  <c r="M20" i="126"/>
  <c r="O21" i="126" s="1"/>
  <c r="Q2" i="126"/>
  <c r="Q16" i="126"/>
  <c r="O11" i="126"/>
  <c r="O6" i="126"/>
  <c r="O12" i="126"/>
  <c r="S12" i="126" s="1"/>
  <c r="O7" i="126"/>
  <c r="Q25" i="127"/>
  <c r="Q23" i="127"/>
  <c r="M42" i="127"/>
  <c r="O43" i="127" s="1"/>
  <c r="O11" i="127"/>
  <c r="S11" i="127" s="1"/>
  <c r="J44" i="127"/>
  <c r="O6" i="127"/>
  <c r="S6" i="127" s="1"/>
  <c r="O4" i="127"/>
  <c r="S4" i="127" s="1"/>
  <c r="O37" i="127"/>
  <c r="S37" i="127" s="1"/>
  <c r="O30" i="127"/>
  <c r="S30" i="127" s="1"/>
  <c r="O10" i="127"/>
  <c r="O35" i="127"/>
  <c r="S35" i="127" s="1"/>
  <c r="O24" i="127"/>
  <c r="S24" i="127" s="1"/>
  <c r="O38" i="127"/>
  <c r="S38" i="127" s="1"/>
  <c r="O27" i="127"/>
  <c r="S27" i="127" s="1"/>
  <c r="O8" i="127"/>
  <c r="S36" i="127"/>
  <c r="O13" i="127"/>
  <c r="S13" i="127" s="1"/>
  <c r="Q2" i="127"/>
  <c r="O29" i="127"/>
  <c r="O1268" i="1"/>
  <c r="O4" i="107"/>
  <c r="O1202" i="1"/>
  <c r="Q533" i="1"/>
  <c r="O1069" i="1"/>
  <c r="O3" i="57"/>
  <c r="S3" i="57" s="1"/>
  <c r="O790" i="1"/>
  <c r="O756" i="1"/>
  <c r="O8" i="39"/>
  <c r="S8" i="39" s="1"/>
  <c r="Q497" i="1"/>
  <c r="O16" i="38"/>
  <c r="S16" i="38" s="1"/>
  <c r="O5" i="38"/>
  <c r="S5" i="38" s="1"/>
  <c r="O504" i="1"/>
  <c r="O356" i="1"/>
  <c r="O2" i="31"/>
  <c r="S2" i="31" s="1"/>
  <c r="O380" i="1"/>
  <c r="O14" i="30"/>
  <c r="S14" i="30" s="1"/>
  <c r="O349" i="1"/>
  <c r="O23" i="27"/>
  <c r="S23" i="27" s="1"/>
  <c r="O279" i="1"/>
  <c r="O233" i="1"/>
  <c r="O209" i="1"/>
  <c r="S209" i="1" s="1"/>
  <c r="O203" i="1"/>
  <c r="O2" i="17"/>
  <c r="S2" i="17" s="1"/>
  <c r="O62" i="1"/>
  <c r="S62" i="1" s="1"/>
  <c r="S10" i="127" l="1"/>
  <c r="S7" i="127"/>
  <c r="S10" i="132"/>
  <c r="S14" i="132"/>
  <c r="S19" i="132"/>
  <c r="Q41" i="132"/>
  <c r="S21" i="132"/>
  <c r="S20" i="132"/>
  <c r="S16" i="132"/>
  <c r="S32" i="132"/>
  <c r="S2" i="132"/>
  <c r="S24" i="132"/>
  <c r="S40" i="132"/>
  <c r="S26" i="132"/>
  <c r="S23" i="132"/>
  <c r="O43" i="132"/>
  <c r="R42" i="132"/>
  <c r="S29" i="132"/>
  <c r="S18" i="132"/>
  <c r="S31" i="132"/>
  <c r="S38" i="132"/>
  <c r="S15" i="132"/>
  <c r="S13" i="132"/>
  <c r="S8" i="132"/>
  <c r="S12" i="132"/>
  <c r="S9" i="132"/>
  <c r="S11" i="132"/>
  <c r="S22" i="132"/>
  <c r="S6" i="126"/>
  <c r="S16" i="126"/>
  <c r="S4" i="126"/>
  <c r="S14" i="126"/>
  <c r="S8" i="126"/>
  <c r="S17" i="126"/>
  <c r="O22" i="126"/>
  <c r="S2" i="126"/>
  <c r="S15" i="126"/>
  <c r="S10" i="126"/>
  <c r="S7" i="126"/>
  <c r="S11" i="126"/>
  <c r="S5" i="126"/>
  <c r="R43" i="127"/>
  <c r="Q20" i="126"/>
  <c r="R21" i="126"/>
  <c r="Q42" i="127"/>
  <c r="O44" i="127"/>
  <c r="S28" i="132" l="1"/>
  <c r="S41" i="132"/>
  <c r="S3" i="132"/>
  <c r="S36" i="132"/>
  <c r="S39" i="132"/>
  <c r="S34" i="132"/>
  <c r="S20" i="126"/>
  <c r="R22" i="126"/>
  <c r="T22" i="126" s="1"/>
  <c r="S8" i="127"/>
  <c r="S42" i="127"/>
  <c r="S29" i="127"/>
  <c r="R43" i="132" l="1"/>
  <c r="T43" i="132" s="1"/>
  <c r="R44" i="127"/>
  <c r="T44" i="127" s="1"/>
  <c r="N12" i="125"/>
  <c r="K12" i="125"/>
  <c r="I12" i="125"/>
  <c r="H12" i="125"/>
  <c r="E12" i="125"/>
  <c r="M10" i="125"/>
  <c r="Q10" i="125" s="1"/>
  <c r="J10" i="125"/>
  <c r="M5" i="125"/>
  <c r="O5" i="125" s="1"/>
  <c r="J5" i="125"/>
  <c r="M4" i="125"/>
  <c r="J4" i="125"/>
  <c r="M7" i="125"/>
  <c r="Q7" i="125" s="1"/>
  <c r="J7" i="125"/>
  <c r="M9" i="125"/>
  <c r="Q9" i="125" s="1"/>
  <c r="J9" i="125"/>
  <c r="M2" i="125"/>
  <c r="O2" i="125" s="1"/>
  <c r="J2" i="125"/>
  <c r="M8" i="125"/>
  <c r="O8" i="125" s="1"/>
  <c r="J8" i="125"/>
  <c r="M3" i="125"/>
  <c r="J3" i="125"/>
  <c r="M11" i="125"/>
  <c r="Q11" i="125" s="1"/>
  <c r="J11" i="125"/>
  <c r="M6" i="125"/>
  <c r="Q6" i="125" s="1"/>
  <c r="J6" i="125"/>
  <c r="N3" i="119"/>
  <c r="K3" i="119"/>
  <c r="I3" i="119"/>
  <c r="H3" i="119"/>
  <c r="E3" i="119"/>
  <c r="M2" i="119"/>
  <c r="J2" i="119"/>
  <c r="M3" i="119"/>
  <c r="J5" i="119"/>
  <c r="N21" i="118"/>
  <c r="K21" i="118"/>
  <c r="I21" i="118"/>
  <c r="H21" i="118"/>
  <c r="E21" i="118"/>
  <c r="M12" i="118"/>
  <c r="Q12" i="118" s="1"/>
  <c r="J12" i="118"/>
  <c r="M16" i="118"/>
  <c r="O16" i="118" s="1"/>
  <c r="J16" i="118"/>
  <c r="M11" i="118"/>
  <c r="Q11" i="118" s="1"/>
  <c r="J11" i="118"/>
  <c r="M4" i="118"/>
  <c r="Q4" i="118" s="1"/>
  <c r="J4" i="118"/>
  <c r="M18" i="118"/>
  <c r="O18" i="118" s="1"/>
  <c r="J18" i="118"/>
  <c r="M20" i="118"/>
  <c r="Q20" i="118" s="1"/>
  <c r="J20" i="118"/>
  <c r="M2" i="118"/>
  <c r="Q2" i="118" s="1"/>
  <c r="J2" i="118"/>
  <c r="M3" i="118"/>
  <c r="O3" i="118" s="1"/>
  <c r="S3" i="118" s="1"/>
  <c r="J3" i="118"/>
  <c r="M13" i="118"/>
  <c r="Q13" i="118" s="1"/>
  <c r="J13" i="118"/>
  <c r="M8" i="118"/>
  <c r="O8" i="118" s="1"/>
  <c r="J8" i="118"/>
  <c r="N9" i="111"/>
  <c r="M8" i="111"/>
  <c r="Q8" i="111" s="1"/>
  <c r="J8" i="111"/>
  <c r="M7" i="111"/>
  <c r="Q7" i="111" s="1"/>
  <c r="J7" i="111"/>
  <c r="M6" i="111"/>
  <c r="Q6" i="111" s="1"/>
  <c r="J6" i="111"/>
  <c r="M5" i="111"/>
  <c r="Q5" i="111" s="1"/>
  <c r="J5" i="111"/>
  <c r="M4" i="111"/>
  <c r="Q4" i="111" s="1"/>
  <c r="J4" i="111"/>
  <c r="M3" i="111"/>
  <c r="Q3" i="111" s="1"/>
  <c r="J3" i="111"/>
  <c r="M2" i="111"/>
  <c r="Q2" i="111" s="1"/>
  <c r="J2" i="111"/>
  <c r="E9" i="111"/>
  <c r="H9" i="111"/>
  <c r="I9" i="111"/>
  <c r="J10" i="111" s="1"/>
  <c r="K9" i="111"/>
  <c r="E16" i="47"/>
  <c r="N41" i="129"/>
  <c r="K41" i="129"/>
  <c r="I41" i="129"/>
  <c r="H41" i="129"/>
  <c r="E41" i="129"/>
  <c r="M2" i="129"/>
  <c r="Q2" i="129" s="1"/>
  <c r="J2" i="129"/>
  <c r="M10" i="129"/>
  <c r="J10" i="129"/>
  <c r="M6" i="129"/>
  <c r="Q6" i="129" s="1"/>
  <c r="J6" i="129"/>
  <c r="M24" i="129"/>
  <c r="Q24" i="129" s="1"/>
  <c r="J24" i="129"/>
  <c r="M27" i="129"/>
  <c r="Q27" i="129" s="1"/>
  <c r="J27" i="129"/>
  <c r="M17" i="129"/>
  <c r="O17" i="129" s="1"/>
  <c r="J17" i="129"/>
  <c r="M15" i="129"/>
  <c r="Q15" i="129" s="1"/>
  <c r="J15" i="129"/>
  <c r="M14" i="129"/>
  <c r="O14" i="129" s="1"/>
  <c r="J14" i="129"/>
  <c r="M22" i="129"/>
  <c r="O22" i="129" s="1"/>
  <c r="J22" i="129"/>
  <c r="M32" i="129"/>
  <c r="Q32" i="129" s="1"/>
  <c r="J32" i="129"/>
  <c r="M38" i="129"/>
  <c r="Q38" i="129" s="1"/>
  <c r="J38" i="129"/>
  <c r="M36" i="129"/>
  <c r="J36" i="129"/>
  <c r="M39" i="129"/>
  <c r="Q39" i="129" s="1"/>
  <c r="J39" i="129"/>
  <c r="M23" i="129"/>
  <c r="Q23" i="129" s="1"/>
  <c r="J23" i="129"/>
  <c r="M4" i="129"/>
  <c r="O4" i="129" s="1"/>
  <c r="J4" i="129"/>
  <c r="M28" i="129"/>
  <c r="Q28" i="129" s="1"/>
  <c r="J28" i="129"/>
  <c r="M34" i="129"/>
  <c r="Q34" i="129" s="1"/>
  <c r="J34" i="129"/>
  <c r="M12" i="129"/>
  <c r="Q12" i="129" s="1"/>
  <c r="J12" i="129"/>
  <c r="M13" i="129"/>
  <c r="O13" i="129" s="1"/>
  <c r="J13" i="129"/>
  <c r="M16" i="129"/>
  <c r="O16" i="129" s="1"/>
  <c r="J16" i="129"/>
  <c r="M18" i="129"/>
  <c r="Q18" i="129" s="1"/>
  <c r="J18" i="129"/>
  <c r="M37" i="129"/>
  <c r="J37" i="129"/>
  <c r="M25" i="129"/>
  <c r="O25" i="129" s="1"/>
  <c r="J25" i="129"/>
  <c r="M33" i="129"/>
  <c r="O33" i="129" s="1"/>
  <c r="J33" i="129"/>
  <c r="M9" i="129"/>
  <c r="O9" i="129" s="1"/>
  <c r="J9" i="129"/>
  <c r="M26" i="129"/>
  <c r="Q26" i="129" s="1"/>
  <c r="J26" i="129"/>
  <c r="M11" i="129"/>
  <c r="J11" i="129"/>
  <c r="M30" i="129"/>
  <c r="Q30" i="129" s="1"/>
  <c r="J30" i="129"/>
  <c r="M8" i="129"/>
  <c r="O8" i="129" s="1"/>
  <c r="J8" i="129"/>
  <c r="M5" i="129"/>
  <c r="Q5" i="129" s="1"/>
  <c r="J5" i="129"/>
  <c r="M31" i="129"/>
  <c r="O31" i="129" s="1"/>
  <c r="J31" i="129"/>
  <c r="M3" i="129"/>
  <c r="Q3" i="129" s="1"/>
  <c r="J3" i="129"/>
  <c r="M35" i="129"/>
  <c r="J35" i="129"/>
  <c r="M7" i="129"/>
  <c r="J7" i="129"/>
  <c r="M21" i="129"/>
  <c r="O21" i="129" s="1"/>
  <c r="J21" i="129"/>
  <c r="M40" i="129"/>
  <c r="O40" i="129" s="1"/>
  <c r="J40" i="129"/>
  <c r="M19" i="129"/>
  <c r="Q19" i="129" s="1"/>
  <c r="J19" i="129"/>
  <c r="M29" i="129"/>
  <c r="J29" i="129"/>
  <c r="M20" i="129"/>
  <c r="Q20" i="129" s="1"/>
  <c r="J20" i="129"/>
  <c r="N4" i="124"/>
  <c r="K4" i="124"/>
  <c r="I4" i="124"/>
  <c r="H4" i="124"/>
  <c r="E4" i="124"/>
  <c r="M3" i="124"/>
  <c r="Q3" i="124" s="1"/>
  <c r="J3" i="124"/>
  <c r="M2" i="124"/>
  <c r="J2" i="124"/>
  <c r="N7" i="122"/>
  <c r="K7" i="122"/>
  <c r="I7" i="122"/>
  <c r="H7" i="122"/>
  <c r="E7" i="122"/>
  <c r="M5" i="122"/>
  <c r="J5" i="122"/>
  <c r="M6" i="122"/>
  <c r="J6" i="122"/>
  <c r="M3" i="122"/>
  <c r="O3" i="122" s="1"/>
  <c r="J3" i="122"/>
  <c r="M4" i="122"/>
  <c r="Q4" i="122" s="1"/>
  <c r="J4" i="122"/>
  <c r="M2" i="122"/>
  <c r="O2" i="122" s="1"/>
  <c r="J2" i="122"/>
  <c r="N12" i="121"/>
  <c r="K12" i="121"/>
  <c r="I12" i="121"/>
  <c r="H12" i="121"/>
  <c r="E12" i="121"/>
  <c r="M11" i="121"/>
  <c r="Q11" i="121" s="1"/>
  <c r="J11" i="121"/>
  <c r="M10" i="121"/>
  <c r="O10" i="121" s="1"/>
  <c r="J10" i="121"/>
  <c r="M9" i="121"/>
  <c r="Q9" i="121" s="1"/>
  <c r="J9" i="121"/>
  <c r="M8" i="121"/>
  <c r="Q8" i="121" s="1"/>
  <c r="J8" i="121"/>
  <c r="M7" i="121"/>
  <c r="J7" i="121"/>
  <c r="M6" i="121"/>
  <c r="Q6" i="121" s="1"/>
  <c r="J6" i="121"/>
  <c r="M5" i="121"/>
  <c r="Q5" i="121" s="1"/>
  <c r="J5" i="121"/>
  <c r="M4" i="121"/>
  <c r="J4" i="121"/>
  <c r="M3" i="121"/>
  <c r="J3" i="121"/>
  <c r="M2" i="121"/>
  <c r="Q2" i="121" s="1"/>
  <c r="J2" i="121"/>
  <c r="N11" i="120"/>
  <c r="K11" i="120"/>
  <c r="I11" i="120"/>
  <c r="H11" i="120"/>
  <c r="E11" i="120"/>
  <c r="M10" i="120"/>
  <c r="J10" i="120"/>
  <c r="M8" i="120"/>
  <c r="J8" i="120"/>
  <c r="M5" i="120"/>
  <c r="Q5" i="120" s="1"/>
  <c r="J5" i="120"/>
  <c r="M3" i="120"/>
  <c r="J3" i="120"/>
  <c r="M6" i="120"/>
  <c r="Q6" i="120" s="1"/>
  <c r="J6" i="120"/>
  <c r="M9" i="120"/>
  <c r="Q9" i="120" s="1"/>
  <c r="J9" i="120"/>
  <c r="M4" i="120"/>
  <c r="Q4" i="120" s="1"/>
  <c r="J4" i="120"/>
  <c r="M7" i="120"/>
  <c r="J7" i="120"/>
  <c r="M2" i="120"/>
  <c r="Q2" i="120" s="1"/>
  <c r="J2" i="120"/>
  <c r="N6" i="116"/>
  <c r="K6" i="116"/>
  <c r="I6" i="116"/>
  <c r="H6" i="116"/>
  <c r="E6" i="116"/>
  <c r="M5" i="116"/>
  <c r="Q5" i="116" s="1"/>
  <c r="J5" i="116"/>
  <c r="M4" i="116"/>
  <c r="J4" i="116"/>
  <c r="M3" i="116"/>
  <c r="O3" i="116" s="1"/>
  <c r="J3" i="116"/>
  <c r="M2" i="116"/>
  <c r="J2" i="116"/>
  <c r="N3" i="114"/>
  <c r="K3" i="114"/>
  <c r="I3" i="114"/>
  <c r="H3" i="114"/>
  <c r="E3" i="114"/>
  <c r="M2" i="114"/>
  <c r="Q2" i="114" s="1"/>
  <c r="J2" i="114"/>
  <c r="N11" i="112"/>
  <c r="K11" i="112"/>
  <c r="I11" i="112"/>
  <c r="H11" i="112"/>
  <c r="E11" i="112"/>
  <c r="M7" i="112"/>
  <c r="J7" i="112"/>
  <c r="M6" i="112"/>
  <c r="Q6" i="112" s="1"/>
  <c r="J6" i="112"/>
  <c r="M2" i="112"/>
  <c r="Q2" i="112" s="1"/>
  <c r="J2" i="112"/>
  <c r="M3" i="112"/>
  <c r="O3" i="112" s="1"/>
  <c r="J3" i="112"/>
  <c r="M8" i="112"/>
  <c r="O8" i="112" s="1"/>
  <c r="J8" i="112"/>
  <c r="M4" i="112"/>
  <c r="Q4" i="112" s="1"/>
  <c r="J4" i="112"/>
  <c r="M10" i="112"/>
  <c r="J10" i="112"/>
  <c r="M9" i="112"/>
  <c r="J9" i="112"/>
  <c r="M5" i="112"/>
  <c r="J5" i="112"/>
  <c r="N3" i="109"/>
  <c r="K3" i="109"/>
  <c r="I3" i="109"/>
  <c r="H3" i="109"/>
  <c r="E3" i="109"/>
  <c r="M2" i="109"/>
  <c r="O2" i="109" s="1"/>
  <c r="J2" i="109"/>
  <c r="N20" i="108"/>
  <c r="K20" i="108"/>
  <c r="I20" i="108"/>
  <c r="H20" i="108"/>
  <c r="E20" i="108"/>
  <c r="M12" i="108"/>
  <c r="O12" i="108" s="1"/>
  <c r="J12" i="108"/>
  <c r="M17" i="108"/>
  <c r="J17" i="108"/>
  <c r="M13" i="108"/>
  <c r="J13" i="108"/>
  <c r="M4" i="108"/>
  <c r="J4" i="108"/>
  <c r="M8" i="108"/>
  <c r="J8" i="108"/>
  <c r="M6" i="108"/>
  <c r="J6" i="108"/>
  <c r="M16" i="108"/>
  <c r="J16" i="108"/>
  <c r="M19" i="108"/>
  <c r="Q19" i="108" s="1"/>
  <c r="J19" i="108"/>
  <c r="M5" i="108"/>
  <c r="O5" i="108" s="1"/>
  <c r="J5" i="108"/>
  <c r="M2" i="108"/>
  <c r="J2" i="108"/>
  <c r="M14" i="108"/>
  <c r="Q14" i="108" s="1"/>
  <c r="J14" i="108"/>
  <c r="M7" i="108"/>
  <c r="J7" i="108"/>
  <c r="M15" i="108"/>
  <c r="O15" i="108" s="1"/>
  <c r="J15" i="108"/>
  <c r="M11" i="108"/>
  <c r="O11" i="108" s="1"/>
  <c r="J11" i="108"/>
  <c r="M18" i="108"/>
  <c r="O18" i="108" s="1"/>
  <c r="J18" i="108"/>
  <c r="M3" i="108"/>
  <c r="J3" i="108"/>
  <c r="M9" i="108"/>
  <c r="O9" i="108" s="1"/>
  <c r="J9" i="108"/>
  <c r="M10" i="108"/>
  <c r="Q10" i="108" s="1"/>
  <c r="J10" i="108"/>
  <c r="N16" i="107"/>
  <c r="K16" i="107"/>
  <c r="I16" i="107"/>
  <c r="H16" i="107"/>
  <c r="E16" i="107"/>
  <c r="M5" i="107"/>
  <c r="J5" i="107"/>
  <c r="M15" i="107"/>
  <c r="Q15" i="107" s="1"/>
  <c r="J15" i="107"/>
  <c r="M9" i="107"/>
  <c r="Q9" i="107" s="1"/>
  <c r="J9" i="107"/>
  <c r="M3" i="107"/>
  <c r="Q3" i="107" s="1"/>
  <c r="J3" i="107"/>
  <c r="M12" i="107"/>
  <c r="O12" i="107" s="1"/>
  <c r="J12" i="107"/>
  <c r="M7" i="107"/>
  <c r="Q7" i="107" s="1"/>
  <c r="J7" i="107"/>
  <c r="M11" i="107"/>
  <c r="J11" i="107"/>
  <c r="M6" i="107"/>
  <c r="O6" i="107" s="1"/>
  <c r="J6" i="107"/>
  <c r="M14" i="107"/>
  <c r="O14" i="107" s="1"/>
  <c r="J14" i="107"/>
  <c r="M10" i="107"/>
  <c r="Q10" i="107" s="1"/>
  <c r="J10" i="107"/>
  <c r="M13" i="107"/>
  <c r="O13" i="107" s="1"/>
  <c r="J13" i="107"/>
  <c r="M2" i="107"/>
  <c r="Q2" i="107" s="1"/>
  <c r="J2" i="107"/>
  <c r="M8" i="107"/>
  <c r="Q8" i="107" s="1"/>
  <c r="J8" i="107"/>
  <c r="N3" i="106"/>
  <c r="K3" i="106"/>
  <c r="I3" i="106"/>
  <c r="H3" i="106"/>
  <c r="E3" i="106"/>
  <c r="M2" i="106"/>
  <c r="Q2" i="106" s="1"/>
  <c r="J2" i="106"/>
  <c r="N3" i="105"/>
  <c r="K3" i="105"/>
  <c r="I3" i="105"/>
  <c r="H3" i="105"/>
  <c r="E3" i="105"/>
  <c r="M2" i="105"/>
  <c r="O2" i="105" s="1"/>
  <c r="J2" i="105"/>
  <c r="N4" i="104"/>
  <c r="K4" i="104"/>
  <c r="I4" i="104"/>
  <c r="H4" i="104"/>
  <c r="E4" i="104"/>
  <c r="M3" i="104"/>
  <c r="O3" i="104" s="1"/>
  <c r="J3" i="104"/>
  <c r="M2" i="104"/>
  <c r="J2" i="104"/>
  <c r="N18" i="103"/>
  <c r="K18" i="103"/>
  <c r="I18" i="103"/>
  <c r="H18" i="103"/>
  <c r="E18" i="103"/>
  <c r="M4" i="103"/>
  <c r="Q4" i="103" s="1"/>
  <c r="J4" i="103"/>
  <c r="M2" i="103"/>
  <c r="J2" i="103"/>
  <c r="M10" i="103"/>
  <c r="Q10" i="103" s="1"/>
  <c r="J10" i="103"/>
  <c r="M8" i="103"/>
  <c r="Q8" i="103" s="1"/>
  <c r="J8" i="103"/>
  <c r="M5" i="103"/>
  <c r="Q5" i="103" s="1"/>
  <c r="J5" i="103"/>
  <c r="M7" i="103"/>
  <c r="J7" i="103"/>
  <c r="M11" i="103"/>
  <c r="Q11" i="103" s="1"/>
  <c r="J11" i="103"/>
  <c r="M3" i="103"/>
  <c r="Q3" i="103" s="1"/>
  <c r="J3" i="103"/>
  <c r="M16" i="103"/>
  <c r="J16" i="103"/>
  <c r="M9" i="103"/>
  <c r="O9" i="103" s="1"/>
  <c r="J9" i="103"/>
  <c r="M13" i="103"/>
  <c r="Q13" i="103" s="1"/>
  <c r="J13" i="103"/>
  <c r="M6" i="103"/>
  <c r="Q6" i="103" s="1"/>
  <c r="J6" i="103"/>
  <c r="M17" i="103"/>
  <c r="J17" i="103"/>
  <c r="M12" i="103"/>
  <c r="Q12" i="103" s="1"/>
  <c r="J12" i="103"/>
  <c r="M14" i="103"/>
  <c r="Q14" i="103" s="1"/>
  <c r="J14" i="103"/>
  <c r="M15" i="103"/>
  <c r="J15" i="103"/>
  <c r="N13" i="102"/>
  <c r="K13" i="102"/>
  <c r="I13" i="102"/>
  <c r="H13" i="102"/>
  <c r="E13" i="102"/>
  <c r="M10" i="102"/>
  <c r="Q10" i="102" s="1"/>
  <c r="J10" i="102"/>
  <c r="M9" i="102"/>
  <c r="J9" i="102"/>
  <c r="M2" i="102"/>
  <c r="Q2" i="102" s="1"/>
  <c r="J2" i="102"/>
  <c r="M5" i="102"/>
  <c r="O5" i="102" s="1"/>
  <c r="J5" i="102"/>
  <c r="M12" i="102"/>
  <c r="O12" i="102" s="1"/>
  <c r="J12" i="102"/>
  <c r="M8" i="102"/>
  <c r="O8" i="102" s="1"/>
  <c r="J8" i="102"/>
  <c r="M3" i="102"/>
  <c r="O3" i="102" s="1"/>
  <c r="J3" i="102"/>
  <c r="M4" i="102"/>
  <c r="J4" i="102"/>
  <c r="M6" i="102"/>
  <c r="J6" i="102"/>
  <c r="M7" i="102"/>
  <c r="Q7" i="102" s="1"/>
  <c r="J7" i="102"/>
  <c r="M11" i="102"/>
  <c r="J11" i="102"/>
  <c r="N7" i="101"/>
  <c r="K7" i="101"/>
  <c r="I7" i="101"/>
  <c r="H7" i="101"/>
  <c r="E7" i="101"/>
  <c r="M3" i="101"/>
  <c r="J3" i="101"/>
  <c r="M5" i="101"/>
  <c r="J5" i="101"/>
  <c r="M4" i="101"/>
  <c r="Q4" i="101" s="1"/>
  <c r="J4" i="101"/>
  <c r="M2" i="101"/>
  <c r="J2" i="101"/>
  <c r="M6" i="101"/>
  <c r="O6" i="101" s="1"/>
  <c r="J6" i="101"/>
  <c r="N36" i="99"/>
  <c r="K36" i="99"/>
  <c r="I36" i="99"/>
  <c r="H36" i="99"/>
  <c r="E36" i="99"/>
  <c r="M26" i="99"/>
  <c r="Q26" i="99" s="1"/>
  <c r="J26" i="99"/>
  <c r="M11" i="99"/>
  <c r="Q11" i="99" s="1"/>
  <c r="J11" i="99"/>
  <c r="M19" i="99"/>
  <c r="Q19" i="99" s="1"/>
  <c r="J19" i="99"/>
  <c r="M31" i="99"/>
  <c r="O31" i="99" s="1"/>
  <c r="J31" i="99"/>
  <c r="M3" i="99"/>
  <c r="J3" i="99"/>
  <c r="M27" i="99"/>
  <c r="Q27" i="99" s="1"/>
  <c r="J27" i="99"/>
  <c r="M35" i="99"/>
  <c r="J35" i="99"/>
  <c r="M28" i="99"/>
  <c r="J28" i="99"/>
  <c r="M24" i="99"/>
  <c r="Q24" i="99" s="1"/>
  <c r="J24" i="99"/>
  <c r="M34" i="99"/>
  <c r="Q34" i="99" s="1"/>
  <c r="J34" i="99"/>
  <c r="M18" i="99"/>
  <c r="O18" i="99" s="1"/>
  <c r="J18" i="99"/>
  <c r="M17" i="99"/>
  <c r="Q17" i="99" s="1"/>
  <c r="J17" i="99"/>
  <c r="M32" i="99"/>
  <c r="Q32" i="99" s="1"/>
  <c r="J32" i="99"/>
  <c r="M8" i="99"/>
  <c r="J8" i="99"/>
  <c r="M12" i="99"/>
  <c r="Q12" i="99" s="1"/>
  <c r="J12" i="99"/>
  <c r="M25" i="99"/>
  <c r="Q25" i="99" s="1"/>
  <c r="J25" i="99"/>
  <c r="M4" i="99"/>
  <c r="Q4" i="99" s="1"/>
  <c r="J4" i="99"/>
  <c r="M30" i="99"/>
  <c r="O30" i="99" s="1"/>
  <c r="J30" i="99"/>
  <c r="M29" i="99"/>
  <c r="J29" i="99"/>
  <c r="M23" i="99"/>
  <c r="O23" i="99" s="1"/>
  <c r="J23" i="99"/>
  <c r="M10" i="99"/>
  <c r="J10" i="99"/>
  <c r="M6" i="99"/>
  <c r="Q6" i="99" s="1"/>
  <c r="J6" i="99"/>
  <c r="M22" i="99"/>
  <c r="J22" i="99"/>
  <c r="M14" i="99"/>
  <c r="Q14" i="99" s="1"/>
  <c r="J14" i="99"/>
  <c r="M20" i="99"/>
  <c r="Q20" i="99" s="1"/>
  <c r="J20" i="99"/>
  <c r="M15" i="99"/>
  <c r="Q15" i="99" s="1"/>
  <c r="J15" i="99"/>
  <c r="M16" i="99"/>
  <c r="O16" i="99" s="1"/>
  <c r="J16" i="99"/>
  <c r="M5" i="99"/>
  <c r="O5" i="99" s="1"/>
  <c r="J5" i="99"/>
  <c r="M9" i="99"/>
  <c r="Q9" i="99" s="1"/>
  <c r="J9" i="99"/>
  <c r="M33" i="99"/>
  <c r="O33" i="99" s="1"/>
  <c r="J33" i="99"/>
  <c r="M21" i="99"/>
  <c r="O21" i="99" s="1"/>
  <c r="J21" i="99"/>
  <c r="M2" i="99"/>
  <c r="O2" i="99" s="1"/>
  <c r="J2" i="99"/>
  <c r="M13" i="99"/>
  <c r="J13" i="99"/>
  <c r="M7" i="99"/>
  <c r="Q7" i="99" s="1"/>
  <c r="J7" i="99"/>
  <c r="N3" i="98"/>
  <c r="K3" i="98"/>
  <c r="I3" i="98"/>
  <c r="H3" i="98"/>
  <c r="E3" i="98"/>
  <c r="M2" i="98"/>
  <c r="O2" i="98" s="1"/>
  <c r="J2" i="98"/>
  <c r="N40" i="94"/>
  <c r="K40" i="94"/>
  <c r="I40" i="94"/>
  <c r="H40" i="94"/>
  <c r="E40" i="94"/>
  <c r="M22" i="94"/>
  <c r="Q22" i="94" s="1"/>
  <c r="J22" i="94"/>
  <c r="M26" i="94"/>
  <c r="Q26" i="94" s="1"/>
  <c r="J26" i="94"/>
  <c r="M30" i="94"/>
  <c r="O30" i="94" s="1"/>
  <c r="J30" i="94"/>
  <c r="M32" i="94"/>
  <c r="J32" i="94"/>
  <c r="M37" i="94"/>
  <c r="Q37" i="94" s="1"/>
  <c r="J37" i="94"/>
  <c r="M12" i="94"/>
  <c r="Q12" i="94" s="1"/>
  <c r="J12" i="94"/>
  <c r="M15" i="94"/>
  <c r="J15" i="94"/>
  <c r="M23" i="94"/>
  <c r="O23" i="94" s="1"/>
  <c r="J23" i="94"/>
  <c r="M39" i="94"/>
  <c r="Q39" i="94" s="1"/>
  <c r="J39" i="94"/>
  <c r="M2" i="94"/>
  <c r="O2" i="94" s="1"/>
  <c r="J2" i="94"/>
  <c r="M3" i="94"/>
  <c r="Q3" i="94" s="1"/>
  <c r="J3" i="94"/>
  <c r="M29" i="94"/>
  <c r="O29" i="94" s="1"/>
  <c r="J29" i="94"/>
  <c r="M36" i="94"/>
  <c r="Q36" i="94" s="1"/>
  <c r="J36" i="94"/>
  <c r="M5" i="94"/>
  <c r="O5" i="94" s="1"/>
  <c r="J5" i="94"/>
  <c r="M35" i="94"/>
  <c r="J35" i="94"/>
  <c r="M6" i="94"/>
  <c r="O6" i="94" s="1"/>
  <c r="J6" i="94"/>
  <c r="M34" i="94"/>
  <c r="Q34" i="94" s="1"/>
  <c r="J34" i="94"/>
  <c r="M33" i="94"/>
  <c r="J33" i="94"/>
  <c r="M8" i="94"/>
  <c r="O8" i="94" s="1"/>
  <c r="J8" i="94"/>
  <c r="M13" i="94"/>
  <c r="J13" i="94"/>
  <c r="M24" i="94"/>
  <c r="J24" i="94"/>
  <c r="M25" i="94"/>
  <c r="Q25" i="94" s="1"/>
  <c r="J25" i="94"/>
  <c r="M21" i="94"/>
  <c r="Q21" i="94" s="1"/>
  <c r="J21" i="94"/>
  <c r="M14" i="94"/>
  <c r="Q14" i="94" s="1"/>
  <c r="J14" i="94"/>
  <c r="M31" i="94"/>
  <c r="J31" i="94"/>
  <c r="M27" i="94"/>
  <c r="Q27" i="94" s="1"/>
  <c r="J27" i="94"/>
  <c r="M18" i="94"/>
  <c r="J18" i="94"/>
  <c r="M28" i="94"/>
  <c r="J28" i="94"/>
  <c r="M11" i="94"/>
  <c r="Q11" i="94" s="1"/>
  <c r="J11" i="94"/>
  <c r="M19" i="94"/>
  <c r="Q19" i="94" s="1"/>
  <c r="J19" i="94"/>
  <c r="M4" i="94"/>
  <c r="O4" i="94" s="1"/>
  <c r="J4" i="94"/>
  <c r="M7" i="94"/>
  <c r="O7" i="94" s="1"/>
  <c r="J7" i="94"/>
  <c r="M16" i="94"/>
  <c r="Q16" i="94" s="1"/>
  <c r="J16" i="94"/>
  <c r="M10" i="94"/>
  <c r="Q10" i="94" s="1"/>
  <c r="J10" i="94"/>
  <c r="M17" i="94"/>
  <c r="Q17" i="94" s="1"/>
  <c r="J17" i="94"/>
  <c r="M9" i="94"/>
  <c r="J9" i="94"/>
  <c r="M20" i="94"/>
  <c r="J20" i="94"/>
  <c r="M38" i="94"/>
  <c r="Q38" i="94" s="1"/>
  <c r="J38" i="94"/>
  <c r="N3" i="93"/>
  <c r="K3" i="93"/>
  <c r="I3" i="93"/>
  <c r="H3" i="93"/>
  <c r="E3" i="93"/>
  <c r="M2" i="93"/>
  <c r="Q2" i="93" s="1"/>
  <c r="J2" i="93"/>
  <c r="N19" i="92"/>
  <c r="K19" i="92"/>
  <c r="I19" i="92"/>
  <c r="E19" i="92"/>
  <c r="M15" i="92"/>
  <c r="Q15" i="92" s="1"/>
  <c r="J15" i="92"/>
  <c r="M2" i="92"/>
  <c r="J2" i="92"/>
  <c r="M3" i="92"/>
  <c r="J3" i="92"/>
  <c r="M16" i="92"/>
  <c r="O16" i="92" s="1"/>
  <c r="J16" i="92"/>
  <c r="M9" i="92"/>
  <c r="Q9" i="92" s="1"/>
  <c r="J9" i="92"/>
  <c r="M6" i="92"/>
  <c r="Q6" i="92" s="1"/>
  <c r="J6" i="92"/>
  <c r="M5" i="92"/>
  <c r="O5" i="92" s="1"/>
  <c r="J5" i="92"/>
  <c r="M10" i="92"/>
  <c r="O10" i="92" s="1"/>
  <c r="J10" i="92"/>
  <c r="M8" i="92"/>
  <c r="O8" i="92" s="1"/>
  <c r="J8" i="92"/>
  <c r="M14" i="92"/>
  <c r="J14" i="92"/>
  <c r="M11" i="92"/>
  <c r="O11" i="92" s="1"/>
  <c r="J11" i="92"/>
  <c r="M13" i="92"/>
  <c r="Q13" i="92" s="1"/>
  <c r="J13" i="92"/>
  <c r="M4" i="92"/>
  <c r="Q4" i="92" s="1"/>
  <c r="J4" i="92"/>
  <c r="M17" i="92"/>
  <c r="J17" i="92"/>
  <c r="M12" i="92"/>
  <c r="Q12" i="92" s="1"/>
  <c r="J12" i="92"/>
  <c r="M18" i="92"/>
  <c r="Q18" i="92" s="1"/>
  <c r="J18" i="92"/>
  <c r="N9" i="91"/>
  <c r="K9" i="91"/>
  <c r="I9" i="91"/>
  <c r="H9" i="91"/>
  <c r="E9" i="91"/>
  <c r="M8" i="91"/>
  <c r="J8" i="91"/>
  <c r="M7" i="91"/>
  <c r="O7" i="91" s="1"/>
  <c r="J7" i="91"/>
  <c r="M6" i="91"/>
  <c r="O6" i="91" s="1"/>
  <c r="J6" i="91"/>
  <c r="M5" i="91"/>
  <c r="Q5" i="91" s="1"/>
  <c r="J5" i="91"/>
  <c r="M4" i="91"/>
  <c r="O4" i="91" s="1"/>
  <c r="J4" i="91"/>
  <c r="M3" i="91"/>
  <c r="O3" i="91" s="1"/>
  <c r="J3" i="91"/>
  <c r="M2" i="91"/>
  <c r="Q2" i="91" s="1"/>
  <c r="J2" i="91"/>
  <c r="N13" i="90"/>
  <c r="K13" i="90"/>
  <c r="I13" i="90"/>
  <c r="H13" i="90"/>
  <c r="E13" i="90"/>
  <c r="M6" i="90"/>
  <c r="J6" i="90"/>
  <c r="M9" i="90"/>
  <c r="Q9" i="90" s="1"/>
  <c r="J9" i="90"/>
  <c r="M11" i="90"/>
  <c r="J11" i="90"/>
  <c r="M2" i="90"/>
  <c r="Q2" i="90" s="1"/>
  <c r="J2" i="90"/>
  <c r="M4" i="90"/>
  <c r="O4" i="90" s="1"/>
  <c r="J4" i="90"/>
  <c r="M12" i="90"/>
  <c r="Q12" i="90" s="1"/>
  <c r="J12" i="90"/>
  <c r="M8" i="90"/>
  <c r="Q8" i="90" s="1"/>
  <c r="J8" i="90"/>
  <c r="M3" i="90"/>
  <c r="Q3" i="90" s="1"/>
  <c r="J3" i="90"/>
  <c r="M5" i="90"/>
  <c r="O5" i="90" s="1"/>
  <c r="J5" i="90"/>
  <c r="M7" i="90"/>
  <c r="Q7" i="90" s="1"/>
  <c r="J7" i="90"/>
  <c r="M10" i="90"/>
  <c r="O10" i="90" s="1"/>
  <c r="J10" i="90"/>
  <c r="N5" i="89"/>
  <c r="K5" i="89"/>
  <c r="I5" i="89"/>
  <c r="H5" i="89"/>
  <c r="E5" i="89"/>
  <c r="M4" i="89"/>
  <c r="J4" i="89"/>
  <c r="M3" i="89"/>
  <c r="Q3" i="89" s="1"/>
  <c r="J3" i="89"/>
  <c r="M2" i="89"/>
  <c r="Q2" i="89" s="1"/>
  <c r="J2" i="89"/>
  <c r="N17" i="88"/>
  <c r="K17" i="88"/>
  <c r="I17" i="88"/>
  <c r="H17" i="88"/>
  <c r="E17" i="88"/>
  <c r="M15" i="88"/>
  <c r="O15" i="88" s="1"/>
  <c r="J15" i="88"/>
  <c r="M2" i="88"/>
  <c r="O2" i="88" s="1"/>
  <c r="J2" i="88"/>
  <c r="M8" i="88"/>
  <c r="J8" i="88"/>
  <c r="M7" i="88"/>
  <c r="J7" i="88"/>
  <c r="M4" i="88"/>
  <c r="O4" i="88" s="1"/>
  <c r="J4" i="88"/>
  <c r="M3" i="88"/>
  <c r="J3" i="88"/>
  <c r="M6" i="88"/>
  <c r="J6" i="88"/>
  <c r="M16" i="88"/>
  <c r="J16" i="88"/>
  <c r="M13" i="88"/>
  <c r="J13" i="88"/>
  <c r="M14" i="88"/>
  <c r="Q14" i="88" s="1"/>
  <c r="J14" i="88"/>
  <c r="M11" i="88"/>
  <c r="O11" i="88" s="1"/>
  <c r="J11" i="88"/>
  <c r="M10" i="88"/>
  <c r="Q10" i="88" s="1"/>
  <c r="J10" i="88"/>
  <c r="M5" i="88"/>
  <c r="O5" i="88" s="1"/>
  <c r="J5" i="88"/>
  <c r="M12" i="88"/>
  <c r="O12" i="88" s="1"/>
  <c r="J12" i="88"/>
  <c r="M9" i="88"/>
  <c r="Q9" i="88" s="1"/>
  <c r="J9" i="88"/>
  <c r="N5" i="87"/>
  <c r="K5" i="87"/>
  <c r="I5" i="87"/>
  <c r="H5" i="87"/>
  <c r="E5" i="87"/>
  <c r="M4" i="87"/>
  <c r="J4" i="87"/>
  <c r="M3" i="87"/>
  <c r="O3" i="87" s="1"/>
  <c r="J3" i="87"/>
  <c r="M2" i="87"/>
  <c r="O2" i="87" s="1"/>
  <c r="J2" i="87"/>
  <c r="N5" i="86"/>
  <c r="K5" i="86"/>
  <c r="I5" i="86"/>
  <c r="H5" i="86"/>
  <c r="E5" i="86"/>
  <c r="M4" i="86"/>
  <c r="Q4" i="86" s="1"/>
  <c r="J4" i="86"/>
  <c r="M3" i="86"/>
  <c r="J3" i="86"/>
  <c r="M2" i="86"/>
  <c r="Q2" i="86" s="1"/>
  <c r="J2" i="86"/>
  <c r="N9" i="85"/>
  <c r="K9" i="85"/>
  <c r="I9" i="85"/>
  <c r="H9" i="85"/>
  <c r="E9" i="85"/>
  <c r="M8" i="85"/>
  <c r="J8" i="85"/>
  <c r="M7" i="85"/>
  <c r="J7" i="85"/>
  <c r="M6" i="85"/>
  <c r="Q6" i="85" s="1"/>
  <c r="J6" i="85"/>
  <c r="M5" i="85"/>
  <c r="Q5" i="85" s="1"/>
  <c r="J5" i="85"/>
  <c r="M4" i="85"/>
  <c r="J4" i="85"/>
  <c r="M3" i="85"/>
  <c r="Q3" i="85" s="1"/>
  <c r="J3" i="85"/>
  <c r="M2" i="85"/>
  <c r="J2" i="85"/>
  <c r="N4" i="84"/>
  <c r="K4" i="84"/>
  <c r="I4" i="84"/>
  <c r="H4" i="84"/>
  <c r="J5" i="84" s="1"/>
  <c r="E4" i="84"/>
  <c r="M3" i="84"/>
  <c r="Q3" i="84" s="1"/>
  <c r="J3" i="84"/>
  <c r="M2" i="84"/>
  <c r="J2" i="84"/>
  <c r="N5" i="83"/>
  <c r="K5" i="83"/>
  <c r="I5" i="83"/>
  <c r="H5" i="83"/>
  <c r="E5" i="83"/>
  <c r="M4" i="83"/>
  <c r="Q4" i="83" s="1"/>
  <c r="J4" i="83"/>
  <c r="M3" i="83"/>
  <c r="Q3" i="83" s="1"/>
  <c r="J3" i="83"/>
  <c r="M2" i="83"/>
  <c r="Q2" i="83" s="1"/>
  <c r="J2" i="83"/>
  <c r="N7" i="82"/>
  <c r="K7" i="82"/>
  <c r="I7" i="82"/>
  <c r="H7" i="82"/>
  <c r="E7" i="82"/>
  <c r="M6" i="82"/>
  <c r="O6" i="82" s="1"/>
  <c r="J6" i="82"/>
  <c r="M5" i="82"/>
  <c r="J5" i="82"/>
  <c r="M4" i="82"/>
  <c r="J4" i="82"/>
  <c r="M3" i="82"/>
  <c r="J3" i="82"/>
  <c r="M2" i="82"/>
  <c r="J2" i="82"/>
  <c r="N4" i="81"/>
  <c r="K4" i="81"/>
  <c r="I4" i="81"/>
  <c r="H4" i="81"/>
  <c r="E4" i="81"/>
  <c r="M3" i="81"/>
  <c r="Q3" i="81" s="1"/>
  <c r="J3" i="81"/>
  <c r="M2" i="81"/>
  <c r="Q2" i="81" s="1"/>
  <c r="J2" i="81"/>
  <c r="N8" i="80"/>
  <c r="K8" i="80"/>
  <c r="I8" i="80"/>
  <c r="H8" i="80"/>
  <c r="E8" i="80"/>
  <c r="M4" i="80"/>
  <c r="J4" i="80"/>
  <c r="M5" i="80"/>
  <c r="Q5" i="80" s="1"/>
  <c r="J5" i="80"/>
  <c r="M2" i="80"/>
  <c r="Q2" i="80" s="1"/>
  <c r="J2" i="80"/>
  <c r="M7" i="80"/>
  <c r="O7" i="80" s="1"/>
  <c r="J7" i="80"/>
  <c r="M3" i="80"/>
  <c r="J3" i="80"/>
  <c r="M6" i="80"/>
  <c r="Q6" i="80" s="1"/>
  <c r="J6" i="80"/>
  <c r="N6" i="79"/>
  <c r="K6" i="79"/>
  <c r="I6" i="79"/>
  <c r="H6" i="79"/>
  <c r="E6" i="79"/>
  <c r="M5" i="79"/>
  <c r="J5" i="79"/>
  <c r="M4" i="79"/>
  <c r="Q4" i="79" s="1"/>
  <c r="J4" i="79"/>
  <c r="M3" i="79"/>
  <c r="J3" i="79"/>
  <c r="M2" i="79"/>
  <c r="J2" i="79"/>
  <c r="N17" i="78"/>
  <c r="K17" i="78"/>
  <c r="I17" i="78"/>
  <c r="H17" i="78"/>
  <c r="E17" i="78"/>
  <c r="M3" i="78"/>
  <c r="Q3" i="78" s="1"/>
  <c r="J3" i="78"/>
  <c r="M8" i="78"/>
  <c r="J8" i="78"/>
  <c r="M9" i="78"/>
  <c r="O9" i="78" s="1"/>
  <c r="J9" i="78"/>
  <c r="M2" i="78"/>
  <c r="Q2" i="78" s="1"/>
  <c r="J2" i="78"/>
  <c r="M12" i="78"/>
  <c r="J12" i="78"/>
  <c r="M4" i="78"/>
  <c r="Q4" i="78" s="1"/>
  <c r="J4" i="78"/>
  <c r="M7" i="78"/>
  <c r="O7" i="78" s="1"/>
  <c r="J7" i="78"/>
  <c r="M6" i="78"/>
  <c r="O6" i="78" s="1"/>
  <c r="J6" i="78"/>
  <c r="M11" i="78"/>
  <c r="O11" i="78" s="1"/>
  <c r="J11" i="78"/>
  <c r="M14" i="78"/>
  <c r="O14" i="78" s="1"/>
  <c r="J14" i="78"/>
  <c r="M15" i="78"/>
  <c r="J15" i="78"/>
  <c r="M13" i="78"/>
  <c r="Q13" i="78" s="1"/>
  <c r="J13" i="78"/>
  <c r="M10" i="78"/>
  <c r="J10" i="78"/>
  <c r="M5" i="78"/>
  <c r="J5" i="78"/>
  <c r="M16" i="78"/>
  <c r="J16" i="78"/>
  <c r="N5" i="77"/>
  <c r="K5" i="77"/>
  <c r="I5" i="77"/>
  <c r="H5" i="77"/>
  <c r="E5" i="77"/>
  <c r="M4" i="77"/>
  <c r="J4" i="77"/>
  <c r="M3" i="77"/>
  <c r="Q3" i="77" s="1"/>
  <c r="J3" i="77"/>
  <c r="M2" i="77"/>
  <c r="Q2" i="77" s="1"/>
  <c r="J2" i="77"/>
  <c r="N7" i="76"/>
  <c r="K7" i="76"/>
  <c r="I7" i="76"/>
  <c r="H7" i="76"/>
  <c r="E7" i="76"/>
  <c r="M6" i="76"/>
  <c r="J6" i="76"/>
  <c r="M5" i="76"/>
  <c r="Q5" i="76" s="1"/>
  <c r="J5" i="76"/>
  <c r="M4" i="76"/>
  <c r="Q4" i="76" s="1"/>
  <c r="J4" i="76"/>
  <c r="M3" i="76"/>
  <c r="Q3" i="76" s="1"/>
  <c r="J3" i="76"/>
  <c r="M2" i="76"/>
  <c r="O2" i="76" s="1"/>
  <c r="J2" i="76"/>
  <c r="N7" i="75"/>
  <c r="K7" i="75"/>
  <c r="I7" i="75"/>
  <c r="H7" i="75"/>
  <c r="E7" i="75"/>
  <c r="M6" i="75"/>
  <c r="Q6" i="75" s="1"/>
  <c r="J6" i="75"/>
  <c r="M5" i="75"/>
  <c r="Q5" i="75" s="1"/>
  <c r="J5" i="75"/>
  <c r="M4" i="75"/>
  <c r="J4" i="75"/>
  <c r="M3" i="75"/>
  <c r="J3" i="75"/>
  <c r="M2" i="75"/>
  <c r="Q2" i="75" s="1"/>
  <c r="J2" i="75"/>
  <c r="N4" i="74"/>
  <c r="K4" i="74"/>
  <c r="I4" i="74"/>
  <c r="H4" i="74"/>
  <c r="E4" i="74"/>
  <c r="M3" i="74"/>
  <c r="J3" i="74"/>
  <c r="M2" i="74"/>
  <c r="J2" i="74"/>
  <c r="N4" i="73"/>
  <c r="K4" i="73"/>
  <c r="I4" i="73"/>
  <c r="H4" i="73"/>
  <c r="E4" i="73"/>
  <c r="M3" i="73"/>
  <c r="J3" i="73"/>
  <c r="M2" i="73"/>
  <c r="O2" i="73" s="1"/>
  <c r="J2" i="73"/>
  <c r="N12" i="72"/>
  <c r="K12" i="72"/>
  <c r="I12" i="72"/>
  <c r="H12" i="72"/>
  <c r="E12" i="72"/>
  <c r="M5" i="72"/>
  <c r="Q5" i="72" s="1"/>
  <c r="J5" i="72"/>
  <c r="M4" i="72"/>
  <c r="J4" i="72"/>
  <c r="M3" i="72"/>
  <c r="O3" i="72" s="1"/>
  <c r="J3" i="72"/>
  <c r="M11" i="72"/>
  <c r="Q11" i="72" s="1"/>
  <c r="J11" i="72"/>
  <c r="M9" i="72"/>
  <c r="J9" i="72"/>
  <c r="M6" i="72"/>
  <c r="Q6" i="72" s="1"/>
  <c r="J6" i="72"/>
  <c r="M7" i="72"/>
  <c r="Q7" i="72" s="1"/>
  <c r="J7" i="72"/>
  <c r="M8" i="72"/>
  <c r="J8" i="72"/>
  <c r="M10" i="72"/>
  <c r="O10" i="72" s="1"/>
  <c r="J10" i="72"/>
  <c r="M2" i="72"/>
  <c r="Q2" i="72" s="1"/>
  <c r="J2" i="72"/>
  <c r="N6" i="71"/>
  <c r="K6" i="71"/>
  <c r="I6" i="71"/>
  <c r="H6" i="71"/>
  <c r="E6" i="71"/>
  <c r="M5" i="71"/>
  <c r="J5" i="71"/>
  <c r="M4" i="71"/>
  <c r="Q4" i="71" s="1"/>
  <c r="J4" i="71"/>
  <c r="M3" i="71"/>
  <c r="J3" i="71"/>
  <c r="M2" i="71"/>
  <c r="Q2" i="71" s="1"/>
  <c r="J2" i="71"/>
  <c r="N20" i="70"/>
  <c r="K20" i="70"/>
  <c r="I20" i="70"/>
  <c r="H20" i="70"/>
  <c r="E20" i="70"/>
  <c r="M9" i="70"/>
  <c r="J9" i="70"/>
  <c r="M11" i="70"/>
  <c r="Q11" i="70" s="1"/>
  <c r="J11" i="70"/>
  <c r="M3" i="70"/>
  <c r="Q3" i="70" s="1"/>
  <c r="J3" i="70"/>
  <c r="M12" i="70"/>
  <c r="J12" i="70"/>
  <c r="M7" i="70"/>
  <c r="O7" i="70" s="1"/>
  <c r="J7" i="70"/>
  <c r="M8" i="70"/>
  <c r="Q8" i="70" s="1"/>
  <c r="J8" i="70"/>
  <c r="M14" i="70"/>
  <c r="O14" i="70" s="1"/>
  <c r="J14" i="70"/>
  <c r="M13" i="70"/>
  <c r="Q13" i="70" s="1"/>
  <c r="J13" i="70"/>
  <c r="M15" i="70"/>
  <c r="Q15" i="70" s="1"/>
  <c r="J15" i="70"/>
  <c r="M17" i="70"/>
  <c r="Q17" i="70" s="1"/>
  <c r="J17" i="70"/>
  <c r="M6" i="70"/>
  <c r="J6" i="70"/>
  <c r="M5" i="70"/>
  <c r="Q5" i="70" s="1"/>
  <c r="J5" i="70"/>
  <c r="M4" i="70"/>
  <c r="Q4" i="70" s="1"/>
  <c r="J4" i="70"/>
  <c r="M16" i="70"/>
  <c r="Q16" i="70" s="1"/>
  <c r="J16" i="70"/>
  <c r="M2" i="70"/>
  <c r="J2" i="70"/>
  <c r="M19" i="70"/>
  <c r="Q19" i="70" s="1"/>
  <c r="J19" i="70"/>
  <c r="M18" i="70"/>
  <c r="Q18" i="70" s="1"/>
  <c r="J18" i="70"/>
  <c r="M10" i="70"/>
  <c r="J10" i="70"/>
  <c r="N4" i="69"/>
  <c r="K4" i="69"/>
  <c r="I4" i="69"/>
  <c r="H4" i="69"/>
  <c r="E4" i="69"/>
  <c r="M3" i="69"/>
  <c r="J3" i="69"/>
  <c r="M2" i="69"/>
  <c r="Q2" i="69" s="1"/>
  <c r="J2" i="69"/>
  <c r="N6" i="68"/>
  <c r="K6" i="68"/>
  <c r="I6" i="68"/>
  <c r="H6" i="68"/>
  <c r="E6" i="68"/>
  <c r="M5" i="68"/>
  <c r="O5" i="68" s="1"/>
  <c r="J5" i="68"/>
  <c r="M4" i="68"/>
  <c r="Q4" i="68" s="1"/>
  <c r="J4" i="68"/>
  <c r="M3" i="68"/>
  <c r="J3" i="68"/>
  <c r="M2" i="68"/>
  <c r="Q2" i="68" s="1"/>
  <c r="J2" i="68"/>
  <c r="N5" i="67"/>
  <c r="K5" i="67"/>
  <c r="I5" i="67"/>
  <c r="H5" i="67"/>
  <c r="E5" i="67"/>
  <c r="M4" i="67"/>
  <c r="J4" i="67"/>
  <c r="M3" i="67"/>
  <c r="Q3" i="67" s="1"/>
  <c r="J3" i="67"/>
  <c r="M2" i="67"/>
  <c r="O2" i="67" s="1"/>
  <c r="J2" i="67"/>
  <c r="N8" i="66"/>
  <c r="K8" i="66"/>
  <c r="I8" i="66"/>
  <c r="H8" i="66"/>
  <c r="E8" i="66"/>
  <c r="M7" i="66"/>
  <c r="O7" i="66" s="1"/>
  <c r="J7" i="66"/>
  <c r="M6" i="66"/>
  <c r="Q6" i="66" s="1"/>
  <c r="J6" i="66"/>
  <c r="M5" i="66"/>
  <c r="J5" i="66"/>
  <c r="M4" i="66"/>
  <c r="Q4" i="66" s="1"/>
  <c r="J4" i="66"/>
  <c r="M3" i="66"/>
  <c r="J3" i="66"/>
  <c r="M2" i="66"/>
  <c r="J2" i="66"/>
  <c r="N4" i="65"/>
  <c r="K4" i="65"/>
  <c r="I4" i="65"/>
  <c r="H4" i="65"/>
  <c r="E4" i="65"/>
  <c r="M3" i="65"/>
  <c r="J3" i="65"/>
  <c r="M2" i="65"/>
  <c r="O2" i="65" s="1"/>
  <c r="J2" i="65"/>
  <c r="N10" i="64"/>
  <c r="K10" i="64"/>
  <c r="I10" i="64"/>
  <c r="H10" i="64"/>
  <c r="E10" i="64"/>
  <c r="M8" i="64"/>
  <c r="O8" i="64" s="1"/>
  <c r="J8" i="64"/>
  <c r="M9" i="64"/>
  <c r="J9" i="64"/>
  <c r="M7" i="64"/>
  <c r="O7" i="64" s="1"/>
  <c r="J7" i="64"/>
  <c r="M3" i="64"/>
  <c r="J3" i="64"/>
  <c r="M5" i="64"/>
  <c r="O5" i="64" s="1"/>
  <c r="J5" i="64"/>
  <c r="M2" i="64"/>
  <c r="O2" i="64" s="1"/>
  <c r="J2" i="64"/>
  <c r="M4" i="64"/>
  <c r="Q4" i="64" s="1"/>
  <c r="J4" i="64"/>
  <c r="M6" i="64"/>
  <c r="J6" i="64"/>
  <c r="N16" i="63"/>
  <c r="K16" i="63"/>
  <c r="I16" i="63"/>
  <c r="H16" i="63"/>
  <c r="E16" i="63"/>
  <c r="M4" i="63"/>
  <c r="J4" i="63"/>
  <c r="M8" i="63"/>
  <c r="J8" i="63"/>
  <c r="M15" i="63"/>
  <c r="O15" i="63" s="1"/>
  <c r="J15" i="63"/>
  <c r="M13" i="63"/>
  <c r="Q13" i="63" s="1"/>
  <c r="J13" i="63"/>
  <c r="M5" i="63"/>
  <c r="Q5" i="63" s="1"/>
  <c r="J5" i="63"/>
  <c r="M7" i="63"/>
  <c r="Q7" i="63" s="1"/>
  <c r="J7" i="63"/>
  <c r="M9" i="63"/>
  <c r="O9" i="63" s="1"/>
  <c r="J9" i="63"/>
  <c r="M3" i="63"/>
  <c r="Q3" i="63" s="1"/>
  <c r="J3" i="63"/>
  <c r="M11" i="63"/>
  <c r="O11" i="63" s="1"/>
  <c r="J11" i="63"/>
  <c r="M2" i="63"/>
  <c r="O2" i="63" s="1"/>
  <c r="J2" i="63"/>
  <c r="M12" i="63"/>
  <c r="J12" i="63"/>
  <c r="M14" i="63"/>
  <c r="J14" i="63"/>
  <c r="M10" i="63"/>
  <c r="J10" i="63"/>
  <c r="M6" i="63"/>
  <c r="Q6" i="63" s="1"/>
  <c r="J6" i="63"/>
  <c r="N25" i="62"/>
  <c r="K25" i="62"/>
  <c r="I25" i="62"/>
  <c r="H25" i="62"/>
  <c r="E25" i="62"/>
  <c r="M12" i="62"/>
  <c r="Q12" i="62" s="1"/>
  <c r="J12" i="62"/>
  <c r="M2" i="62"/>
  <c r="J2" i="62"/>
  <c r="M24" i="62"/>
  <c r="Q24" i="62" s="1"/>
  <c r="J24" i="62"/>
  <c r="M7" i="62"/>
  <c r="Q7" i="62" s="1"/>
  <c r="J7" i="62"/>
  <c r="M23" i="62"/>
  <c r="J23" i="62"/>
  <c r="M3" i="62"/>
  <c r="Q3" i="62" s="1"/>
  <c r="J3" i="62"/>
  <c r="M15" i="62"/>
  <c r="Q15" i="62" s="1"/>
  <c r="J15" i="62"/>
  <c r="M14" i="62"/>
  <c r="J14" i="62"/>
  <c r="M6" i="62"/>
  <c r="O6" i="62" s="1"/>
  <c r="J6" i="62"/>
  <c r="M8" i="62"/>
  <c r="J8" i="62"/>
  <c r="M10" i="62"/>
  <c r="J10" i="62"/>
  <c r="M9" i="62"/>
  <c r="Q9" i="62" s="1"/>
  <c r="J9" i="62"/>
  <c r="M19" i="62"/>
  <c r="Q19" i="62" s="1"/>
  <c r="J19" i="62"/>
  <c r="M17" i="62"/>
  <c r="O17" i="62" s="1"/>
  <c r="J17" i="62"/>
  <c r="M18" i="62"/>
  <c r="Q18" i="62" s="1"/>
  <c r="J18" i="62"/>
  <c r="M5" i="62"/>
  <c r="O5" i="62" s="1"/>
  <c r="J5" i="62"/>
  <c r="M11" i="62"/>
  <c r="Q11" i="62" s="1"/>
  <c r="J11" i="62"/>
  <c r="M22" i="62"/>
  <c r="J22" i="62"/>
  <c r="M20" i="62"/>
  <c r="O20" i="62" s="1"/>
  <c r="J20" i="62"/>
  <c r="M4" i="62"/>
  <c r="J4" i="62"/>
  <c r="M16" i="62"/>
  <c r="Q16" i="62" s="1"/>
  <c r="J16" i="62"/>
  <c r="M13" i="62"/>
  <c r="J13" i="62"/>
  <c r="M21" i="62"/>
  <c r="O21" i="62" s="1"/>
  <c r="J21" i="62"/>
  <c r="N3" i="61"/>
  <c r="K3" i="61"/>
  <c r="I3" i="61"/>
  <c r="H3" i="61"/>
  <c r="E3" i="61"/>
  <c r="M2" i="61"/>
  <c r="O2" i="61" s="1"/>
  <c r="J2" i="61"/>
  <c r="N25" i="60"/>
  <c r="K25" i="60"/>
  <c r="I25" i="60"/>
  <c r="H25" i="60"/>
  <c r="E25" i="60"/>
  <c r="M17" i="60"/>
  <c r="Q17" i="60" s="1"/>
  <c r="J17" i="60"/>
  <c r="M20" i="60"/>
  <c r="O20" i="60" s="1"/>
  <c r="J20" i="60"/>
  <c r="M6" i="60"/>
  <c r="Q6" i="60" s="1"/>
  <c r="J6" i="60"/>
  <c r="M16" i="60"/>
  <c r="O16" i="60" s="1"/>
  <c r="J16" i="60"/>
  <c r="M13" i="60"/>
  <c r="O13" i="60" s="1"/>
  <c r="J13" i="60"/>
  <c r="M19" i="60"/>
  <c r="Q19" i="60" s="1"/>
  <c r="J19" i="60"/>
  <c r="M11" i="60"/>
  <c r="Q11" i="60" s="1"/>
  <c r="J11" i="60"/>
  <c r="M10" i="60"/>
  <c r="Q10" i="60" s="1"/>
  <c r="J10" i="60"/>
  <c r="M3" i="60"/>
  <c r="Q3" i="60" s="1"/>
  <c r="J3" i="60"/>
  <c r="M8" i="60"/>
  <c r="J8" i="60"/>
  <c r="M9" i="60"/>
  <c r="Q9" i="60" s="1"/>
  <c r="J9" i="60"/>
  <c r="M21" i="60"/>
  <c r="J21" i="60"/>
  <c r="M23" i="60"/>
  <c r="J23" i="60"/>
  <c r="M5" i="60"/>
  <c r="J5" i="60"/>
  <c r="M22" i="60"/>
  <c r="Q22" i="60" s="1"/>
  <c r="J22" i="60"/>
  <c r="M7" i="60"/>
  <c r="O7" i="60" s="1"/>
  <c r="J7" i="60"/>
  <c r="M24" i="60"/>
  <c r="Q24" i="60" s="1"/>
  <c r="J24" i="60"/>
  <c r="M15" i="60"/>
  <c r="Q15" i="60" s="1"/>
  <c r="J15" i="60"/>
  <c r="M14" i="60"/>
  <c r="J14" i="60"/>
  <c r="M18" i="60"/>
  <c r="Q18" i="60" s="1"/>
  <c r="J18" i="60"/>
  <c r="M12" i="60"/>
  <c r="J12" i="60"/>
  <c r="M4" i="60"/>
  <c r="Q4" i="60" s="1"/>
  <c r="J4" i="60"/>
  <c r="M2" i="60"/>
  <c r="J2" i="60"/>
  <c r="N8" i="59"/>
  <c r="K8" i="59"/>
  <c r="I8" i="59"/>
  <c r="H8" i="59"/>
  <c r="E8" i="59"/>
  <c r="M6" i="59"/>
  <c r="O6" i="59" s="1"/>
  <c r="J6" i="59"/>
  <c r="M4" i="59"/>
  <c r="J4" i="59"/>
  <c r="M7" i="59"/>
  <c r="Q7" i="59" s="1"/>
  <c r="J7" i="59"/>
  <c r="M5" i="59"/>
  <c r="Q5" i="59" s="1"/>
  <c r="J5" i="59"/>
  <c r="M3" i="59"/>
  <c r="O3" i="59" s="1"/>
  <c r="J3" i="59"/>
  <c r="M2" i="59"/>
  <c r="J2" i="59"/>
  <c r="N6" i="58"/>
  <c r="K6" i="58"/>
  <c r="I6" i="58"/>
  <c r="H6" i="58"/>
  <c r="E6" i="58"/>
  <c r="M4" i="58"/>
  <c r="J4" i="58"/>
  <c r="M5" i="58"/>
  <c r="Q5" i="58" s="1"/>
  <c r="J5" i="58"/>
  <c r="M3" i="58"/>
  <c r="J3" i="58"/>
  <c r="N16" i="57"/>
  <c r="K16" i="57"/>
  <c r="I16" i="57"/>
  <c r="H16" i="57"/>
  <c r="E16" i="57"/>
  <c r="M15" i="57"/>
  <c r="Q15" i="57" s="1"/>
  <c r="J15" i="57"/>
  <c r="M4" i="57"/>
  <c r="J4" i="57"/>
  <c r="M12" i="57"/>
  <c r="O12" i="57" s="1"/>
  <c r="J12" i="57"/>
  <c r="M10" i="57"/>
  <c r="Q10" i="57" s="1"/>
  <c r="J10" i="57"/>
  <c r="M9" i="57"/>
  <c r="J9" i="57"/>
  <c r="M7" i="57"/>
  <c r="Q7" i="57" s="1"/>
  <c r="J7" i="57"/>
  <c r="M2" i="57"/>
  <c r="J2" i="57"/>
  <c r="M11" i="57"/>
  <c r="J11" i="57"/>
  <c r="M8" i="57"/>
  <c r="J8" i="57"/>
  <c r="M5" i="57"/>
  <c r="J5" i="57"/>
  <c r="M14" i="57"/>
  <c r="Q14" i="57" s="1"/>
  <c r="J14" i="57"/>
  <c r="M6" i="57"/>
  <c r="J6" i="57"/>
  <c r="M13" i="57"/>
  <c r="O13" i="57" s="1"/>
  <c r="J13" i="57"/>
  <c r="N4" i="56"/>
  <c r="K4" i="56"/>
  <c r="I4" i="56"/>
  <c r="H4" i="56"/>
  <c r="J5" i="56" s="1"/>
  <c r="E4" i="56"/>
  <c r="M3" i="56"/>
  <c r="Q3" i="56" s="1"/>
  <c r="J3" i="56"/>
  <c r="M2" i="56"/>
  <c r="J2" i="56"/>
  <c r="N4" i="55"/>
  <c r="K4" i="55"/>
  <c r="I4" i="55"/>
  <c r="H4" i="55"/>
  <c r="E4" i="55"/>
  <c r="M3" i="55"/>
  <c r="Q3" i="55" s="1"/>
  <c r="J3" i="55"/>
  <c r="M2" i="55"/>
  <c r="O2" i="55" s="1"/>
  <c r="J2" i="55"/>
  <c r="N54" i="54"/>
  <c r="K54" i="54"/>
  <c r="I54" i="54"/>
  <c r="H54" i="54"/>
  <c r="E54" i="54"/>
  <c r="M16" i="54"/>
  <c r="Q16" i="54" s="1"/>
  <c r="J16" i="54"/>
  <c r="M47" i="54"/>
  <c r="Q47" i="54" s="1"/>
  <c r="J47" i="54"/>
  <c r="M26" i="54"/>
  <c r="Q26" i="54" s="1"/>
  <c r="J26" i="54"/>
  <c r="M27" i="54"/>
  <c r="Q27" i="54" s="1"/>
  <c r="J27" i="54"/>
  <c r="M34" i="54"/>
  <c r="J34" i="54"/>
  <c r="M44" i="54"/>
  <c r="Q44" i="54" s="1"/>
  <c r="J44" i="54"/>
  <c r="M49" i="54"/>
  <c r="Q49" i="54" s="1"/>
  <c r="J49" i="54"/>
  <c r="M18" i="54"/>
  <c r="J18" i="54"/>
  <c r="M48" i="54"/>
  <c r="Q48" i="54" s="1"/>
  <c r="J48" i="54"/>
  <c r="M42" i="54"/>
  <c r="Q42" i="54" s="1"/>
  <c r="J42" i="54"/>
  <c r="M35" i="54"/>
  <c r="O35" i="54" s="1"/>
  <c r="J35" i="54"/>
  <c r="M50" i="54"/>
  <c r="J50" i="54"/>
  <c r="M53" i="54"/>
  <c r="Q53" i="54" s="1"/>
  <c r="J53" i="54"/>
  <c r="M8" i="54"/>
  <c r="Q8" i="54" s="1"/>
  <c r="J8" i="54"/>
  <c r="M10" i="54"/>
  <c r="Q10" i="54" s="1"/>
  <c r="J10" i="54"/>
  <c r="M29" i="54"/>
  <c r="O29" i="54" s="1"/>
  <c r="J29" i="54"/>
  <c r="M31" i="54"/>
  <c r="O31" i="54" s="1"/>
  <c r="J31" i="54"/>
  <c r="M38" i="54"/>
  <c r="O38" i="54" s="1"/>
  <c r="J38" i="54"/>
  <c r="M30" i="54"/>
  <c r="O30" i="54" s="1"/>
  <c r="J30" i="54"/>
  <c r="M39" i="54"/>
  <c r="Q39" i="54" s="1"/>
  <c r="J39" i="54"/>
  <c r="M43" i="54"/>
  <c r="Q43" i="54" s="1"/>
  <c r="J43" i="54"/>
  <c r="M52" i="54"/>
  <c r="Q52" i="54" s="1"/>
  <c r="J52" i="54"/>
  <c r="M24" i="54"/>
  <c r="J24" i="54"/>
  <c r="M33" i="54"/>
  <c r="J33" i="54"/>
  <c r="M2" i="54"/>
  <c r="Q2" i="54" s="1"/>
  <c r="J2" i="54"/>
  <c r="M15" i="54"/>
  <c r="Q15" i="54" s="1"/>
  <c r="J15" i="54"/>
  <c r="M45" i="54"/>
  <c r="J45" i="54"/>
  <c r="M46" i="54"/>
  <c r="Q46" i="54" s="1"/>
  <c r="J46" i="54"/>
  <c r="M22" i="54"/>
  <c r="Q22" i="54" s="1"/>
  <c r="J22" i="54"/>
  <c r="M9" i="54"/>
  <c r="J9" i="54"/>
  <c r="M40" i="54"/>
  <c r="Q40" i="54" s="1"/>
  <c r="J40" i="54"/>
  <c r="M41" i="54"/>
  <c r="Q41" i="54" s="1"/>
  <c r="J41" i="54"/>
  <c r="M5" i="54"/>
  <c r="Q5" i="54" s="1"/>
  <c r="J5" i="54"/>
  <c r="M51" i="54"/>
  <c r="Q51" i="54" s="1"/>
  <c r="J51" i="54"/>
  <c r="M20" i="54"/>
  <c r="Q20" i="54" s="1"/>
  <c r="J20" i="54"/>
  <c r="M12" i="54"/>
  <c r="O12" i="54" s="1"/>
  <c r="J12" i="54"/>
  <c r="M32" i="54"/>
  <c r="O32" i="54" s="1"/>
  <c r="J32" i="54"/>
  <c r="M11" i="54"/>
  <c r="O11" i="54" s="1"/>
  <c r="J11" i="54"/>
  <c r="M7" i="54"/>
  <c r="Q7" i="54" s="1"/>
  <c r="J7" i="54"/>
  <c r="M19" i="54"/>
  <c r="O19" i="54" s="1"/>
  <c r="J19" i="54"/>
  <c r="M6" i="54"/>
  <c r="Q6" i="54" s="1"/>
  <c r="J6" i="54"/>
  <c r="M28" i="54"/>
  <c r="O28" i="54" s="1"/>
  <c r="J28" i="54"/>
  <c r="M14" i="54"/>
  <c r="Q14" i="54" s="1"/>
  <c r="J14" i="54"/>
  <c r="M3" i="54"/>
  <c r="Q3" i="54" s="1"/>
  <c r="J3" i="54"/>
  <c r="M25" i="54"/>
  <c r="Q25" i="54" s="1"/>
  <c r="J25" i="54"/>
  <c r="M36" i="54"/>
  <c r="J36" i="54"/>
  <c r="M21" i="54"/>
  <c r="J21" i="54"/>
  <c r="M4" i="54"/>
  <c r="O4" i="54" s="1"/>
  <c r="J4" i="54"/>
  <c r="M13" i="54"/>
  <c r="Q13" i="54" s="1"/>
  <c r="J13" i="54"/>
  <c r="M37" i="54"/>
  <c r="Q37" i="54" s="1"/>
  <c r="J37" i="54"/>
  <c r="M17" i="54"/>
  <c r="Q17" i="54" s="1"/>
  <c r="J17" i="54"/>
  <c r="N55" i="52"/>
  <c r="K55" i="52"/>
  <c r="I55" i="52"/>
  <c r="H55" i="52"/>
  <c r="E55" i="52"/>
  <c r="M18" i="52"/>
  <c r="Q18" i="52" s="1"/>
  <c r="J18" i="52"/>
  <c r="M49" i="52"/>
  <c r="J49" i="52"/>
  <c r="M40" i="52"/>
  <c r="Q40" i="52" s="1"/>
  <c r="J40" i="52"/>
  <c r="M7" i="52"/>
  <c r="Q7" i="52" s="1"/>
  <c r="J7" i="52"/>
  <c r="M34" i="52"/>
  <c r="Q34" i="52" s="1"/>
  <c r="J34" i="52"/>
  <c r="M3" i="52"/>
  <c r="J3" i="52"/>
  <c r="M21" i="52"/>
  <c r="Q21" i="52" s="1"/>
  <c r="J21" i="52"/>
  <c r="M35" i="52"/>
  <c r="Q35" i="52" s="1"/>
  <c r="J35" i="52"/>
  <c r="M10" i="52"/>
  <c r="J10" i="52"/>
  <c r="M44" i="52"/>
  <c r="J44" i="52"/>
  <c r="M36" i="52"/>
  <c r="O36" i="52" s="1"/>
  <c r="J36" i="52"/>
  <c r="M20" i="52"/>
  <c r="O20" i="52" s="1"/>
  <c r="J20" i="52"/>
  <c r="M39" i="52"/>
  <c r="J39" i="52"/>
  <c r="M16" i="52"/>
  <c r="J16" i="52"/>
  <c r="M41" i="52"/>
  <c r="Q41" i="52" s="1"/>
  <c r="J41" i="52"/>
  <c r="M33" i="52"/>
  <c r="J33" i="52"/>
  <c r="M14" i="52"/>
  <c r="Q14" i="52" s="1"/>
  <c r="J14" i="52"/>
  <c r="M45" i="52"/>
  <c r="Q45" i="52" s="1"/>
  <c r="J45" i="52"/>
  <c r="M30" i="52"/>
  <c r="Q30" i="52" s="1"/>
  <c r="J30" i="52"/>
  <c r="M13" i="52"/>
  <c r="Q13" i="52" s="1"/>
  <c r="J13" i="52"/>
  <c r="M25" i="52"/>
  <c r="O25" i="52" s="1"/>
  <c r="J25" i="52"/>
  <c r="M51" i="52"/>
  <c r="O51" i="52" s="1"/>
  <c r="J51" i="52"/>
  <c r="M19" i="52"/>
  <c r="Q19" i="52" s="1"/>
  <c r="J19" i="52"/>
  <c r="M47" i="52"/>
  <c r="J47" i="52"/>
  <c r="M42" i="52"/>
  <c r="Q42" i="52" s="1"/>
  <c r="J42" i="52"/>
  <c r="M17" i="52"/>
  <c r="Q17" i="52" s="1"/>
  <c r="J17" i="52"/>
  <c r="M37" i="52"/>
  <c r="J37" i="52"/>
  <c r="M38" i="52"/>
  <c r="J38" i="52"/>
  <c r="M6" i="52"/>
  <c r="Q6" i="52" s="1"/>
  <c r="J6" i="52"/>
  <c r="M27" i="52"/>
  <c r="J27" i="52"/>
  <c r="M52" i="52"/>
  <c r="Q52" i="52" s="1"/>
  <c r="J52" i="52"/>
  <c r="M31" i="52"/>
  <c r="Q31" i="52" s="1"/>
  <c r="J31" i="52"/>
  <c r="M53" i="52"/>
  <c r="Q53" i="52" s="1"/>
  <c r="J53" i="52"/>
  <c r="M23" i="52"/>
  <c r="J23" i="52"/>
  <c r="M43" i="52"/>
  <c r="Q43" i="52" s="1"/>
  <c r="J43" i="52"/>
  <c r="M26" i="52"/>
  <c r="O26" i="52" s="1"/>
  <c r="J26" i="52"/>
  <c r="M12" i="52"/>
  <c r="Q12" i="52" s="1"/>
  <c r="J12" i="52"/>
  <c r="M50" i="52"/>
  <c r="J50" i="52"/>
  <c r="M54" i="52"/>
  <c r="Q54" i="52" s="1"/>
  <c r="J54" i="52"/>
  <c r="M15" i="52"/>
  <c r="Q15" i="52" s="1"/>
  <c r="J15" i="52"/>
  <c r="M48" i="52"/>
  <c r="J48" i="52"/>
  <c r="M11" i="52"/>
  <c r="Q11" i="52" s="1"/>
  <c r="J11" i="52"/>
  <c r="M32" i="52"/>
  <c r="J32" i="52"/>
  <c r="M8" i="52"/>
  <c r="Q8" i="52" s="1"/>
  <c r="J8" i="52"/>
  <c r="M46" i="52"/>
  <c r="Q46" i="52" s="1"/>
  <c r="J46" i="52"/>
  <c r="M22" i="52"/>
  <c r="Q22" i="52" s="1"/>
  <c r="J22" i="52"/>
  <c r="M29" i="52"/>
  <c r="O29" i="52" s="1"/>
  <c r="J29" i="52"/>
  <c r="M4" i="52"/>
  <c r="Q4" i="52" s="1"/>
  <c r="J4" i="52"/>
  <c r="M28" i="52"/>
  <c r="Q28" i="52" s="1"/>
  <c r="J28" i="52"/>
  <c r="M9" i="52"/>
  <c r="O9" i="52" s="1"/>
  <c r="J9" i="52"/>
  <c r="M2" i="52"/>
  <c r="O2" i="52" s="1"/>
  <c r="J2" i="52"/>
  <c r="M24" i="52"/>
  <c r="J24" i="52"/>
  <c r="M5" i="52"/>
  <c r="Q5" i="52" s="1"/>
  <c r="J5" i="52"/>
  <c r="N5" i="51"/>
  <c r="K5" i="51"/>
  <c r="I5" i="51"/>
  <c r="H5" i="51"/>
  <c r="E5" i="51"/>
  <c r="M4" i="51"/>
  <c r="O4" i="51" s="1"/>
  <c r="J4" i="51"/>
  <c r="M3" i="51"/>
  <c r="O3" i="51" s="1"/>
  <c r="J3" i="51"/>
  <c r="M2" i="51"/>
  <c r="Q2" i="51" s="1"/>
  <c r="J2" i="51"/>
  <c r="N15" i="50"/>
  <c r="K15" i="50"/>
  <c r="I15" i="50"/>
  <c r="H15" i="50"/>
  <c r="E15" i="50"/>
  <c r="M11" i="50"/>
  <c r="Q11" i="50" s="1"/>
  <c r="J11" i="50"/>
  <c r="M6" i="50"/>
  <c r="J6" i="50"/>
  <c r="M12" i="50"/>
  <c r="J12" i="50"/>
  <c r="M5" i="50"/>
  <c r="O5" i="50" s="1"/>
  <c r="J5" i="50"/>
  <c r="M2" i="50"/>
  <c r="Q2" i="50" s="1"/>
  <c r="J2" i="50"/>
  <c r="M7" i="50"/>
  <c r="Q7" i="50" s="1"/>
  <c r="J7" i="50"/>
  <c r="M13" i="50"/>
  <c r="Q13" i="50" s="1"/>
  <c r="J13" i="50"/>
  <c r="M4" i="50"/>
  <c r="Q4" i="50" s="1"/>
  <c r="J4" i="50"/>
  <c r="M3" i="50"/>
  <c r="Q3" i="50" s="1"/>
  <c r="J3" i="50"/>
  <c r="M9" i="50"/>
  <c r="O9" i="50" s="1"/>
  <c r="J9" i="50"/>
  <c r="M8" i="50"/>
  <c r="J8" i="50"/>
  <c r="M14" i="50"/>
  <c r="Q14" i="50" s="1"/>
  <c r="J14" i="50"/>
  <c r="M10" i="50"/>
  <c r="Q10" i="50" s="1"/>
  <c r="J10" i="50"/>
  <c r="N4" i="49"/>
  <c r="K4" i="49"/>
  <c r="I4" i="49"/>
  <c r="H4" i="49"/>
  <c r="E4" i="49"/>
  <c r="M3" i="49"/>
  <c r="O3" i="49" s="1"/>
  <c r="J3" i="49"/>
  <c r="M2" i="49"/>
  <c r="J2" i="49"/>
  <c r="N5" i="48"/>
  <c r="K5" i="48"/>
  <c r="I5" i="48"/>
  <c r="H5" i="48"/>
  <c r="E5" i="48"/>
  <c r="M3" i="48"/>
  <c r="O3" i="48" s="1"/>
  <c r="J3" i="48"/>
  <c r="M2" i="48"/>
  <c r="J2" i="48"/>
  <c r="M4" i="48"/>
  <c r="O4" i="48" s="1"/>
  <c r="J4" i="48"/>
  <c r="N16" i="47"/>
  <c r="K16" i="47"/>
  <c r="I16" i="47"/>
  <c r="H16" i="47"/>
  <c r="M8" i="47"/>
  <c r="O8" i="47" s="1"/>
  <c r="J8" i="47"/>
  <c r="M12" i="47"/>
  <c r="Q12" i="47" s="1"/>
  <c r="J12" i="47"/>
  <c r="M10" i="47"/>
  <c r="Q10" i="47" s="1"/>
  <c r="J10" i="47"/>
  <c r="M7" i="47"/>
  <c r="Q7" i="47" s="1"/>
  <c r="J7" i="47"/>
  <c r="M11" i="47"/>
  <c r="Q11" i="47" s="1"/>
  <c r="J11" i="47"/>
  <c r="M2" i="47"/>
  <c r="O2" i="47" s="1"/>
  <c r="J2" i="47"/>
  <c r="M13" i="47"/>
  <c r="J13" i="47"/>
  <c r="M5" i="47"/>
  <c r="Q5" i="47" s="1"/>
  <c r="J5" i="47"/>
  <c r="M4" i="47"/>
  <c r="J4" i="47"/>
  <c r="M15" i="47"/>
  <c r="Q15" i="47" s="1"/>
  <c r="J15" i="47"/>
  <c r="M6" i="47"/>
  <c r="Q6" i="47" s="1"/>
  <c r="J6" i="47"/>
  <c r="M14" i="47"/>
  <c r="Q14" i="47" s="1"/>
  <c r="J14" i="47"/>
  <c r="M3" i="47"/>
  <c r="O3" i="47" s="1"/>
  <c r="J3" i="47"/>
  <c r="M9" i="47"/>
  <c r="O9" i="47" s="1"/>
  <c r="J9" i="47"/>
  <c r="N4" i="46"/>
  <c r="K4" i="46"/>
  <c r="I4" i="46"/>
  <c r="J5" i="46" s="1"/>
  <c r="H4" i="46"/>
  <c r="E4" i="46"/>
  <c r="M3" i="46"/>
  <c r="Q3" i="46" s="1"/>
  <c r="J3" i="46"/>
  <c r="M2" i="46"/>
  <c r="J2" i="46"/>
  <c r="N17" i="45"/>
  <c r="K17" i="45"/>
  <c r="I17" i="45"/>
  <c r="H17" i="45"/>
  <c r="E17" i="45"/>
  <c r="M16" i="45"/>
  <c r="J16" i="45"/>
  <c r="M10" i="45"/>
  <c r="Q10" i="45" s="1"/>
  <c r="J10" i="45"/>
  <c r="M5" i="45"/>
  <c r="Q5" i="45" s="1"/>
  <c r="J5" i="45"/>
  <c r="M13" i="45"/>
  <c r="J13" i="45"/>
  <c r="M3" i="45"/>
  <c r="Q3" i="45" s="1"/>
  <c r="J3" i="45"/>
  <c r="M14" i="45"/>
  <c r="Q14" i="45" s="1"/>
  <c r="J14" i="45"/>
  <c r="M15" i="45"/>
  <c r="Q15" i="45" s="1"/>
  <c r="J15" i="45"/>
  <c r="M4" i="45"/>
  <c r="Q4" i="45" s="1"/>
  <c r="J4" i="45"/>
  <c r="M8" i="45"/>
  <c r="J8" i="45"/>
  <c r="M11" i="45"/>
  <c r="O11" i="45" s="1"/>
  <c r="J11" i="45"/>
  <c r="M6" i="45"/>
  <c r="J6" i="45"/>
  <c r="M2" i="45"/>
  <c r="Q2" i="45" s="1"/>
  <c r="J2" i="45"/>
  <c r="M9" i="45"/>
  <c r="J9" i="45"/>
  <c r="M12" i="45"/>
  <c r="O12" i="45" s="1"/>
  <c r="J12" i="45"/>
  <c r="M7" i="45"/>
  <c r="J7" i="45"/>
  <c r="N14" i="44"/>
  <c r="K14" i="44"/>
  <c r="I14" i="44"/>
  <c r="H14" i="44"/>
  <c r="E14" i="44"/>
  <c r="M8" i="44"/>
  <c r="Q8" i="44" s="1"/>
  <c r="J8" i="44"/>
  <c r="M7" i="44"/>
  <c r="O7" i="44" s="1"/>
  <c r="J7" i="44"/>
  <c r="M2" i="44"/>
  <c r="Q2" i="44" s="1"/>
  <c r="J2" i="44"/>
  <c r="M11" i="44"/>
  <c r="O11" i="44" s="1"/>
  <c r="J11" i="44"/>
  <c r="M12" i="44"/>
  <c r="Q12" i="44" s="1"/>
  <c r="J12" i="44"/>
  <c r="M6" i="44"/>
  <c r="Q6" i="44" s="1"/>
  <c r="J6" i="44"/>
  <c r="M10" i="44"/>
  <c r="Q10" i="44" s="1"/>
  <c r="J10" i="44"/>
  <c r="M5" i="44"/>
  <c r="Q5" i="44" s="1"/>
  <c r="J5" i="44"/>
  <c r="M13" i="44"/>
  <c r="J13" i="44"/>
  <c r="M4" i="44"/>
  <c r="Q4" i="44" s="1"/>
  <c r="J4" i="44"/>
  <c r="M9" i="44"/>
  <c r="J9" i="44"/>
  <c r="M3" i="44"/>
  <c r="Q3" i="44" s="1"/>
  <c r="J3" i="44"/>
  <c r="N14" i="43"/>
  <c r="K14" i="43"/>
  <c r="I14" i="43"/>
  <c r="H14" i="43"/>
  <c r="E14" i="43"/>
  <c r="M3" i="43"/>
  <c r="Q3" i="43" s="1"/>
  <c r="J3" i="43"/>
  <c r="M9" i="43"/>
  <c r="Q9" i="43" s="1"/>
  <c r="J9" i="43"/>
  <c r="M11" i="43"/>
  <c r="Q11" i="43" s="1"/>
  <c r="J11" i="43"/>
  <c r="M4" i="43"/>
  <c r="Q4" i="43" s="1"/>
  <c r="J4" i="43"/>
  <c r="M5" i="43"/>
  <c r="O5" i="43" s="1"/>
  <c r="J5" i="43"/>
  <c r="M2" i="43"/>
  <c r="Q2" i="43" s="1"/>
  <c r="J2" i="43"/>
  <c r="M12" i="43"/>
  <c r="Q12" i="43" s="1"/>
  <c r="J12" i="43"/>
  <c r="M7" i="43"/>
  <c r="O7" i="43" s="1"/>
  <c r="J7" i="43"/>
  <c r="M10" i="43"/>
  <c r="J10" i="43"/>
  <c r="M6" i="43"/>
  <c r="Q6" i="43" s="1"/>
  <c r="J6" i="43"/>
  <c r="M8" i="43"/>
  <c r="O8" i="43" s="1"/>
  <c r="J8" i="43"/>
  <c r="N4" i="42"/>
  <c r="K4" i="42"/>
  <c r="I4" i="42"/>
  <c r="H4" i="42"/>
  <c r="E4" i="42"/>
  <c r="M3" i="42"/>
  <c r="J3" i="42"/>
  <c r="M2" i="42"/>
  <c r="O2" i="42" s="1"/>
  <c r="J2" i="42"/>
  <c r="J6" i="39"/>
  <c r="M6" i="39"/>
  <c r="J17" i="39"/>
  <c r="M17" i="39"/>
  <c r="O17" i="39" s="1"/>
  <c r="J12" i="39"/>
  <c r="M12" i="39"/>
  <c r="O12" i="39" s="1"/>
  <c r="J4" i="39"/>
  <c r="M4" i="39"/>
  <c r="J9" i="39"/>
  <c r="M9" i="39"/>
  <c r="O9" i="39" s="1"/>
  <c r="J5" i="39"/>
  <c r="M5" i="39"/>
  <c r="Q5" i="39" s="1"/>
  <c r="J18" i="39"/>
  <c r="M18" i="39"/>
  <c r="O18" i="39" s="1"/>
  <c r="J16" i="39"/>
  <c r="M16" i="39"/>
  <c r="O16" i="39" s="1"/>
  <c r="J11" i="39"/>
  <c r="M11" i="39"/>
  <c r="O11" i="39" s="1"/>
  <c r="J10" i="39"/>
  <c r="M10" i="39"/>
  <c r="O10" i="39" s="1"/>
  <c r="J2" i="39"/>
  <c r="M2" i="39"/>
  <c r="Q2" i="39" s="1"/>
  <c r="J13" i="39"/>
  <c r="M13" i="39"/>
  <c r="J3" i="39"/>
  <c r="M3" i="39"/>
  <c r="O3" i="39" s="1"/>
  <c r="J15" i="39"/>
  <c r="M15" i="39"/>
  <c r="O15" i="39" s="1"/>
  <c r="J7" i="39"/>
  <c r="M7" i="39"/>
  <c r="J14" i="39"/>
  <c r="M14" i="39"/>
  <c r="O14" i="39" s="1"/>
  <c r="N19" i="39"/>
  <c r="K19" i="39"/>
  <c r="I19" i="39"/>
  <c r="H19" i="39"/>
  <c r="E19" i="39"/>
  <c r="N33" i="38"/>
  <c r="K33" i="38"/>
  <c r="I33" i="38"/>
  <c r="H33" i="38"/>
  <c r="E33" i="38"/>
  <c r="M26" i="38"/>
  <c r="J26" i="38"/>
  <c r="M2" i="38"/>
  <c r="O2" i="38" s="1"/>
  <c r="J2" i="38"/>
  <c r="M30" i="38"/>
  <c r="O30" i="38" s="1"/>
  <c r="J30" i="38"/>
  <c r="M3" i="38"/>
  <c r="O3" i="38" s="1"/>
  <c r="J3" i="38"/>
  <c r="M10" i="38"/>
  <c r="O10" i="38" s="1"/>
  <c r="J10" i="38"/>
  <c r="M17" i="38"/>
  <c r="O17" i="38" s="1"/>
  <c r="J17" i="38"/>
  <c r="M14" i="38"/>
  <c r="J14" i="38"/>
  <c r="M23" i="38"/>
  <c r="J23" i="38"/>
  <c r="M9" i="38"/>
  <c r="J9" i="38"/>
  <c r="M11" i="38"/>
  <c r="J11" i="38"/>
  <c r="M15" i="38"/>
  <c r="O15" i="38" s="1"/>
  <c r="J15" i="38"/>
  <c r="M6" i="38"/>
  <c r="Q6" i="38" s="1"/>
  <c r="J6" i="38"/>
  <c r="M18" i="38"/>
  <c r="J18" i="38"/>
  <c r="M31" i="38"/>
  <c r="J31" i="38"/>
  <c r="M22" i="38"/>
  <c r="J22" i="38"/>
  <c r="M4" i="38"/>
  <c r="Q4" i="38" s="1"/>
  <c r="J4" i="38"/>
  <c r="M21" i="38"/>
  <c r="Q21" i="38" s="1"/>
  <c r="J21" i="38"/>
  <c r="M28" i="38"/>
  <c r="Q28" i="38" s="1"/>
  <c r="J28" i="38"/>
  <c r="M20" i="38"/>
  <c r="Q20" i="38" s="1"/>
  <c r="J20" i="38"/>
  <c r="M7" i="38"/>
  <c r="J7" i="38"/>
  <c r="M24" i="38"/>
  <c r="O24" i="38" s="1"/>
  <c r="J24" i="38"/>
  <c r="M29" i="38"/>
  <c r="Q29" i="38" s="1"/>
  <c r="J29" i="38"/>
  <c r="M8" i="38"/>
  <c r="J8" i="38"/>
  <c r="M27" i="38"/>
  <c r="J27" i="38"/>
  <c r="M25" i="38"/>
  <c r="O25" i="38" s="1"/>
  <c r="J25" i="38"/>
  <c r="M12" i="38"/>
  <c r="Q12" i="38" s="1"/>
  <c r="J12" i="38"/>
  <c r="M19" i="38"/>
  <c r="O19" i="38" s="1"/>
  <c r="J19" i="38"/>
  <c r="M32" i="38"/>
  <c r="O32" i="38" s="1"/>
  <c r="J32" i="38"/>
  <c r="M13" i="38"/>
  <c r="Q13" i="38" s="1"/>
  <c r="J13" i="38"/>
  <c r="N14" i="37"/>
  <c r="K14" i="37"/>
  <c r="I14" i="37"/>
  <c r="H14" i="37"/>
  <c r="E14" i="37"/>
  <c r="M4" i="37"/>
  <c r="Q4" i="37" s="1"/>
  <c r="J4" i="37"/>
  <c r="M5" i="37"/>
  <c r="O5" i="37" s="1"/>
  <c r="J5" i="37"/>
  <c r="M8" i="37"/>
  <c r="Q8" i="37" s="1"/>
  <c r="J8" i="37"/>
  <c r="M11" i="37"/>
  <c r="O11" i="37" s="1"/>
  <c r="J11" i="37"/>
  <c r="M3" i="37"/>
  <c r="J3" i="37"/>
  <c r="M13" i="37"/>
  <c r="Q13" i="37" s="1"/>
  <c r="J13" i="37"/>
  <c r="M6" i="37"/>
  <c r="Q6" i="37" s="1"/>
  <c r="J6" i="37"/>
  <c r="M2" i="37"/>
  <c r="J2" i="37"/>
  <c r="M7" i="37"/>
  <c r="Q7" i="37" s="1"/>
  <c r="J7" i="37"/>
  <c r="M12" i="37"/>
  <c r="Q12" i="37" s="1"/>
  <c r="J12" i="37"/>
  <c r="M9" i="37"/>
  <c r="Q9" i="37" s="1"/>
  <c r="J9" i="37"/>
  <c r="M10" i="37"/>
  <c r="J10" i="37"/>
  <c r="N32" i="36"/>
  <c r="K32" i="36"/>
  <c r="I32" i="36"/>
  <c r="H32" i="36"/>
  <c r="E32" i="36"/>
  <c r="M18" i="36"/>
  <c r="Q18" i="36" s="1"/>
  <c r="J18" i="36"/>
  <c r="M7" i="36"/>
  <c r="O7" i="36" s="1"/>
  <c r="J7" i="36"/>
  <c r="M10" i="36"/>
  <c r="Q10" i="36" s="1"/>
  <c r="J10" i="36"/>
  <c r="M2" i="36"/>
  <c r="O2" i="36" s="1"/>
  <c r="J2" i="36"/>
  <c r="M20" i="36"/>
  <c r="O20" i="36" s="1"/>
  <c r="J20" i="36"/>
  <c r="M13" i="36"/>
  <c r="Q13" i="36" s="1"/>
  <c r="J13" i="36"/>
  <c r="M26" i="36"/>
  <c r="J26" i="36"/>
  <c r="M16" i="36"/>
  <c r="Q16" i="36" s="1"/>
  <c r="J16" i="36"/>
  <c r="M29" i="36"/>
  <c r="Q29" i="36" s="1"/>
  <c r="J29" i="36"/>
  <c r="M5" i="36"/>
  <c r="O5" i="36" s="1"/>
  <c r="J5" i="36"/>
  <c r="M30" i="36"/>
  <c r="Q30" i="36" s="1"/>
  <c r="J30" i="36"/>
  <c r="M23" i="36"/>
  <c r="O23" i="36" s="1"/>
  <c r="J23" i="36"/>
  <c r="M4" i="36"/>
  <c r="Q4" i="36" s="1"/>
  <c r="J4" i="36"/>
  <c r="M25" i="36"/>
  <c r="J25" i="36"/>
  <c r="M27" i="36"/>
  <c r="O27" i="36" s="1"/>
  <c r="J27" i="36"/>
  <c r="M3" i="36"/>
  <c r="O3" i="36" s="1"/>
  <c r="J3" i="36"/>
  <c r="M22" i="36"/>
  <c r="J22" i="36"/>
  <c r="M9" i="36"/>
  <c r="Q9" i="36" s="1"/>
  <c r="J9" i="36"/>
  <c r="M12" i="36"/>
  <c r="J12" i="36"/>
  <c r="M6" i="36"/>
  <c r="O6" i="36" s="1"/>
  <c r="J6" i="36"/>
  <c r="M17" i="36"/>
  <c r="O17" i="36" s="1"/>
  <c r="J17" i="36"/>
  <c r="M24" i="36"/>
  <c r="J24" i="36"/>
  <c r="M14" i="36"/>
  <c r="O14" i="36" s="1"/>
  <c r="J14" i="36"/>
  <c r="M21" i="36"/>
  <c r="J21" i="36"/>
  <c r="M28" i="36"/>
  <c r="O28" i="36" s="1"/>
  <c r="J28" i="36"/>
  <c r="M19" i="36"/>
  <c r="Q19" i="36" s="1"/>
  <c r="J19" i="36"/>
  <c r="M8" i="36"/>
  <c r="J8" i="36"/>
  <c r="M31" i="36"/>
  <c r="J31" i="36"/>
  <c r="M15" i="36"/>
  <c r="O15" i="36" s="1"/>
  <c r="J15" i="36"/>
  <c r="M11" i="36"/>
  <c r="J11" i="36"/>
  <c r="N5" i="35"/>
  <c r="K5" i="35"/>
  <c r="I5" i="35"/>
  <c r="H5" i="35"/>
  <c r="E5" i="35"/>
  <c r="M2" i="35"/>
  <c r="Q2" i="35" s="1"/>
  <c r="J2" i="35"/>
  <c r="M3" i="35"/>
  <c r="J3" i="35"/>
  <c r="N17" i="34"/>
  <c r="K17" i="34"/>
  <c r="I17" i="34"/>
  <c r="H17" i="34"/>
  <c r="E17" i="34"/>
  <c r="M8" i="34"/>
  <c r="J8" i="34"/>
  <c r="M2" i="34"/>
  <c r="O2" i="34" s="1"/>
  <c r="J2" i="34"/>
  <c r="M15" i="34"/>
  <c r="J15" i="34"/>
  <c r="M9" i="34"/>
  <c r="J9" i="34"/>
  <c r="M12" i="34"/>
  <c r="Q12" i="34" s="1"/>
  <c r="J12" i="34"/>
  <c r="M13" i="34"/>
  <c r="J13" i="34"/>
  <c r="M7" i="34"/>
  <c r="Q7" i="34" s="1"/>
  <c r="J7" i="34"/>
  <c r="M3" i="34"/>
  <c r="J3" i="34"/>
  <c r="M4" i="34"/>
  <c r="J4" i="34"/>
  <c r="M14" i="34"/>
  <c r="J14" i="34"/>
  <c r="M10" i="34"/>
  <c r="J10" i="34"/>
  <c r="M11" i="34"/>
  <c r="Q11" i="34" s="1"/>
  <c r="J11" i="34"/>
  <c r="M6" i="34"/>
  <c r="O6" i="34" s="1"/>
  <c r="J6" i="34"/>
  <c r="M5" i="34"/>
  <c r="Q5" i="34" s="1"/>
  <c r="J5" i="34"/>
  <c r="N4" i="33"/>
  <c r="K4" i="33"/>
  <c r="I4" i="33"/>
  <c r="H4" i="33"/>
  <c r="E4" i="33"/>
  <c r="M3" i="33"/>
  <c r="O3" i="33" s="1"/>
  <c r="J3" i="33"/>
  <c r="M2" i="33"/>
  <c r="J2" i="33"/>
  <c r="N39" i="32"/>
  <c r="K39" i="32"/>
  <c r="I39" i="32"/>
  <c r="H39" i="32"/>
  <c r="E39" i="32"/>
  <c r="M10" i="32"/>
  <c r="Q10" i="32" s="1"/>
  <c r="J10" i="32"/>
  <c r="M22" i="32"/>
  <c r="J22" i="32"/>
  <c r="M38" i="32"/>
  <c r="Q38" i="32" s="1"/>
  <c r="J38" i="32"/>
  <c r="M36" i="32"/>
  <c r="J36" i="32"/>
  <c r="M9" i="32"/>
  <c r="O9" i="32" s="1"/>
  <c r="J9" i="32"/>
  <c r="M30" i="32"/>
  <c r="Q30" i="32" s="1"/>
  <c r="J30" i="32"/>
  <c r="M17" i="32"/>
  <c r="J17" i="32"/>
  <c r="M20" i="32"/>
  <c r="Q20" i="32" s="1"/>
  <c r="J20" i="32"/>
  <c r="M15" i="32"/>
  <c r="O15" i="32" s="1"/>
  <c r="J15" i="32"/>
  <c r="M7" i="32"/>
  <c r="Q7" i="32" s="1"/>
  <c r="J7" i="32"/>
  <c r="M37" i="32"/>
  <c r="Q37" i="32" s="1"/>
  <c r="J37" i="32"/>
  <c r="M8" i="32"/>
  <c r="O8" i="32" s="1"/>
  <c r="J8" i="32"/>
  <c r="M32" i="32"/>
  <c r="O32" i="32" s="1"/>
  <c r="J32" i="32"/>
  <c r="M11" i="32"/>
  <c r="Q11" i="32" s="1"/>
  <c r="J11" i="32"/>
  <c r="M26" i="32"/>
  <c r="J26" i="32"/>
  <c r="M12" i="32"/>
  <c r="Q12" i="32" s="1"/>
  <c r="J12" i="32"/>
  <c r="M2" i="32"/>
  <c r="O2" i="32" s="1"/>
  <c r="J2" i="32"/>
  <c r="M23" i="32"/>
  <c r="Q23" i="32" s="1"/>
  <c r="J23" i="32"/>
  <c r="M6" i="32"/>
  <c r="Q6" i="32" s="1"/>
  <c r="J6" i="32"/>
  <c r="M28" i="32"/>
  <c r="Q28" i="32" s="1"/>
  <c r="J28" i="32"/>
  <c r="M34" i="32"/>
  <c r="O34" i="32" s="1"/>
  <c r="J34" i="32"/>
  <c r="M29" i="32"/>
  <c r="J29" i="32"/>
  <c r="M18" i="32"/>
  <c r="Q18" i="32" s="1"/>
  <c r="J18" i="32"/>
  <c r="M14" i="32"/>
  <c r="O14" i="32" s="1"/>
  <c r="J14" i="32"/>
  <c r="M24" i="32"/>
  <c r="Q24" i="32" s="1"/>
  <c r="J24" i="32"/>
  <c r="M33" i="32"/>
  <c r="O33" i="32" s="1"/>
  <c r="J33" i="32"/>
  <c r="M5" i="32"/>
  <c r="Q5" i="32" s="1"/>
  <c r="J5" i="32"/>
  <c r="M31" i="32"/>
  <c r="O31" i="32" s="1"/>
  <c r="J31" i="32"/>
  <c r="M3" i="32"/>
  <c r="O3" i="32" s="1"/>
  <c r="J3" i="32"/>
  <c r="M25" i="32"/>
  <c r="Q25" i="32" s="1"/>
  <c r="J25" i="32"/>
  <c r="M19" i="32"/>
  <c r="Q19" i="32" s="1"/>
  <c r="J19" i="32"/>
  <c r="M13" i="32"/>
  <c r="O13" i="32" s="1"/>
  <c r="J13" i="32"/>
  <c r="M27" i="32"/>
  <c r="Q27" i="32" s="1"/>
  <c r="J27" i="32"/>
  <c r="M21" i="32"/>
  <c r="O21" i="32" s="1"/>
  <c r="J21" i="32"/>
  <c r="M4" i="32"/>
  <c r="Q4" i="32" s="1"/>
  <c r="J4" i="32"/>
  <c r="M16" i="32"/>
  <c r="O16" i="32" s="1"/>
  <c r="J16" i="32"/>
  <c r="M35" i="32"/>
  <c r="J35" i="32"/>
  <c r="N9" i="31"/>
  <c r="K9" i="31"/>
  <c r="I9" i="31"/>
  <c r="E9" i="31"/>
  <c r="M5" i="31"/>
  <c r="O5" i="31" s="1"/>
  <c r="J5" i="31"/>
  <c r="M8" i="31"/>
  <c r="Q8" i="31" s="1"/>
  <c r="J8" i="31"/>
  <c r="M3" i="31"/>
  <c r="Q3" i="31" s="1"/>
  <c r="J3" i="31"/>
  <c r="M6" i="31"/>
  <c r="O6" i="31" s="1"/>
  <c r="J6" i="31"/>
  <c r="M7" i="31"/>
  <c r="J7" i="31"/>
  <c r="M4" i="31"/>
  <c r="O4" i="31" s="1"/>
  <c r="J4" i="31"/>
  <c r="N32" i="30"/>
  <c r="K32" i="30"/>
  <c r="I32" i="30"/>
  <c r="E32" i="30"/>
  <c r="M21" i="30"/>
  <c r="Q21" i="30" s="1"/>
  <c r="J21" i="30"/>
  <c r="M29" i="30"/>
  <c r="J29" i="30"/>
  <c r="M2" i="30"/>
  <c r="Q2" i="30" s="1"/>
  <c r="J2" i="30"/>
  <c r="M15" i="30"/>
  <c r="Q15" i="30" s="1"/>
  <c r="J15" i="30"/>
  <c r="M22" i="30"/>
  <c r="J22" i="30"/>
  <c r="M6" i="30"/>
  <c r="O6" i="30" s="1"/>
  <c r="J6" i="30"/>
  <c r="M16" i="30"/>
  <c r="O16" i="30" s="1"/>
  <c r="J16" i="30"/>
  <c r="M4" i="30"/>
  <c r="J4" i="30"/>
  <c r="M20" i="30"/>
  <c r="J20" i="30"/>
  <c r="M26" i="30"/>
  <c r="Q26" i="30" s="1"/>
  <c r="J26" i="30"/>
  <c r="M19" i="30"/>
  <c r="Q19" i="30" s="1"/>
  <c r="J19" i="30"/>
  <c r="M30" i="30"/>
  <c r="Q30" i="30" s="1"/>
  <c r="J30" i="30"/>
  <c r="M7" i="30"/>
  <c r="J7" i="30"/>
  <c r="M12" i="30"/>
  <c r="O12" i="30" s="1"/>
  <c r="J12" i="30"/>
  <c r="M25" i="30"/>
  <c r="Q25" i="30" s="1"/>
  <c r="J25" i="30"/>
  <c r="M31" i="30"/>
  <c r="J31" i="30"/>
  <c r="M24" i="30"/>
  <c r="Q24" i="30" s="1"/>
  <c r="J24" i="30"/>
  <c r="M8" i="30"/>
  <c r="J8" i="30"/>
  <c r="M18" i="30"/>
  <c r="J18" i="30"/>
  <c r="M11" i="30"/>
  <c r="Q11" i="30" s="1"/>
  <c r="J11" i="30"/>
  <c r="M27" i="30"/>
  <c r="O27" i="30" s="1"/>
  <c r="J27" i="30"/>
  <c r="M28" i="30"/>
  <c r="Q28" i="30" s="1"/>
  <c r="J28" i="30"/>
  <c r="M13" i="30"/>
  <c r="Q13" i="30" s="1"/>
  <c r="J13" i="30"/>
  <c r="M10" i="30"/>
  <c r="Q10" i="30" s="1"/>
  <c r="J10" i="30"/>
  <c r="M5" i="30"/>
  <c r="Q5" i="30" s="1"/>
  <c r="J5" i="30"/>
  <c r="M3" i="30"/>
  <c r="Q3" i="30" s="1"/>
  <c r="J3" i="30"/>
  <c r="M9" i="30"/>
  <c r="O9" i="30" s="1"/>
  <c r="J9" i="30"/>
  <c r="M17" i="30"/>
  <c r="Q17" i="30" s="1"/>
  <c r="J17" i="30"/>
  <c r="M23" i="30"/>
  <c r="J23" i="30"/>
  <c r="N12" i="28"/>
  <c r="K12" i="28"/>
  <c r="I12" i="28"/>
  <c r="H12" i="28"/>
  <c r="J13" i="28" s="1"/>
  <c r="E12" i="28"/>
  <c r="M9" i="28"/>
  <c r="O9" i="28" s="1"/>
  <c r="J9" i="28"/>
  <c r="M2" i="28"/>
  <c r="O2" i="28" s="1"/>
  <c r="J2" i="28"/>
  <c r="M4" i="28"/>
  <c r="O4" i="28" s="1"/>
  <c r="J4" i="28"/>
  <c r="M8" i="28"/>
  <c r="O8" i="28" s="1"/>
  <c r="J8" i="28"/>
  <c r="M6" i="28"/>
  <c r="Q6" i="28" s="1"/>
  <c r="J6" i="28"/>
  <c r="M7" i="28"/>
  <c r="O7" i="28" s="1"/>
  <c r="J7" i="28"/>
  <c r="M3" i="28"/>
  <c r="Q3" i="28" s="1"/>
  <c r="J3" i="28"/>
  <c r="M10" i="28"/>
  <c r="Q10" i="28" s="1"/>
  <c r="J10" i="28"/>
  <c r="M5" i="28"/>
  <c r="Q5" i="28" s="1"/>
  <c r="J5" i="28"/>
  <c r="M11" i="28"/>
  <c r="Q11" i="28" s="1"/>
  <c r="J11" i="28"/>
  <c r="N53" i="27"/>
  <c r="K53" i="27"/>
  <c r="I53" i="27"/>
  <c r="E53" i="27"/>
  <c r="M41" i="27"/>
  <c r="Q41" i="27" s="1"/>
  <c r="J41" i="27"/>
  <c r="M10" i="27"/>
  <c r="Q10" i="27" s="1"/>
  <c r="J10" i="27"/>
  <c r="M26" i="27"/>
  <c r="J26" i="27"/>
  <c r="M45" i="27"/>
  <c r="J45" i="27"/>
  <c r="M52" i="27"/>
  <c r="Q52" i="27" s="1"/>
  <c r="J52" i="27"/>
  <c r="M9" i="27"/>
  <c r="Q9" i="27" s="1"/>
  <c r="J9" i="27"/>
  <c r="M13" i="27"/>
  <c r="Q13" i="27" s="1"/>
  <c r="J13" i="27"/>
  <c r="M18" i="27"/>
  <c r="O18" i="27" s="1"/>
  <c r="J18" i="27"/>
  <c r="M27" i="27"/>
  <c r="O27" i="27" s="1"/>
  <c r="J27" i="27"/>
  <c r="M20" i="27"/>
  <c r="J20" i="27"/>
  <c r="M28" i="27"/>
  <c r="J28" i="27"/>
  <c r="M51" i="27"/>
  <c r="Q51" i="27" s="1"/>
  <c r="J51" i="27"/>
  <c r="M6" i="27"/>
  <c r="O6" i="27" s="1"/>
  <c r="J6" i="27"/>
  <c r="M2" i="27"/>
  <c r="J2" i="27"/>
  <c r="M35" i="27"/>
  <c r="J35" i="27"/>
  <c r="M32" i="27"/>
  <c r="Q32" i="27" s="1"/>
  <c r="J32" i="27"/>
  <c r="M42" i="27"/>
  <c r="J42" i="27"/>
  <c r="M29" i="27"/>
  <c r="J29" i="27"/>
  <c r="M34" i="27"/>
  <c r="O34" i="27" s="1"/>
  <c r="J34" i="27"/>
  <c r="M31" i="27"/>
  <c r="Q31" i="27" s="1"/>
  <c r="J31" i="27"/>
  <c r="M7" i="27"/>
  <c r="J7" i="27"/>
  <c r="M30" i="27"/>
  <c r="Q30" i="27" s="1"/>
  <c r="J30" i="27"/>
  <c r="M50" i="27"/>
  <c r="J50" i="27"/>
  <c r="M25" i="27"/>
  <c r="O25" i="27" s="1"/>
  <c r="J25" i="27"/>
  <c r="M24" i="27"/>
  <c r="Q24" i="27" s="1"/>
  <c r="J24" i="27"/>
  <c r="M38" i="27"/>
  <c r="Q38" i="27" s="1"/>
  <c r="J38" i="27"/>
  <c r="M21" i="27"/>
  <c r="Q21" i="27" s="1"/>
  <c r="J21" i="27"/>
  <c r="M17" i="27"/>
  <c r="Q17" i="27" s="1"/>
  <c r="J17" i="27"/>
  <c r="M3" i="27"/>
  <c r="Q3" i="27" s="1"/>
  <c r="J3" i="27"/>
  <c r="M14" i="27"/>
  <c r="Q14" i="27" s="1"/>
  <c r="J14" i="27"/>
  <c r="M49" i="27"/>
  <c r="O49" i="27" s="1"/>
  <c r="J49" i="27"/>
  <c r="M8" i="27"/>
  <c r="O8" i="27" s="1"/>
  <c r="J8" i="27"/>
  <c r="M46" i="27"/>
  <c r="J46" i="27"/>
  <c r="M19" i="27"/>
  <c r="J19" i="27"/>
  <c r="M15" i="27"/>
  <c r="J15" i="27"/>
  <c r="M40" i="27"/>
  <c r="Q40" i="27" s="1"/>
  <c r="J40" i="27"/>
  <c r="M22" i="27"/>
  <c r="O22" i="27" s="1"/>
  <c r="J22" i="27"/>
  <c r="M36" i="27"/>
  <c r="J36" i="27"/>
  <c r="M12" i="27"/>
  <c r="J12" i="27"/>
  <c r="M16" i="27"/>
  <c r="J16" i="27"/>
  <c r="M5" i="27"/>
  <c r="J5" i="27"/>
  <c r="M37" i="27"/>
  <c r="O37" i="27" s="1"/>
  <c r="J37" i="27"/>
  <c r="M11" i="27"/>
  <c r="J11" i="27"/>
  <c r="M4" i="27"/>
  <c r="J4" i="27"/>
  <c r="M44" i="27"/>
  <c r="O44" i="27" s="1"/>
  <c r="J44" i="27"/>
  <c r="M47" i="27"/>
  <c r="Q47" i="27" s="1"/>
  <c r="J47" i="27"/>
  <c r="M33" i="27"/>
  <c r="Q33" i="27" s="1"/>
  <c r="J33" i="27"/>
  <c r="M48" i="27"/>
  <c r="Q48" i="27" s="1"/>
  <c r="J48" i="27"/>
  <c r="M43" i="27"/>
  <c r="Q43" i="27" s="1"/>
  <c r="J43" i="27"/>
  <c r="M39" i="27"/>
  <c r="Q39" i="27" s="1"/>
  <c r="J39" i="27"/>
  <c r="N7" i="26"/>
  <c r="K7" i="26"/>
  <c r="I7" i="26"/>
  <c r="H7" i="26"/>
  <c r="E7" i="26"/>
  <c r="M2" i="26"/>
  <c r="O2" i="26" s="1"/>
  <c r="J2" i="26"/>
  <c r="M5" i="26"/>
  <c r="J5" i="26"/>
  <c r="M3" i="26"/>
  <c r="O3" i="26" s="1"/>
  <c r="J3" i="26"/>
  <c r="M6" i="26"/>
  <c r="J6" i="26"/>
  <c r="M4" i="26"/>
  <c r="Q4" i="26" s="1"/>
  <c r="J4" i="26"/>
  <c r="N3" i="25"/>
  <c r="K3" i="25"/>
  <c r="I3" i="25"/>
  <c r="J4" i="25" s="1"/>
  <c r="H3" i="25"/>
  <c r="E3" i="25"/>
  <c r="M2" i="25"/>
  <c r="O2" i="25" s="1"/>
  <c r="J2" i="25"/>
  <c r="N3" i="24"/>
  <c r="K3" i="24"/>
  <c r="I3" i="24"/>
  <c r="H3" i="24"/>
  <c r="E3" i="24"/>
  <c r="M2" i="24"/>
  <c r="O2" i="24" s="1"/>
  <c r="J2" i="24"/>
  <c r="N11" i="21"/>
  <c r="K11" i="21"/>
  <c r="I11" i="21"/>
  <c r="H11" i="21"/>
  <c r="E11" i="21"/>
  <c r="M3" i="21"/>
  <c r="Q3" i="21" s="1"/>
  <c r="J3" i="21"/>
  <c r="M9" i="21"/>
  <c r="J9" i="21"/>
  <c r="M8" i="21"/>
  <c r="J8" i="21"/>
  <c r="M6" i="21"/>
  <c r="O6" i="21" s="1"/>
  <c r="J6" i="21"/>
  <c r="M7" i="21"/>
  <c r="J7" i="21"/>
  <c r="M5" i="21"/>
  <c r="J5" i="21"/>
  <c r="M2" i="21"/>
  <c r="Q2" i="21" s="1"/>
  <c r="J2" i="21"/>
  <c r="M4" i="21"/>
  <c r="J4" i="21"/>
  <c r="M10" i="21"/>
  <c r="J10" i="21"/>
  <c r="N17" i="20"/>
  <c r="K17" i="20"/>
  <c r="I17" i="20"/>
  <c r="H17" i="20"/>
  <c r="E17" i="20"/>
  <c r="M5" i="20"/>
  <c r="Q5" i="20" s="1"/>
  <c r="J5" i="20"/>
  <c r="M4" i="20"/>
  <c r="Q4" i="20" s="1"/>
  <c r="J4" i="20"/>
  <c r="M12" i="20"/>
  <c r="Q12" i="20" s="1"/>
  <c r="J12" i="20"/>
  <c r="M7" i="20"/>
  <c r="Q7" i="20" s="1"/>
  <c r="J7" i="20"/>
  <c r="M14" i="20"/>
  <c r="O14" i="20" s="1"/>
  <c r="J14" i="20"/>
  <c r="M10" i="20"/>
  <c r="Q10" i="20" s="1"/>
  <c r="J10" i="20"/>
  <c r="M8" i="20"/>
  <c r="Q8" i="20" s="1"/>
  <c r="J8" i="20"/>
  <c r="M9" i="20"/>
  <c r="Q9" i="20" s="1"/>
  <c r="J9" i="20"/>
  <c r="M13" i="20"/>
  <c r="Q13" i="20" s="1"/>
  <c r="J13" i="20"/>
  <c r="M6" i="20"/>
  <c r="Q6" i="20" s="1"/>
  <c r="J6" i="20"/>
  <c r="M16" i="20"/>
  <c r="J16" i="20"/>
  <c r="M15" i="20"/>
  <c r="Q15" i="20" s="1"/>
  <c r="J15" i="20"/>
  <c r="M11" i="20"/>
  <c r="Q11" i="20" s="1"/>
  <c r="J11" i="20"/>
  <c r="M3" i="20"/>
  <c r="J3" i="20"/>
  <c r="M2" i="20"/>
  <c r="Q2" i="20" s="1"/>
  <c r="J2" i="20"/>
  <c r="N11" i="19"/>
  <c r="K11" i="19"/>
  <c r="I11" i="19"/>
  <c r="E11" i="19"/>
  <c r="M7" i="19"/>
  <c r="J7" i="19"/>
  <c r="M8" i="19"/>
  <c r="Q8" i="19" s="1"/>
  <c r="J8" i="19"/>
  <c r="M6" i="19"/>
  <c r="J6" i="19"/>
  <c r="M9" i="19"/>
  <c r="J9" i="19"/>
  <c r="M10" i="19"/>
  <c r="Q10" i="19" s="1"/>
  <c r="J10" i="19"/>
  <c r="M3" i="19"/>
  <c r="O3" i="19" s="1"/>
  <c r="J3" i="19"/>
  <c r="M5" i="19"/>
  <c r="J5" i="19"/>
  <c r="M4" i="19"/>
  <c r="O4" i="19" s="1"/>
  <c r="J4" i="19"/>
  <c r="N22" i="18"/>
  <c r="K22" i="18"/>
  <c r="I22" i="18"/>
  <c r="E22" i="18"/>
  <c r="M20" i="18"/>
  <c r="Q20" i="18" s="1"/>
  <c r="J20" i="18"/>
  <c r="M21" i="18"/>
  <c r="Q21" i="18" s="1"/>
  <c r="J21" i="18"/>
  <c r="M19" i="18"/>
  <c r="Q19" i="18" s="1"/>
  <c r="J19" i="18"/>
  <c r="M18" i="18"/>
  <c r="Q18" i="18" s="1"/>
  <c r="J18" i="18"/>
  <c r="M14" i="18"/>
  <c r="J14" i="18"/>
  <c r="M15" i="18"/>
  <c r="J15" i="18"/>
  <c r="M8" i="18"/>
  <c r="O8" i="18" s="1"/>
  <c r="J8" i="18"/>
  <c r="M11" i="18"/>
  <c r="J11" i="18"/>
  <c r="M5" i="18"/>
  <c r="Q5" i="18" s="1"/>
  <c r="J5" i="18"/>
  <c r="M2" i="18"/>
  <c r="O2" i="18" s="1"/>
  <c r="J2" i="18"/>
  <c r="M10" i="18"/>
  <c r="Q10" i="18" s="1"/>
  <c r="J10" i="18"/>
  <c r="M12" i="18"/>
  <c r="O12" i="18" s="1"/>
  <c r="J12" i="18"/>
  <c r="M16" i="18"/>
  <c r="Q16" i="18" s="1"/>
  <c r="J16" i="18"/>
  <c r="M4" i="18"/>
  <c r="J4" i="18"/>
  <c r="M3" i="18"/>
  <c r="Q3" i="18" s="1"/>
  <c r="J3" i="18"/>
  <c r="M17" i="18"/>
  <c r="Q17" i="18" s="1"/>
  <c r="J17" i="18"/>
  <c r="M7" i="18"/>
  <c r="Q7" i="18" s="1"/>
  <c r="J7" i="18"/>
  <c r="M6" i="18"/>
  <c r="Q6" i="18" s="1"/>
  <c r="J6" i="18"/>
  <c r="M13" i="18"/>
  <c r="Q13" i="18" s="1"/>
  <c r="J13" i="18"/>
  <c r="N7" i="17"/>
  <c r="K7" i="17"/>
  <c r="I7" i="17"/>
  <c r="H7" i="17"/>
  <c r="E7" i="17"/>
  <c r="M4" i="17"/>
  <c r="Q4" i="17" s="1"/>
  <c r="J4" i="17"/>
  <c r="M5" i="17"/>
  <c r="J5" i="17"/>
  <c r="M3" i="17"/>
  <c r="O3" i="17" s="1"/>
  <c r="J3" i="17"/>
  <c r="M6" i="17"/>
  <c r="Q6" i="17" s="1"/>
  <c r="J6" i="17"/>
  <c r="N3" i="16"/>
  <c r="K3" i="16"/>
  <c r="I3" i="16"/>
  <c r="H3" i="16"/>
  <c r="E3" i="16"/>
  <c r="M2" i="16"/>
  <c r="Q2" i="16" s="1"/>
  <c r="J2" i="16"/>
  <c r="N94" i="15"/>
  <c r="K94" i="15"/>
  <c r="I94" i="15"/>
  <c r="H94" i="15"/>
  <c r="E94" i="15"/>
  <c r="M14" i="15"/>
  <c r="Q14" i="15" s="1"/>
  <c r="J14" i="15"/>
  <c r="M28" i="15"/>
  <c r="Q28" i="15" s="1"/>
  <c r="J28" i="15"/>
  <c r="M86" i="15"/>
  <c r="O86" i="15" s="1"/>
  <c r="J86" i="15"/>
  <c r="M80" i="15"/>
  <c r="Q80" i="15" s="1"/>
  <c r="J80" i="15"/>
  <c r="M35" i="15"/>
  <c r="Q35" i="15" s="1"/>
  <c r="J35" i="15"/>
  <c r="M33" i="15"/>
  <c r="O33" i="15" s="1"/>
  <c r="J33" i="15"/>
  <c r="M77" i="15"/>
  <c r="Q77" i="15" s="1"/>
  <c r="J77" i="15"/>
  <c r="M9" i="15"/>
  <c r="Q9" i="15" s="1"/>
  <c r="J9" i="15"/>
  <c r="M17" i="15"/>
  <c r="Q17" i="15" s="1"/>
  <c r="J17" i="15"/>
  <c r="M66" i="15"/>
  <c r="Q66" i="15" s="1"/>
  <c r="J66" i="15"/>
  <c r="M21" i="15"/>
  <c r="Q21" i="15" s="1"/>
  <c r="J21" i="15"/>
  <c r="M3" i="15"/>
  <c r="Q3" i="15" s="1"/>
  <c r="J3" i="15"/>
  <c r="M73" i="15"/>
  <c r="J73" i="15"/>
  <c r="M68" i="15"/>
  <c r="Q68" i="15" s="1"/>
  <c r="J68" i="15"/>
  <c r="M62" i="15"/>
  <c r="O62" i="15" s="1"/>
  <c r="J62" i="15"/>
  <c r="M26" i="15"/>
  <c r="O26" i="15" s="1"/>
  <c r="J26" i="15"/>
  <c r="M32" i="15"/>
  <c r="O32" i="15" s="1"/>
  <c r="J32" i="15"/>
  <c r="M59" i="15"/>
  <c r="Q59" i="15" s="1"/>
  <c r="J59" i="15"/>
  <c r="M55" i="15"/>
  <c r="O55" i="15" s="1"/>
  <c r="J55" i="15"/>
  <c r="M20" i="15"/>
  <c r="Q20" i="15" s="1"/>
  <c r="J20" i="15"/>
  <c r="M63" i="15"/>
  <c r="O63" i="15" s="1"/>
  <c r="J63" i="15"/>
  <c r="M12" i="15"/>
  <c r="Q12" i="15" s="1"/>
  <c r="J12" i="15"/>
  <c r="M76" i="15"/>
  <c r="Q76" i="15" s="1"/>
  <c r="J76" i="15"/>
  <c r="M54" i="15"/>
  <c r="Q54" i="15" s="1"/>
  <c r="J54" i="15"/>
  <c r="M22" i="15"/>
  <c r="O22" i="15" s="1"/>
  <c r="J22" i="15"/>
  <c r="M34" i="15"/>
  <c r="Q34" i="15" s="1"/>
  <c r="J34" i="15"/>
  <c r="M61" i="15"/>
  <c r="Q61" i="15" s="1"/>
  <c r="J61" i="15"/>
  <c r="M79" i="15"/>
  <c r="Q79" i="15" s="1"/>
  <c r="J79" i="15"/>
  <c r="M82" i="15"/>
  <c r="O82" i="15" s="1"/>
  <c r="J82" i="15"/>
  <c r="M50" i="15"/>
  <c r="O50" i="15" s="1"/>
  <c r="J50" i="15"/>
  <c r="M10" i="15"/>
  <c r="O10" i="15" s="1"/>
  <c r="J10" i="15"/>
  <c r="M87" i="15"/>
  <c r="O87" i="15" s="1"/>
  <c r="J87" i="15"/>
  <c r="M13" i="15"/>
  <c r="Q13" i="15" s="1"/>
  <c r="J13" i="15"/>
  <c r="M30" i="15"/>
  <c r="O30" i="15" s="1"/>
  <c r="J30" i="15"/>
  <c r="M43" i="15"/>
  <c r="Q43" i="15" s="1"/>
  <c r="J43" i="15"/>
  <c r="M8" i="15"/>
  <c r="O8" i="15" s="1"/>
  <c r="J8" i="15"/>
  <c r="M51" i="15"/>
  <c r="O51" i="15" s="1"/>
  <c r="J51" i="15"/>
  <c r="M65" i="15"/>
  <c r="Q65" i="15" s="1"/>
  <c r="J65" i="15"/>
  <c r="M71" i="15"/>
  <c r="Q71" i="15" s="1"/>
  <c r="J71" i="15"/>
  <c r="M31" i="15"/>
  <c r="Q31" i="15" s="1"/>
  <c r="J31" i="15"/>
  <c r="M19" i="15"/>
  <c r="O19" i="15" s="1"/>
  <c r="J19" i="15"/>
  <c r="M24" i="15"/>
  <c r="Q24" i="15" s="1"/>
  <c r="J24" i="15"/>
  <c r="M69" i="15"/>
  <c r="J69" i="15"/>
  <c r="M46" i="15"/>
  <c r="O46" i="15" s="1"/>
  <c r="J46" i="15"/>
  <c r="M6" i="15"/>
  <c r="Q6" i="15" s="1"/>
  <c r="J6" i="15"/>
  <c r="M4" i="15"/>
  <c r="O4" i="15" s="1"/>
  <c r="J4" i="15"/>
  <c r="M81" i="15"/>
  <c r="Q81" i="15" s="1"/>
  <c r="J81" i="15"/>
  <c r="M83" i="15"/>
  <c r="Q83" i="15" s="1"/>
  <c r="J83" i="15"/>
  <c r="M57" i="15"/>
  <c r="O57" i="15" s="1"/>
  <c r="J57" i="15"/>
  <c r="M89" i="15"/>
  <c r="O89" i="15" s="1"/>
  <c r="J89" i="15"/>
  <c r="M42" i="15"/>
  <c r="O42" i="15" s="1"/>
  <c r="J42" i="15"/>
  <c r="M74" i="15"/>
  <c r="Q74" i="15" s="1"/>
  <c r="J74" i="15"/>
  <c r="M27" i="15"/>
  <c r="Q27" i="15" s="1"/>
  <c r="J27" i="15"/>
  <c r="M58" i="15"/>
  <c r="O58" i="15" s="1"/>
  <c r="J58" i="15"/>
  <c r="M2" i="15"/>
  <c r="Q2" i="15" s="1"/>
  <c r="J2" i="15"/>
  <c r="M64" i="15"/>
  <c r="Q64" i="15" s="1"/>
  <c r="J64" i="15"/>
  <c r="M45" i="15"/>
  <c r="Q45" i="15" s="1"/>
  <c r="J45" i="15"/>
  <c r="M48" i="15"/>
  <c r="Q48" i="15" s="1"/>
  <c r="J48" i="15"/>
  <c r="M40" i="15"/>
  <c r="O40" i="15" s="1"/>
  <c r="J40" i="15"/>
  <c r="M16" i="15"/>
  <c r="Q16" i="15" s="1"/>
  <c r="J16" i="15"/>
  <c r="M78" i="15"/>
  <c r="Q78" i="15" s="1"/>
  <c r="J78" i="15"/>
  <c r="M72" i="15"/>
  <c r="Q72" i="15" s="1"/>
  <c r="J72" i="15"/>
  <c r="M5" i="15"/>
  <c r="O5" i="15" s="1"/>
  <c r="J5" i="15"/>
  <c r="M52" i="15"/>
  <c r="Q52" i="15" s="1"/>
  <c r="J52" i="15"/>
  <c r="M29" i="15"/>
  <c r="Q29" i="15" s="1"/>
  <c r="J29" i="15"/>
  <c r="M44" i="15"/>
  <c r="O44" i="15" s="1"/>
  <c r="J44" i="15"/>
  <c r="M70" i="15"/>
  <c r="O70" i="15" s="1"/>
  <c r="J70" i="15"/>
  <c r="M7" i="15"/>
  <c r="O7" i="15" s="1"/>
  <c r="J7" i="15"/>
  <c r="M88" i="15"/>
  <c r="Q88" i="15" s="1"/>
  <c r="J88" i="15"/>
  <c r="M85" i="15"/>
  <c r="J85" i="15"/>
  <c r="M91" i="15"/>
  <c r="O91" i="15" s="1"/>
  <c r="J91" i="15"/>
  <c r="M92" i="15"/>
  <c r="Q92" i="15" s="1"/>
  <c r="J92" i="15"/>
  <c r="M37" i="15"/>
  <c r="O37" i="15" s="1"/>
  <c r="J37" i="15"/>
  <c r="M56" i="15"/>
  <c r="O56" i="15" s="1"/>
  <c r="J56" i="15"/>
  <c r="M38" i="15"/>
  <c r="O38" i="15" s="1"/>
  <c r="J38" i="15"/>
  <c r="M47" i="15"/>
  <c r="Q47" i="15" s="1"/>
  <c r="J47" i="15"/>
  <c r="M25" i="15"/>
  <c r="O25" i="15" s="1"/>
  <c r="J25" i="15"/>
  <c r="M18" i="15"/>
  <c r="O18" i="15" s="1"/>
  <c r="J18" i="15"/>
  <c r="M41" i="15"/>
  <c r="J41" i="15"/>
  <c r="M15" i="15"/>
  <c r="J15" i="15"/>
  <c r="M49" i="15"/>
  <c r="O49" i="15" s="1"/>
  <c r="J49" i="15"/>
  <c r="M84" i="15"/>
  <c r="J84" i="15"/>
  <c r="M60" i="15"/>
  <c r="Q60" i="15" s="1"/>
  <c r="J60" i="15"/>
  <c r="M39" i="15"/>
  <c r="O39" i="15" s="1"/>
  <c r="J39" i="15"/>
  <c r="M23" i="15"/>
  <c r="J23" i="15"/>
  <c r="M53" i="15"/>
  <c r="Q53" i="15" s="1"/>
  <c r="J53" i="15"/>
  <c r="M36" i="15"/>
  <c r="Q36" i="15" s="1"/>
  <c r="J36" i="15"/>
  <c r="M90" i="15"/>
  <c r="J90" i="15"/>
  <c r="M67" i="15"/>
  <c r="Q67" i="15" s="1"/>
  <c r="J67" i="15"/>
  <c r="M93" i="15"/>
  <c r="Q93" i="15" s="1"/>
  <c r="J93" i="15"/>
  <c r="M11" i="15"/>
  <c r="O11" i="15" s="1"/>
  <c r="J11" i="15"/>
  <c r="M75" i="15"/>
  <c r="Q75" i="15" s="1"/>
  <c r="J75" i="15"/>
  <c r="N4" i="14"/>
  <c r="K4" i="14"/>
  <c r="I4" i="14"/>
  <c r="H4" i="14"/>
  <c r="J5" i="14" s="1"/>
  <c r="E4" i="14"/>
  <c r="M3" i="14"/>
  <c r="Q3" i="14" s="1"/>
  <c r="J3" i="14"/>
  <c r="M2" i="14"/>
  <c r="Q2" i="14" s="1"/>
  <c r="J2" i="14"/>
  <c r="N25" i="13"/>
  <c r="K25" i="13"/>
  <c r="I25" i="13"/>
  <c r="H25" i="13"/>
  <c r="E25" i="13"/>
  <c r="M10" i="13"/>
  <c r="O10" i="13" s="1"/>
  <c r="J10" i="13"/>
  <c r="M5" i="13"/>
  <c r="O5" i="13" s="1"/>
  <c r="J5" i="13"/>
  <c r="M12" i="13"/>
  <c r="J12" i="13"/>
  <c r="M8" i="13"/>
  <c r="Q8" i="13" s="1"/>
  <c r="J8" i="13"/>
  <c r="M20" i="13"/>
  <c r="Q20" i="13" s="1"/>
  <c r="J20" i="13"/>
  <c r="M11" i="13"/>
  <c r="Q11" i="13" s="1"/>
  <c r="J11" i="13"/>
  <c r="M3" i="13"/>
  <c r="Q3" i="13" s="1"/>
  <c r="J3" i="13"/>
  <c r="M14" i="13"/>
  <c r="Q14" i="13" s="1"/>
  <c r="J14" i="13"/>
  <c r="M6" i="13"/>
  <c r="Q6" i="13" s="1"/>
  <c r="J6" i="13"/>
  <c r="M15" i="13"/>
  <c r="Q15" i="13" s="1"/>
  <c r="J15" i="13"/>
  <c r="M19" i="13"/>
  <c r="Q19" i="13" s="1"/>
  <c r="J19" i="13"/>
  <c r="M13" i="13"/>
  <c r="Q13" i="13" s="1"/>
  <c r="J13" i="13"/>
  <c r="M4" i="13"/>
  <c r="Q4" i="13" s="1"/>
  <c r="J4" i="13"/>
  <c r="M21" i="13"/>
  <c r="Q21" i="13" s="1"/>
  <c r="J21" i="13"/>
  <c r="M17" i="13"/>
  <c r="Q17" i="13" s="1"/>
  <c r="J17" i="13"/>
  <c r="M9" i="13"/>
  <c r="J9" i="13"/>
  <c r="M18" i="13"/>
  <c r="Q18" i="13" s="1"/>
  <c r="J18" i="13"/>
  <c r="M22" i="13"/>
  <c r="Q22" i="13" s="1"/>
  <c r="J22" i="13"/>
  <c r="M16" i="13"/>
  <c r="O16" i="13" s="1"/>
  <c r="J16" i="13"/>
  <c r="M23" i="13"/>
  <c r="O23" i="13" s="1"/>
  <c r="J23" i="13"/>
  <c r="M7" i="13"/>
  <c r="Q7" i="13" s="1"/>
  <c r="J7" i="13"/>
  <c r="M2" i="13"/>
  <c r="O2" i="13" s="1"/>
  <c r="J2" i="13"/>
  <c r="M24" i="13"/>
  <c r="O24" i="13" s="1"/>
  <c r="J24" i="13"/>
  <c r="N7" i="12"/>
  <c r="K7" i="12"/>
  <c r="I7" i="12"/>
  <c r="H7" i="12"/>
  <c r="E7" i="12"/>
  <c r="M3" i="12"/>
  <c r="Q3" i="12" s="1"/>
  <c r="J3" i="12"/>
  <c r="M4" i="12"/>
  <c r="Q4" i="12" s="1"/>
  <c r="J4" i="12"/>
  <c r="M5" i="12"/>
  <c r="Q5" i="12" s="1"/>
  <c r="J5" i="12"/>
  <c r="M2" i="12"/>
  <c r="O2" i="12" s="1"/>
  <c r="J2" i="12"/>
  <c r="M6" i="12"/>
  <c r="J6" i="12"/>
  <c r="N33" i="10"/>
  <c r="K33" i="10"/>
  <c r="I33" i="10"/>
  <c r="H33" i="10"/>
  <c r="E33" i="10"/>
  <c r="M27" i="10"/>
  <c r="J27" i="10"/>
  <c r="M24" i="10"/>
  <c r="Q24" i="10" s="1"/>
  <c r="J24" i="10"/>
  <c r="M26" i="10"/>
  <c r="O26" i="10" s="1"/>
  <c r="J26" i="10"/>
  <c r="M13" i="10"/>
  <c r="J13" i="10"/>
  <c r="M32" i="10"/>
  <c r="O32" i="10" s="1"/>
  <c r="J32" i="10"/>
  <c r="M20" i="10"/>
  <c r="Q20" i="10" s="1"/>
  <c r="J20" i="10"/>
  <c r="M22" i="10"/>
  <c r="Q22" i="10" s="1"/>
  <c r="J22" i="10"/>
  <c r="M4" i="10"/>
  <c r="Q4" i="10" s="1"/>
  <c r="J4" i="10"/>
  <c r="M7" i="10"/>
  <c r="J7" i="10"/>
  <c r="M17" i="10"/>
  <c r="O17" i="10" s="1"/>
  <c r="J17" i="10"/>
  <c r="M12" i="10"/>
  <c r="Q12" i="10" s="1"/>
  <c r="J12" i="10"/>
  <c r="M25" i="10"/>
  <c r="Q25" i="10" s="1"/>
  <c r="J25" i="10"/>
  <c r="M15" i="10"/>
  <c r="Q15" i="10" s="1"/>
  <c r="J15" i="10"/>
  <c r="M11" i="10"/>
  <c r="Q11" i="10" s="1"/>
  <c r="J11" i="10"/>
  <c r="M9" i="10"/>
  <c r="Q9" i="10" s="1"/>
  <c r="J9" i="10"/>
  <c r="M29" i="10"/>
  <c r="O29" i="10" s="1"/>
  <c r="J29" i="10"/>
  <c r="M5" i="10"/>
  <c r="O5" i="10" s="1"/>
  <c r="J5" i="10"/>
  <c r="M6" i="10"/>
  <c r="O6" i="10" s="1"/>
  <c r="J6" i="10"/>
  <c r="M21" i="10"/>
  <c r="O21" i="10" s="1"/>
  <c r="J21" i="10"/>
  <c r="M23" i="10"/>
  <c r="J23" i="10"/>
  <c r="M8" i="10"/>
  <c r="O8" i="10" s="1"/>
  <c r="J8" i="10"/>
  <c r="M16" i="10"/>
  <c r="Q16" i="10" s="1"/>
  <c r="J16" i="10"/>
  <c r="M3" i="10"/>
  <c r="Q3" i="10" s="1"/>
  <c r="J3" i="10"/>
  <c r="M2" i="10"/>
  <c r="O2" i="10" s="1"/>
  <c r="J2" i="10"/>
  <c r="M31" i="10"/>
  <c r="Q31" i="10" s="1"/>
  <c r="J31" i="10"/>
  <c r="M28" i="10"/>
  <c r="Q28" i="10" s="1"/>
  <c r="J28" i="10"/>
  <c r="M30" i="10"/>
  <c r="Q30" i="10" s="1"/>
  <c r="J30" i="10"/>
  <c r="N25" i="2"/>
  <c r="K25" i="2"/>
  <c r="I25" i="2"/>
  <c r="H25" i="2"/>
  <c r="E25" i="2"/>
  <c r="M7" i="2"/>
  <c r="O7" i="2" s="1"/>
  <c r="J7" i="2"/>
  <c r="M11" i="2"/>
  <c r="O11" i="2" s="1"/>
  <c r="J11" i="2"/>
  <c r="M22" i="2"/>
  <c r="Q22" i="2" s="1"/>
  <c r="J22" i="2"/>
  <c r="M2" i="2"/>
  <c r="O2" i="2" s="1"/>
  <c r="J2" i="2"/>
  <c r="M14" i="2"/>
  <c r="Q14" i="2" s="1"/>
  <c r="J14" i="2"/>
  <c r="M21" i="2"/>
  <c r="Q21" i="2" s="1"/>
  <c r="J21" i="2"/>
  <c r="M18" i="2"/>
  <c r="Q18" i="2" s="1"/>
  <c r="J18" i="2"/>
  <c r="M9" i="2"/>
  <c r="Q9" i="2" s="1"/>
  <c r="J9" i="2"/>
  <c r="M13" i="2"/>
  <c r="Q13" i="2" s="1"/>
  <c r="J13" i="2"/>
  <c r="M23" i="2"/>
  <c r="Q23" i="2" s="1"/>
  <c r="J23" i="2"/>
  <c r="M3" i="2"/>
  <c r="Q3" i="2" s="1"/>
  <c r="J3" i="2"/>
  <c r="M19" i="2"/>
  <c r="Q19" i="2" s="1"/>
  <c r="J19" i="2"/>
  <c r="M16" i="2"/>
  <c r="O16" i="2" s="1"/>
  <c r="J16" i="2"/>
  <c r="M4" i="2"/>
  <c r="J4" i="2"/>
  <c r="M12" i="2"/>
  <c r="Q12" i="2" s="1"/>
  <c r="J12" i="2"/>
  <c r="M20" i="2"/>
  <c r="Q20" i="2" s="1"/>
  <c r="J20" i="2"/>
  <c r="M5" i="2"/>
  <c r="Q5" i="2" s="1"/>
  <c r="J5" i="2"/>
  <c r="M15" i="2"/>
  <c r="Q15" i="2" s="1"/>
  <c r="J15" i="2"/>
  <c r="M8" i="2"/>
  <c r="J8" i="2"/>
  <c r="M10" i="2"/>
  <c r="O10" i="2" s="1"/>
  <c r="J10" i="2"/>
  <c r="M24" i="2"/>
  <c r="Q24" i="2" s="1"/>
  <c r="J24" i="2"/>
  <c r="M17" i="2"/>
  <c r="Q17" i="2" s="1"/>
  <c r="J17" i="2"/>
  <c r="M6" i="2"/>
  <c r="Q6" i="2" s="1"/>
  <c r="J6" i="2"/>
  <c r="N1327" i="1"/>
  <c r="K1327" i="1"/>
  <c r="I1327" i="1"/>
  <c r="H1327" i="1"/>
  <c r="E1327" i="1"/>
  <c r="M1201" i="1"/>
  <c r="Q1201" i="1" s="1"/>
  <c r="J1201" i="1"/>
  <c r="M1200" i="1"/>
  <c r="Q1200" i="1" s="1"/>
  <c r="J1200" i="1"/>
  <c r="M1199" i="1"/>
  <c r="O1199" i="1" s="1"/>
  <c r="J1199" i="1"/>
  <c r="M1198" i="1"/>
  <c r="O1198" i="1" s="1"/>
  <c r="J1198" i="1"/>
  <c r="M1197" i="1"/>
  <c r="O1197" i="1" s="1"/>
  <c r="J1197" i="1"/>
  <c r="M1196" i="1"/>
  <c r="O1196" i="1" s="1"/>
  <c r="J1196" i="1"/>
  <c r="M1195" i="1"/>
  <c r="J1195" i="1"/>
  <c r="M1194" i="1"/>
  <c r="O1194" i="1" s="1"/>
  <c r="J1194" i="1"/>
  <c r="M1193" i="1"/>
  <c r="J1193" i="1"/>
  <c r="M1192" i="1"/>
  <c r="J1192" i="1"/>
  <c r="M1191" i="1"/>
  <c r="J1191" i="1"/>
  <c r="M1190" i="1"/>
  <c r="O1190" i="1" s="1"/>
  <c r="J1190" i="1"/>
  <c r="M1189" i="1"/>
  <c r="O1189" i="1" s="1"/>
  <c r="J1189" i="1"/>
  <c r="M1188" i="1"/>
  <c r="J1188" i="1"/>
  <c r="M1308" i="1"/>
  <c r="Q1308" i="1" s="1"/>
  <c r="J1308" i="1"/>
  <c r="M1307" i="1"/>
  <c r="Q1307" i="1" s="1"/>
  <c r="J1307" i="1"/>
  <c r="M1306" i="1"/>
  <c r="Q1306" i="1" s="1"/>
  <c r="J1306" i="1"/>
  <c r="M1305" i="1"/>
  <c r="O1305" i="1" s="1"/>
  <c r="J1305" i="1"/>
  <c r="M1304" i="1"/>
  <c r="O1304" i="1" s="1"/>
  <c r="J1304" i="1"/>
  <c r="M1303" i="1"/>
  <c r="O1303" i="1" s="1"/>
  <c r="J1303" i="1"/>
  <c r="M1302" i="1"/>
  <c r="J1302" i="1"/>
  <c r="M1301" i="1"/>
  <c r="O1301" i="1" s="1"/>
  <c r="J1301" i="1"/>
  <c r="M1300" i="1"/>
  <c r="J1300" i="1"/>
  <c r="M1299" i="1"/>
  <c r="J1299" i="1"/>
  <c r="M1298" i="1"/>
  <c r="J1298" i="1"/>
  <c r="M1297" i="1"/>
  <c r="O1297" i="1" s="1"/>
  <c r="J1297" i="1"/>
  <c r="M1296" i="1"/>
  <c r="O1296" i="1" s="1"/>
  <c r="J1296" i="1"/>
  <c r="M1295" i="1"/>
  <c r="J1295" i="1"/>
  <c r="M1294" i="1"/>
  <c r="Q1294" i="1" s="1"/>
  <c r="J1294" i="1"/>
  <c r="M1293" i="1"/>
  <c r="Q1293" i="1" s="1"/>
  <c r="J1293" i="1"/>
  <c r="M1292" i="1"/>
  <c r="O1292" i="1" s="1"/>
  <c r="J1292" i="1"/>
  <c r="M1291" i="1"/>
  <c r="O1291" i="1" s="1"/>
  <c r="J1291" i="1"/>
  <c r="M1290" i="1"/>
  <c r="O1290" i="1" s="1"/>
  <c r="J1290" i="1"/>
  <c r="M1289" i="1"/>
  <c r="O1289" i="1" s="1"/>
  <c r="J1289" i="1"/>
  <c r="M1288" i="1"/>
  <c r="J1288" i="1"/>
  <c r="M1287" i="1"/>
  <c r="O1287" i="1" s="1"/>
  <c r="J1287" i="1"/>
  <c r="M1285" i="1"/>
  <c r="Q1285" i="1" s="1"/>
  <c r="J1285" i="1"/>
  <c r="M1187" i="1"/>
  <c r="Q1187" i="1" s="1"/>
  <c r="J1187" i="1"/>
  <c r="M1154" i="1"/>
  <c r="J1154" i="1"/>
  <c r="M1153" i="1"/>
  <c r="O1153" i="1" s="1"/>
  <c r="J1153" i="1"/>
  <c r="M1152" i="1"/>
  <c r="O1152" i="1" s="1"/>
  <c r="J1152" i="1"/>
  <c r="M1151" i="1"/>
  <c r="Q1151" i="1" s="1"/>
  <c r="J1151" i="1"/>
  <c r="M1184" i="1"/>
  <c r="Q1184" i="1" s="1"/>
  <c r="J1184" i="1"/>
  <c r="M1149" i="1"/>
  <c r="Q1149" i="1" s="1"/>
  <c r="J1149" i="1"/>
  <c r="M1148" i="1"/>
  <c r="O1148" i="1" s="1"/>
  <c r="J1148" i="1"/>
  <c r="M1183" i="1"/>
  <c r="J1183" i="1"/>
  <c r="M1182" i="1"/>
  <c r="Q1182" i="1" s="1"/>
  <c r="J1182" i="1"/>
  <c r="M1181" i="1"/>
  <c r="O1181" i="1" s="1"/>
  <c r="J1181" i="1"/>
  <c r="M1180" i="1"/>
  <c r="J1180" i="1"/>
  <c r="M1179" i="1"/>
  <c r="O1179" i="1" s="1"/>
  <c r="J1179" i="1"/>
  <c r="M1178" i="1"/>
  <c r="Q1178" i="1" s="1"/>
  <c r="J1178" i="1"/>
  <c r="M1177" i="1"/>
  <c r="Q1177" i="1" s="1"/>
  <c r="J1177" i="1"/>
  <c r="M1176" i="1"/>
  <c r="J1176" i="1"/>
  <c r="M1175" i="1"/>
  <c r="O1175" i="1" s="1"/>
  <c r="J1175" i="1"/>
  <c r="M1174" i="1"/>
  <c r="O1174" i="1" s="1"/>
  <c r="J1174" i="1"/>
  <c r="M1173" i="1"/>
  <c r="Q1173" i="1" s="1"/>
  <c r="J1173" i="1"/>
  <c r="M1172" i="1"/>
  <c r="Q1172" i="1" s="1"/>
  <c r="J1172" i="1"/>
  <c r="M1171" i="1"/>
  <c r="Q1171" i="1" s="1"/>
  <c r="J1171" i="1"/>
  <c r="M1170" i="1"/>
  <c r="Q1170" i="1" s="1"/>
  <c r="J1170" i="1"/>
  <c r="M1169" i="1"/>
  <c r="O1169" i="1" s="1"/>
  <c r="J1169" i="1"/>
  <c r="M1165" i="1"/>
  <c r="Q1165" i="1" s="1"/>
  <c r="J1165" i="1"/>
  <c r="M1168" i="1"/>
  <c r="O1168" i="1" s="1"/>
  <c r="J1168" i="1"/>
  <c r="M1164" i="1"/>
  <c r="J1164" i="1"/>
  <c r="M1167" i="1"/>
  <c r="O1167" i="1" s="1"/>
  <c r="J1167" i="1"/>
  <c r="M1166" i="1"/>
  <c r="J1166" i="1"/>
  <c r="M1163" i="1"/>
  <c r="J1163" i="1"/>
  <c r="M1162" i="1"/>
  <c r="J1162" i="1"/>
  <c r="M1161" i="1"/>
  <c r="O1161" i="1" s="1"/>
  <c r="J1161" i="1"/>
  <c r="M1160" i="1"/>
  <c r="O1160" i="1" s="1"/>
  <c r="J1160" i="1"/>
  <c r="M1159" i="1"/>
  <c r="J1159" i="1"/>
  <c r="M1158" i="1"/>
  <c r="Q1158" i="1" s="1"/>
  <c r="J1158" i="1"/>
  <c r="M1157" i="1"/>
  <c r="Q1157" i="1" s="1"/>
  <c r="J1157" i="1"/>
  <c r="M1156" i="1"/>
  <c r="O1156" i="1" s="1"/>
  <c r="J1156" i="1"/>
  <c r="M1155" i="1"/>
  <c r="O1155" i="1" s="1"/>
  <c r="J1155" i="1"/>
  <c r="M1186" i="1"/>
  <c r="Q1186" i="1" s="1"/>
  <c r="J1186" i="1"/>
  <c r="M1185" i="1"/>
  <c r="O1185" i="1" s="1"/>
  <c r="J1185" i="1"/>
  <c r="M1284" i="1"/>
  <c r="J1284" i="1"/>
  <c r="M1283" i="1"/>
  <c r="Q1283" i="1" s="1"/>
  <c r="J1283" i="1"/>
  <c r="M1282" i="1"/>
  <c r="Q1282" i="1" s="1"/>
  <c r="J1282" i="1"/>
  <c r="M1281" i="1"/>
  <c r="Q1281" i="1" s="1"/>
  <c r="J1281" i="1"/>
  <c r="M1280" i="1"/>
  <c r="J1280" i="1"/>
  <c r="M1279" i="1"/>
  <c r="O1279" i="1" s="1"/>
  <c r="J1279" i="1"/>
  <c r="M1278" i="1"/>
  <c r="O1278" i="1" s="1"/>
  <c r="J1278" i="1"/>
  <c r="M1277" i="1"/>
  <c r="Q1277" i="1" s="1"/>
  <c r="J1277" i="1"/>
  <c r="M1276" i="1"/>
  <c r="Q1276" i="1" s="1"/>
  <c r="J1276" i="1"/>
  <c r="M1275" i="1"/>
  <c r="J1275" i="1"/>
  <c r="M1274" i="1"/>
  <c r="Q1274" i="1" s="1"/>
  <c r="J1274" i="1"/>
  <c r="M1273" i="1"/>
  <c r="O1273" i="1" s="1"/>
  <c r="J1273" i="1"/>
  <c r="M1272" i="1"/>
  <c r="Q1272" i="1" s="1"/>
  <c r="J1272" i="1"/>
  <c r="M1271" i="1"/>
  <c r="O1271" i="1" s="1"/>
  <c r="J1271" i="1"/>
  <c r="M1270" i="1"/>
  <c r="J1270" i="1"/>
  <c r="M1269" i="1"/>
  <c r="Q1269" i="1" s="1"/>
  <c r="J1269" i="1"/>
  <c r="M1267" i="1"/>
  <c r="Q1267" i="1" s="1"/>
  <c r="J1267" i="1"/>
  <c r="M1150" i="1"/>
  <c r="Q1150" i="1" s="1"/>
  <c r="J1150" i="1"/>
  <c r="M1147" i="1"/>
  <c r="O1147" i="1" s="1"/>
  <c r="J1147" i="1"/>
  <c r="M1146" i="1"/>
  <c r="O1146" i="1" s="1"/>
  <c r="J1146" i="1"/>
  <c r="M1145" i="1"/>
  <c r="O1145" i="1" s="1"/>
  <c r="J1145" i="1"/>
  <c r="M1144" i="1"/>
  <c r="Q1144" i="1" s="1"/>
  <c r="J1144" i="1"/>
  <c r="M1143" i="1"/>
  <c r="O1143" i="1" s="1"/>
  <c r="J1143" i="1"/>
  <c r="M1142" i="1"/>
  <c r="J1142" i="1"/>
  <c r="M1141" i="1"/>
  <c r="Q1141" i="1" s="1"/>
  <c r="J1141" i="1"/>
  <c r="M1140" i="1"/>
  <c r="O1140" i="1" s="1"/>
  <c r="J1140" i="1"/>
  <c r="M1139" i="1"/>
  <c r="Q1139" i="1" s="1"/>
  <c r="J1139" i="1"/>
  <c r="M1138" i="1"/>
  <c r="O1138" i="1" s="1"/>
  <c r="J1138" i="1"/>
  <c r="M1137" i="1"/>
  <c r="J1137" i="1"/>
  <c r="M1136" i="1"/>
  <c r="O1136" i="1" s="1"/>
  <c r="J1136" i="1"/>
  <c r="M1135" i="1"/>
  <c r="Q1135" i="1" s="1"/>
  <c r="J1135" i="1"/>
  <c r="M1134" i="1"/>
  <c r="Q1134" i="1" s="1"/>
  <c r="J1134" i="1"/>
  <c r="M1133" i="1"/>
  <c r="Q1133" i="1" s="1"/>
  <c r="J1133" i="1"/>
  <c r="M1132" i="1"/>
  <c r="O1132" i="1" s="1"/>
  <c r="J1132" i="1"/>
  <c r="M1131" i="1"/>
  <c r="O1131" i="1" s="1"/>
  <c r="J1131" i="1"/>
  <c r="M1130" i="1"/>
  <c r="Q1130" i="1" s="1"/>
  <c r="J1130" i="1"/>
  <c r="M1129" i="1"/>
  <c r="Q1129" i="1" s="1"/>
  <c r="J1129" i="1"/>
  <c r="M1128" i="1"/>
  <c r="J1128" i="1"/>
  <c r="M1127" i="1"/>
  <c r="Q1127" i="1" s="1"/>
  <c r="J1127" i="1"/>
  <c r="M1126" i="1"/>
  <c r="O1126" i="1" s="1"/>
  <c r="J1126" i="1"/>
  <c r="M1125" i="1"/>
  <c r="Q1125" i="1" s="1"/>
  <c r="J1125" i="1"/>
  <c r="M1124" i="1"/>
  <c r="O1124" i="1" s="1"/>
  <c r="J1124" i="1"/>
  <c r="M1123" i="1"/>
  <c r="J1123" i="1"/>
  <c r="M1122" i="1"/>
  <c r="Q1122" i="1" s="1"/>
  <c r="J1122" i="1"/>
  <c r="M1121" i="1"/>
  <c r="Q1121" i="1" s="1"/>
  <c r="J1121" i="1"/>
  <c r="M1120" i="1"/>
  <c r="Q1120" i="1" s="1"/>
  <c r="J1120" i="1"/>
  <c r="M1119" i="1"/>
  <c r="J1119" i="1"/>
  <c r="M1118" i="1"/>
  <c r="O1118" i="1" s="1"/>
  <c r="J1118" i="1"/>
  <c r="M1117" i="1"/>
  <c r="O1117" i="1" s="1"/>
  <c r="J1117" i="1"/>
  <c r="M1116" i="1"/>
  <c r="Q1116" i="1" s="1"/>
  <c r="J1116" i="1"/>
  <c r="M1115" i="1"/>
  <c r="Q1115" i="1" s="1"/>
  <c r="J1115" i="1"/>
  <c r="M1114" i="1"/>
  <c r="J1114" i="1"/>
  <c r="M1113" i="1"/>
  <c r="Q1113" i="1" s="1"/>
  <c r="J1113" i="1"/>
  <c r="M1112" i="1"/>
  <c r="Q1112" i="1" s="1"/>
  <c r="J1112" i="1"/>
  <c r="M1111" i="1"/>
  <c r="Q1111" i="1" s="1"/>
  <c r="J1111" i="1"/>
  <c r="M1110" i="1"/>
  <c r="O1110" i="1" s="1"/>
  <c r="J1110" i="1"/>
  <c r="M1109" i="1"/>
  <c r="J1109" i="1"/>
  <c r="M1108" i="1"/>
  <c r="Q1108" i="1" s="1"/>
  <c r="J1108" i="1"/>
  <c r="M1107" i="1"/>
  <c r="Q1107" i="1" s="1"/>
  <c r="J1107" i="1"/>
  <c r="M1106" i="1"/>
  <c r="O1106" i="1" s="1"/>
  <c r="J1106" i="1"/>
  <c r="M1105" i="1"/>
  <c r="Q1105" i="1" s="1"/>
  <c r="J1105" i="1"/>
  <c r="M1104" i="1"/>
  <c r="J1104" i="1"/>
  <c r="M1103" i="1"/>
  <c r="O1103" i="1" s="1"/>
  <c r="J1103" i="1"/>
  <c r="M1102" i="1"/>
  <c r="Q1102" i="1" s="1"/>
  <c r="J1102" i="1"/>
  <c r="M1073" i="1"/>
  <c r="Q1073" i="1" s="1"/>
  <c r="J1073" i="1"/>
  <c r="M1072" i="1"/>
  <c r="J1072" i="1"/>
  <c r="M1071" i="1"/>
  <c r="Q1071" i="1" s="1"/>
  <c r="J1071" i="1"/>
  <c r="M1070" i="1"/>
  <c r="Q1070" i="1" s="1"/>
  <c r="J1070" i="1"/>
  <c r="M1068" i="1"/>
  <c r="Q1068" i="1" s="1"/>
  <c r="J1068" i="1"/>
  <c r="M1067" i="1"/>
  <c r="J1067" i="1"/>
  <c r="M1066" i="1"/>
  <c r="J1066" i="1"/>
  <c r="M1065" i="1"/>
  <c r="O1065" i="1" s="1"/>
  <c r="J1065" i="1"/>
  <c r="M1064" i="1"/>
  <c r="O1064" i="1" s="1"/>
  <c r="J1064" i="1"/>
  <c r="M1063" i="1"/>
  <c r="Q1063" i="1" s="1"/>
  <c r="J1063" i="1"/>
  <c r="M1062" i="1"/>
  <c r="Q1062" i="1" s="1"/>
  <c r="J1062" i="1"/>
  <c r="M1101" i="1"/>
  <c r="O1101" i="1" s="1"/>
  <c r="J1101" i="1"/>
  <c r="M1100" i="1"/>
  <c r="O1100" i="1" s="1"/>
  <c r="J1100" i="1"/>
  <c r="M1099" i="1"/>
  <c r="Q1099" i="1" s="1"/>
  <c r="J1099" i="1"/>
  <c r="M1098" i="1"/>
  <c r="O1098" i="1" s="1"/>
  <c r="J1098" i="1"/>
  <c r="M1097" i="1"/>
  <c r="Q1097" i="1" s="1"/>
  <c r="J1097" i="1"/>
  <c r="M1096" i="1"/>
  <c r="Q1096" i="1" s="1"/>
  <c r="J1096" i="1"/>
  <c r="M1095" i="1"/>
  <c r="Q1095" i="1" s="1"/>
  <c r="J1095" i="1"/>
  <c r="M1094" i="1"/>
  <c r="Q1094" i="1" s="1"/>
  <c r="J1094" i="1"/>
  <c r="M1093" i="1"/>
  <c r="O1093" i="1" s="1"/>
  <c r="J1093" i="1"/>
  <c r="M1092" i="1"/>
  <c r="J1092" i="1"/>
  <c r="M1091" i="1"/>
  <c r="Q1091" i="1" s="1"/>
  <c r="J1091" i="1"/>
  <c r="M1090" i="1"/>
  <c r="O1090" i="1" s="1"/>
  <c r="J1090" i="1"/>
  <c r="M1089" i="1"/>
  <c r="O1089" i="1" s="1"/>
  <c r="J1089" i="1"/>
  <c r="M1088" i="1"/>
  <c r="O1088" i="1" s="1"/>
  <c r="J1088" i="1"/>
  <c r="M1061" i="1"/>
  <c r="O1061" i="1" s="1"/>
  <c r="J1061" i="1"/>
  <c r="M1060" i="1"/>
  <c r="O1060" i="1" s="1"/>
  <c r="J1060" i="1"/>
  <c r="M1059" i="1"/>
  <c r="Q1059" i="1" s="1"/>
  <c r="J1059" i="1"/>
  <c r="M1058" i="1"/>
  <c r="J1058" i="1"/>
  <c r="M1057" i="1"/>
  <c r="J1057" i="1"/>
  <c r="M1056" i="1"/>
  <c r="Q1056" i="1" s="1"/>
  <c r="J1056" i="1"/>
  <c r="M1055" i="1"/>
  <c r="Q1055" i="1" s="1"/>
  <c r="J1055" i="1"/>
  <c r="M1054" i="1"/>
  <c r="Q1054" i="1" s="1"/>
  <c r="J1054" i="1"/>
  <c r="M1053" i="1"/>
  <c r="O1053" i="1" s="1"/>
  <c r="J1053" i="1"/>
  <c r="M1052" i="1"/>
  <c r="J1052" i="1"/>
  <c r="M1051" i="1"/>
  <c r="O1051" i="1" s="1"/>
  <c r="J1051" i="1"/>
  <c r="M1050" i="1"/>
  <c r="Q1050" i="1" s="1"/>
  <c r="J1050" i="1"/>
  <c r="M1049" i="1"/>
  <c r="Q1049" i="1" s="1"/>
  <c r="J1049" i="1"/>
  <c r="M1048" i="1"/>
  <c r="O1048" i="1" s="1"/>
  <c r="J1048" i="1"/>
  <c r="M1047" i="1"/>
  <c r="O1047" i="1" s="1"/>
  <c r="J1047" i="1"/>
  <c r="M1046" i="1"/>
  <c r="O1046" i="1" s="1"/>
  <c r="J1046" i="1"/>
  <c r="M1045" i="1"/>
  <c r="Q1045" i="1" s="1"/>
  <c r="J1045" i="1"/>
  <c r="M1044" i="1"/>
  <c r="J1044" i="1"/>
  <c r="M1043" i="1"/>
  <c r="J1043" i="1"/>
  <c r="M1042" i="1"/>
  <c r="Q1042" i="1" s="1"/>
  <c r="J1042" i="1"/>
  <c r="M1041" i="1"/>
  <c r="Q1041" i="1" s="1"/>
  <c r="J1041" i="1"/>
  <c r="M1040" i="1"/>
  <c r="Q1040" i="1" s="1"/>
  <c r="J1040" i="1"/>
  <c r="M1039" i="1"/>
  <c r="J1039" i="1"/>
  <c r="M1038" i="1"/>
  <c r="J1038" i="1"/>
  <c r="M1037" i="1"/>
  <c r="O1037" i="1" s="1"/>
  <c r="J1037" i="1"/>
  <c r="M1087" i="1"/>
  <c r="Q1087" i="1" s="1"/>
  <c r="J1087" i="1"/>
  <c r="M1086" i="1"/>
  <c r="Q1086" i="1" s="1"/>
  <c r="J1086" i="1"/>
  <c r="M1085" i="1"/>
  <c r="O1085" i="1" s="1"/>
  <c r="J1085" i="1"/>
  <c r="M1084" i="1"/>
  <c r="Q1084" i="1" s="1"/>
  <c r="J1084" i="1"/>
  <c r="M1083" i="1"/>
  <c r="O1083" i="1" s="1"/>
  <c r="J1083" i="1"/>
  <c r="M1082" i="1"/>
  <c r="Q1082" i="1" s="1"/>
  <c r="J1082" i="1"/>
  <c r="M1081" i="1"/>
  <c r="O1081" i="1" s="1"/>
  <c r="J1081" i="1"/>
  <c r="M1080" i="1"/>
  <c r="Q1080" i="1" s="1"/>
  <c r="J1080" i="1"/>
  <c r="M1079" i="1"/>
  <c r="Q1079" i="1" s="1"/>
  <c r="J1079" i="1"/>
  <c r="M1078" i="1"/>
  <c r="Q1078" i="1" s="1"/>
  <c r="J1078" i="1"/>
  <c r="M1077" i="1"/>
  <c r="J1077" i="1"/>
  <c r="M1076" i="1"/>
  <c r="J1076" i="1"/>
  <c r="M1075" i="1"/>
  <c r="J1075" i="1"/>
  <c r="M1074" i="1"/>
  <c r="Q1074" i="1" s="1"/>
  <c r="J1074" i="1"/>
  <c r="M1266" i="1"/>
  <c r="Q1266" i="1" s="1"/>
  <c r="J1266" i="1"/>
  <c r="M1265" i="1"/>
  <c r="O1265" i="1" s="1"/>
  <c r="J1265" i="1"/>
  <c r="M1036" i="1"/>
  <c r="Q1036" i="1" s="1"/>
  <c r="J1036" i="1"/>
  <c r="M1035" i="1"/>
  <c r="Q1035" i="1" s="1"/>
  <c r="J1035" i="1"/>
  <c r="M1034" i="1"/>
  <c r="O1034" i="1" s="1"/>
  <c r="J1034" i="1"/>
  <c r="M1264" i="1"/>
  <c r="Q1264" i="1" s="1"/>
  <c r="J1264" i="1"/>
  <c r="M1263" i="1"/>
  <c r="O1263" i="1" s="1"/>
  <c r="J1263" i="1"/>
  <c r="M1262" i="1"/>
  <c r="Q1262" i="1" s="1"/>
  <c r="J1262" i="1"/>
  <c r="M1261" i="1"/>
  <c r="J1261" i="1"/>
  <c r="M1260" i="1"/>
  <c r="Q1260" i="1" s="1"/>
  <c r="J1260" i="1"/>
  <c r="M1017" i="1"/>
  <c r="J1017" i="1"/>
  <c r="M1016" i="1"/>
  <c r="Q1016" i="1" s="1"/>
  <c r="J1016" i="1"/>
  <c r="M1015" i="1"/>
  <c r="J1015" i="1"/>
  <c r="M1014" i="1"/>
  <c r="Q1014" i="1" s="1"/>
  <c r="J1014" i="1"/>
  <c r="M1033" i="1"/>
  <c r="O1033" i="1" s="1"/>
  <c r="J1033" i="1"/>
  <c r="M1032" i="1"/>
  <c r="Q1032" i="1" s="1"/>
  <c r="J1032" i="1"/>
  <c r="M1031" i="1"/>
  <c r="Q1031" i="1" s="1"/>
  <c r="J1031" i="1"/>
  <c r="M1030" i="1"/>
  <c r="O1030" i="1" s="1"/>
  <c r="J1030" i="1"/>
  <c r="M1029" i="1"/>
  <c r="O1029" i="1" s="1"/>
  <c r="J1029" i="1"/>
  <c r="M1028" i="1"/>
  <c r="Q1028" i="1" s="1"/>
  <c r="J1028" i="1"/>
  <c r="M1027" i="1"/>
  <c r="O1027" i="1" s="1"/>
  <c r="J1027" i="1"/>
  <c r="M1026" i="1"/>
  <c r="Q1026" i="1" s="1"/>
  <c r="J1026" i="1"/>
  <c r="M1025" i="1"/>
  <c r="J1025" i="1"/>
  <c r="M1024" i="1"/>
  <c r="J1024" i="1"/>
  <c r="M1023" i="1"/>
  <c r="J1023" i="1"/>
  <c r="M1022" i="1"/>
  <c r="Q1022" i="1" s="1"/>
  <c r="J1022" i="1"/>
  <c r="M1021" i="1"/>
  <c r="Q1021" i="1" s="1"/>
  <c r="J1021" i="1"/>
  <c r="M1020" i="1"/>
  <c r="J1020" i="1"/>
  <c r="M1019" i="1"/>
  <c r="Q1019" i="1" s="1"/>
  <c r="J1019" i="1"/>
  <c r="M1018" i="1"/>
  <c r="O1018" i="1" s="1"/>
  <c r="J1018" i="1"/>
  <c r="M1239" i="1"/>
  <c r="Q1239" i="1" s="1"/>
  <c r="J1239" i="1"/>
  <c r="M1249" i="1"/>
  <c r="J1249" i="1"/>
  <c r="M1248" i="1"/>
  <c r="O1248" i="1" s="1"/>
  <c r="J1248" i="1"/>
  <c r="M1247" i="1"/>
  <c r="Q1247" i="1" s="1"/>
  <c r="J1247" i="1"/>
  <c r="M1246" i="1"/>
  <c r="O1246" i="1" s="1"/>
  <c r="J1246" i="1"/>
  <c r="M1245" i="1"/>
  <c r="J1245" i="1"/>
  <c r="M1244" i="1"/>
  <c r="J1244" i="1"/>
  <c r="M1243" i="1"/>
  <c r="J1243" i="1"/>
  <c r="M1242" i="1"/>
  <c r="Q1242" i="1" s="1"/>
  <c r="J1242" i="1"/>
  <c r="M1241" i="1"/>
  <c r="Q1241" i="1" s="1"/>
  <c r="J1241" i="1"/>
  <c r="M1240" i="1"/>
  <c r="Q1240" i="1" s="1"/>
  <c r="J1240" i="1"/>
  <c r="M1259" i="1"/>
  <c r="Q1259" i="1" s="1"/>
  <c r="J1259" i="1"/>
  <c r="M1258" i="1"/>
  <c r="J1258" i="1"/>
  <c r="M1257" i="1"/>
  <c r="Q1257" i="1" s="1"/>
  <c r="J1257" i="1"/>
  <c r="M1256" i="1"/>
  <c r="Q1256" i="1" s="1"/>
  <c r="J1256" i="1"/>
  <c r="M1255" i="1"/>
  <c r="O1255" i="1" s="1"/>
  <c r="J1255" i="1"/>
  <c r="M1254" i="1"/>
  <c r="O1254" i="1" s="1"/>
  <c r="J1254" i="1"/>
  <c r="M1253" i="1"/>
  <c r="Q1253" i="1" s="1"/>
  <c r="J1253" i="1"/>
  <c r="M1252" i="1"/>
  <c r="J1252" i="1"/>
  <c r="M1251" i="1"/>
  <c r="Q1251" i="1" s="1"/>
  <c r="J1251" i="1"/>
  <c r="M1250" i="1"/>
  <c r="O1250" i="1" s="1"/>
  <c r="J1250" i="1"/>
  <c r="M959" i="1"/>
  <c r="J959" i="1"/>
  <c r="M1238" i="1"/>
  <c r="J1238" i="1"/>
  <c r="M1237" i="1"/>
  <c r="Q1237" i="1" s="1"/>
  <c r="J1237" i="1"/>
  <c r="M1236" i="1"/>
  <c r="Q1236" i="1" s="1"/>
  <c r="J1236" i="1"/>
  <c r="M1235" i="1"/>
  <c r="O1235" i="1" s="1"/>
  <c r="J1235" i="1"/>
  <c r="M1234" i="1"/>
  <c r="J1234" i="1"/>
  <c r="M1233" i="1"/>
  <c r="Q1233" i="1" s="1"/>
  <c r="J1233" i="1"/>
  <c r="M1232" i="1"/>
  <c r="Q1232" i="1" s="1"/>
  <c r="J1232" i="1"/>
  <c r="M1231" i="1"/>
  <c r="O1231" i="1" s="1"/>
  <c r="J1231" i="1"/>
  <c r="M1230" i="1"/>
  <c r="O1230" i="1" s="1"/>
  <c r="J1230" i="1"/>
  <c r="M1229" i="1"/>
  <c r="Q1229" i="1" s="1"/>
  <c r="J1229" i="1"/>
  <c r="M1228" i="1"/>
  <c r="J1228" i="1"/>
  <c r="M1227" i="1"/>
  <c r="Q1227" i="1" s="1"/>
  <c r="J1227" i="1"/>
  <c r="M1226" i="1"/>
  <c r="Q1226" i="1" s="1"/>
  <c r="J1226" i="1"/>
  <c r="M1010" i="1"/>
  <c r="Q1010" i="1" s="1"/>
  <c r="J1010" i="1"/>
  <c r="M1009" i="1"/>
  <c r="O1009" i="1" s="1"/>
  <c r="J1009" i="1"/>
  <c r="M1008" i="1"/>
  <c r="J1008" i="1"/>
  <c r="M1007" i="1"/>
  <c r="O1007" i="1" s="1"/>
  <c r="J1007" i="1"/>
  <c r="M1006" i="1"/>
  <c r="O1006" i="1" s="1"/>
  <c r="J1006" i="1"/>
  <c r="M1005" i="1"/>
  <c r="Q1005" i="1" s="1"/>
  <c r="J1005" i="1"/>
  <c r="M1004" i="1"/>
  <c r="Q1004" i="1" s="1"/>
  <c r="J1004" i="1"/>
  <c r="M1013" i="1"/>
  <c r="Q1013" i="1" s="1"/>
  <c r="J1013" i="1"/>
  <c r="M1012" i="1"/>
  <c r="J1012" i="1"/>
  <c r="M1011" i="1"/>
  <c r="O1011" i="1" s="1"/>
  <c r="J1011" i="1"/>
  <c r="M1001" i="1"/>
  <c r="Q1001" i="1" s="1"/>
  <c r="J1001" i="1"/>
  <c r="M1000" i="1"/>
  <c r="O1000" i="1" s="1"/>
  <c r="J1000" i="1"/>
  <c r="M1003" i="1"/>
  <c r="Q1003" i="1" s="1"/>
  <c r="J1003" i="1"/>
  <c r="M1002" i="1"/>
  <c r="O1002" i="1" s="1"/>
  <c r="J1002" i="1"/>
  <c r="M999" i="1"/>
  <c r="J999" i="1"/>
  <c r="M993" i="1"/>
  <c r="Q993" i="1" s="1"/>
  <c r="J993" i="1"/>
  <c r="M992" i="1"/>
  <c r="Q992" i="1" s="1"/>
  <c r="J992" i="1"/>
  <c r="M991" i="1"/>
  <c r="J991" i="1"/>
  <c r="M998" i="1"/>
  <c r="J998" i="1"/>
  <c r="M997" i="1"/>
  <c r="Q997" i="1" s="1"/>
  <c r="J997" i="1"/>
  <c r="M996" i="1"/>
  <c r="Q996" i="1" s="1"/>
  <c r="J996" i="1"/>
  <c r="M995" i="1"/>
  <c r="O995" i="1" s="1"/>
  <c r="J995" i="1"/>
  <c r="M994" i="1"/>
  <c r="Q994" i="1" s="1"/>
  <c r="J994" i="1"/>
  <c r="M990" i="1"/>
  <c r="O990" i="1" s="1"/>
  <c r="J990" i="1"/>
  <c r="M989" i="1"/>
  <c r="O989" i="1" s="1"/>
  <c r="J989" i="1"/>
  <c r="M988" i="1"/>
  <c r="O988" i="1" s="1"/>
  <c r="J988" i="1"/>
  <c r="M987" i="1"/>
  <c r="Q987" i="1" s="1"/>
  <c r="J987" i="1"/>
  <c r="M986" i="1"/>
  <c r="Q986" i="1" s="1"/>
  <c r="J986" i="1"/>
  <c r="M985" i="1"/>
  <c r="Q985" i="1" s="1"/>
  <c r="J985" i="1"/>
  <c r="M984" i="1"/>
  <c r="J984" i="1"/>
  <c r="M983" i="1"/>
  <c r="Q983" i="1" s="1"/>
  <c r="J983" i="1"/>
  <c r="M982" i="1"/>
  <c r="J982" i="1"/>
  <c r="M981" i="1"/>
  <c r="J981" i="1"/>
  <c r="M980" i="1"/>
  <c r="Q980" i="1" s="1"/>
  <c r="J980" i="1"/>
  <c r="M979" i="1"/>
  <c r="O979" i="1" s="1"/>
  <c r="J979" i="1"/>
  <c r="M978" i="1"/>
  <c r="Q978" i="1" s="1"/>
  <c r="J978" i="1"/>
  <c r="M977" i="1"/>
  <c r="O977" i="1" s="1"/>
  <c r="J977" i="1"/>
  <c r="M976" i="1"/>
  <c r="O976" i="1" s="1"/>
  <c r="J976" i="1"/>
  <c r="M975" i="1"/>
  <c r="Q975" i="1" s="1"/>
  <c r="J975" i="1"/>
  <c r="M974" i="1"/>
  <c r="O974" i="1" s="1"/>
  <c r="J974" i="1"/>
  <c r="M973" i="1"/>
  <c r="J973" i="1"/>
  <c r="M972" i="1"/>
  <c r="J972" i="1"/>
  <c r="M971" i="1"/>
  <c r="Q971" i="1" s="1"/>
  <c r="J971" i="1"/>
  <c r="M970" i="1"/>
  <c r="Q970" i="1" s="1"/>
  <c r="J970" i="1"/>
  <c r="M969" i="1"/>
  <c r="Q969" i="1" s="1"/>
  <c r="J969" i="1"/>
  <c r="M968" i="1"/>
  <c r="O968" i="1" s="1"/>
  <c r="J968" i="1"/>
  <c r="M967" i="1"/>
  <c r="Q967" i="1" s="1"/>
  <c r="J967" i="1"/>
  <c r="M966" i="1"/>
  <c r="J966" i="1"/>
  <c r="M958" i="1"/>
  <c r="J958" i="1"/>
  <c r="M957" i="1"/>
  <c r="J957" i="1"/>
  <c r="M956" i="1"/>
  <c r="O956" i="1" s="1"/>
  <c r="J956" i="1"/>
  <c r="M955" i="1"/>
  <c r="O955" i="1" s="1"/>
  <c r="J955" i="1"/>
  <c r="M954" i="1"/>
  <c r="J954" i="1"/>
  <c r="M953" i="1"/>
  <c r="J953" i="1"/>
  <c r="M952" i="1"/>
  <c r="Q952" i="1" s="1"/>
  <c r="J952" i="1"/>
  <c r="M1225" i="1"/>
  <c r="Q1225" i="1" s="1"/>
  <c r="J1225" i="1"/>
  <c r="M1224" i="1"/>
  <c r="Q1224" i="1" s="1"/>
  <c r="J1224" i="1"/>
  <c r="M1223" i="1"/>
  <c r="Q1223" i="1" s="1"/>
  <c r="J1223" i="1"/>
  <c r="M1222" i="1"/>
  <c r="O1222" i="1" s="1"/>
  <c r="J1222" i="1"/>
  <c r="M930" i="1"/>
  <c r="Q930" i="1" s="1"/>
  <c r="J930" i="1"/>
  <c r="M943" i="1"/>
  <c r="Q943" i="1" s="1"/>
  <c r="J943" i="1"/>
  <c r="M942" i="1"/>
  <c r="O942" i="1" s="1"/>
  <c r="J942" i="1"/>
  <c r="M946" i="1"/>
  <c r="Q946" i="1" s="1"/>
  <c r="J946" i="1"/>
  <c r="M945" i="1"/>
  <c r="Q945" i="1" s="1"/>
  <c r="J945" i="1"/>
  <c r="M944" i="1"/>
  <c r="Q944" i="1" s="1"/>
  <c r="J944" i="1"/>
  <c r="M951" i="1"/>
  <c r="J951" i="1"/>
  <c r="M950" i="1"/>
  <c r="Q950" i="1" s="1"/>
  <c r="J950" i="1"/>
  <c r="M949" i="1"/>
  <c r="O949" i="1" s="1"/>
  <c r="J949" i="1"/>
  <c r="M948" i="1"/>
  <c r="Q948" i="1" s="1"/>
  <c r="J948" i="1"/>
  <c r="M947" i="1"/>
  <c r="Q947" i="1" s="1"/>
  <c r="J947" i="1"/>
  <c r="M906" i="1"/>
  <c r="Q906" i="1" s="1"/>
  <c r="J906" i="1"/>
  <c r="M929" i="1"/>
  <c r="Q929" i="1" s="1"/>
  <c r="J929" i="1"/>
  <c r="M941" i="1"/>
  <c r="Q941" i="1" s="1"/>
  <c r="J941" i="1"/>
  <c r="M940" i="1"/>
  <c r="Q940" i="1" s="1"/>
  <c r="J940" i="1"/>
  <c r="M939" i="1"/>
  <c r="Q939" i="1" s="1"/>
  <c r="J939" i="1"/>
  <c r="M938" i="1"/>
  <c r="Q938" i="1" s="1"/>
  <c r="J938" i="1"/>
  <c r="M937" i="1"/>
  <c r="O937" i="1" s="1"/>
  <c r="J937" i="1"/>
  <c r="M936" i="1"/>
  <c r="Q936" i="1" s="1"/>
  <c r="J936" i="1"/>
  <c r="M935" i="1"/>
  <c r="O935" i="1" s="1"/>
  <c r="J935" i="1"/>
  <c r="M934" i="1"/>
  <c r="O934" i="1" s="1"/>
  <c r="J934" i="1"/>
  <c r="M933" i="1"/>
  <c r="Q933" i="1" s="1"/>
  <c r="J933" i="1"/>
  <c r="M932" i="1"/>
  <c r="O932" i="1" s="1"/>
  <c r="J932" i="1"/>
  <c r="M931" i="1"/>
  <c r="Q931" i="1" s="1"/>
  <c r="J931" i="1"/>
  <c r="M905" i="1"/>
  <c r="J905" i="1"/>
  <c r="M928" i="1"/>
  <c r="Q928" i="1" s="1"/>
  <c r="J928" i="1"/>
  <c r="M927" i="1"/>
  <c r="Q927" i="1" s="1"/>
  <c r="J927" i="1"/>
  <c r="M926" i="1"/>
  <c r="Q926" i="1" s="1"/>
  <c r="J926" i="1"/>
  <c r="M925" i="1"/>
  <c r="J925" i="1"/>
  <c r="M924" i="1"/>
  <c r="Q924" i="1" s="1"/>
  <c r="J924" i="1"/>
  <c r="M923" i="1"/>
  <c r="Q923" i="1" s="1"/>
  <c r="J923" i="1"/>
  <c r="M922" i="1"/>
  <c r="Q922" i="1" s="1"/>
  <c r="J922" i="1"/>
  <c r="M921" i="1"/>
  <c r="J921" i="1"/>
  <c r="M920" i="1"/>
  <c r="Q920" i="1" s="1"/>
  <c r="J920" i="1"/>
  <c r="M919" i="1"/>
  <c r="J919" i="1"/>
  <c r="M918" i="1"/>
  <c r="Q918" i="1" s="1"/>
  <c r="J918" i="1"/>
  <c r="M917" i="1"/>
  <c r="O917" i="1" s="1"/>
  <c r="J917" i="1"/>
  <c r="M916" i="1"/>
  <c r="Q916" i="1" s="1"/>
  <c r="J916" i="1"/>
  <c r="M915" i="1"/>
  <c r="Q915" i="1" s="1"/>
  <c r="J915" i="1"/>
  <c r="M914" i="1"/>
  <c r="Q914" i="1" s="1"/>
  <c r="J914" i="1"/>
  <c r="M913" i="1"/>
  <c r="O913" i="1" s="1"/>
  <c r="J913" i="1"/>
  <c r="M912" i="1"/>
  <c r="Q912" i="1" s="1"/>
  <c r="J912" i="1"/>
  <c r="M911" i="1"/>
  <c r="Q911" i="1" s="1"/>
  <c r="J911" i="1"/>
  <c r="M910" i="1"/>
  <c r="O910" i="1" s="1"/>
  <c r="J910" i="1"/>
  <c r="M909" i="1"/>
  <c r="Q909" i="1" s="1"/>
  <c r="J909" i="1"/>
  <c r="M908" i="1"/>
  <c r="O908" i="1" s="1"/>
  <c r="J908" i="1"/>
  <c r="M907" i="1"/>
  <c r="Q907" i="1" s="1"/>
  <c r="J907" i="1"/>
  <c r="M904" i="1"/>
  <c r="Q904" i="1" s="1"/>
  <c r="J904" i="1"/>
  <c r="M903" i="1"/>
  <c r="O903" i="1" s="1"/>
  <c r="J903" i="1"/>
  <c r="M902" i="1"/>
  <c r="Q902" i="1" s="1"/>
  <c r="J902" i="1"/>
  <c r="M901" i="1"/>
  <c r="O901" i="1" s="1"/>
  <c r="J901" i="1"/>
  <c r="M900" i="1"/>
  <c r="Q900" i="1" s="1"/>
  <c r="J900" i="1"/>
  <c r="M812" i="1"/>
  <c r="Q812" i="1" s="1"/>
  <c r="J812" i="1"/>
  <c r="M811" i="1"/>
  <c r="Q811" i="1" s="1"/>
  <c r="J811" i="1"/>
  <c r="M810" i="1"/>
  <c r="O810" i="1" s="1"/>
  <c r="J810" i="1"/>
  <c r="M809" i="1"/>
  <c r="Q809" i="1" s="1"/>
  <c r="J809" i="1"/>
  <c r="M1221" i="1"/>
  <c r="J1221" i="1"/>
  <c r="M808" i="1"/>
  <c r="Q808" i="1" s="1"/>
  <c r="J808" i="1"/>
  <c r="M807" i="1"/>
  <c r="Q807" i="1" s="1"/>
  <c r="J807" i="1"/>
  <c r="M899" i="1"/>
  <c r="O899" i="1" s="1"/>
  <c r="J899" i="1"/>
  <c r="M898" i="1"/>
  <c r="Q898" i="1" s="1"/>
  <c r="J898" i="1"/>
  <c r="M897" i="1"/>
  <c r="Q897" i="1" s="1"/>
  <c r="J897" i="1"/>
  <c r="M896" i="1"/>
  <c r="J896" i="1"/>
  <c r="M895" i="1"/>
  <c r="J895" i="1"/>
  <c r="M894" i="1"/>
  <c r="Q894" i="1" s="1"/>
  <c r="J894" i="1"/>
  <c r="M1326" i="1"/>
  <c r="Q1326" i="1" s="1"/>
  <c r="J1326" i="1"/>
  <c r="M1325" i="1"/>
  <c r="Q1325" i="1" s="1"/>
  <c r="J1325" i="1"/>
  <c r="M1324" i="1"/>
  <c r="Q1324" i="1" s="1"/>
  <c r="J1324" i="1"/>
  <c r="M1323" i="1"/>
  <c r="O1323" i="1" s="1"/>
  <c r="J1323" i="1"/>
  <c r="M1322" i="1"/>
  <c r="J1322" i="1"/>
  <c r="M1321" i="1"/>
  <c r="J1321" i="1"/>
  <c r="M1320" i="1"/>
  <c r="J1320" i="1"/>
  <c r="M1319" i="1"/>
  <c r="Q1319" i="1" s="1"/>
  <c r="J1319" i="1"/>
  <c r="M1318" i="1"/>
  <c r="Q1318" i="1" s="1"/>
  <c r="J1318" i="1"/>
  <c r="M1317" i="1"/>
  <c r="Q1317" i="1" s="1"/>
  <c r="J1317" i="1"/>
  <c r="M1316" i="1"/>
  <c r="O1316" i="1" s="1"/>
  <c r="J1316" i="1"/>
  <c r="M1315" i="1"/>
  <c r="Q1315" i="1" s="1"/>
  <c r="J1315" i="1"/>
  <c r="M1314" i="1"/>
  <c r="O1314" i="1" s="1"/>
  <c r="J1314" i="1"/>
  <c r="M1313" i="1"/>
  <c r="Q1313" i="1" s="1"/>
  <c r="J1313" i="1"/>
  <c r="M1312" i="1"/>
  <c r="Q1312" i="1" s="1"/>
  <c r="J1312" i="1"/>
  <c r="M1311" i="1"/>
  <c r="Q1311" i="1" s="1"/>
  <c r="J1311" i="1"/>
  <c r="M1310" i="1"/>
  <c r="Q1310" i="1" s="1"/>
  <c r="J1310" i="1"/>
  <c r="M1309" i="1"/>
  <c r="Q1309" i="1" s="1"/>
  <c r="J1309" i="1"/>
  <c r="M806" i="1"/>
  <c r="J806" i="1"/>
  <c r="M893" i="1"/>
  <c r="Q893" i="1" s="1"/>
  <c r="J893" i="1"/>
  <c r="M892" i="1"/>
  <c r="Q892" i="1" s="1"/>
  <c r="J892" i="1"/>
  <c r="M891" i="1"/>
  <c r="Q891" i="1" s="1"/>
  <c r="J891" i="1"/>
  <c r="M890" i="1"/>
  <c r="Q890" i="1" s="1"/>
  <c r="J890" i="1"/>
  <c r="M889" i="1"/>
  <c r="Q889" i="1" s="1"/>
  <c r="J889" i="1"/>
  <c r="M888" i="1"/>
  <c r="Q888" i="1" s="1"/>
  <c r="J888" i="1"/>
  <c r="M887" i="1"/>
  <c r="Q887" i="1" s="1"/>
  <c r="J887" i="1"/>
  <c r="M886" i="1"/>
  <c r="Q886" i="1" s="1"/>
  <c r="J886" i="1"/>
  <c r="M885" i="1"/>
  <c r="J885" i="1"/>
  <c r="M884" i="1"/>
  <c r="J884" i="1"/>
  <c r="M883" i="1"/>
  <c r="O883" i="1" s="1"/>
  <c r="J883" i="1"/>
  <c r="M865" i="1"/>
  <c r="J865" i="1"/>
  <c r="M864" i="1"/>
  <c r="Q864" i="1" s="1"/>
  <c r="J864" i="1"/>
  <c r="M863" i="1"/>
  <c r="J863" i="1"/>
  <c r="M862" i="1"/>
  <c r="J862" i="1"/>
  <c r="M861" i="1"/>
  <c r="Q861" i="1" s="1"/>
  <c r="J861" i="1"/>
  <c r="M860" i="1"/>
  <c r="J860" i="1"/>
  <c r="M859" i="1"/>
  <c r="Q859" i="1" s="1"/>
  <c r="J859" i="1"/>
  <c r="M858" i="1"/>
  <c r="Q858" i="1" s="1"/>
  <c r="J858" i="1"/>
  <c r="M857" i="1"/>
  <c r="J857" i="1"/>
  <c r="M856" i="1"/>
  <c r="Q856" i="1" s="1"/>
  <c r="J856" i="1"/>
  <c r="M882" i="1"/>
  <c r="Q882" i="1" s="1"/>
  <c r="J882" i="1"/>
  <c r="M881" i="1"/>
  <c r="Q881" i="1" s="1"/>
  <c r="J881" i="1"/>
  <c r="M880" i="1"/>
  <c r="Q880" i="1" s="1"/>
  <c r="J880" i="1"/>
  <c r="M879" i="1"/>
  <c r="J879" i="1"/>
  <c r="M878" i="1"/>
  <c r="J878" i="1"/>
  <c r="M877" i="1"/>
  <c r="Q877" i="1" s="1"/>
  <c r="J877" i="1"/>
  <c r="M876" i="1"/>
  <c r="O876" i="1" s="1"/>
  <c r="J876" i="1"/>
  <c r="M875" i="1"/>
  <c r="O875" i="1" s="1"/>
  <c r="J875" i="1"/>
  <c r="M874" i="1"/>
  <c r="Q874" i="1" s="1"/>
  <c r="J874" i="1"/>
  <c r="M873" i="1"/>
  <c r="Q873" i="1" s="1"/>
  <c r="J873" i="1"/>
  <c r="M872" i="1"/>
  <c r="O872" i="1" s="1"/>
  <c r="J872" i="1"/>
  <c r="M871" i="1"/>
  <c r="Q871" i="1" s="1"/>
  <c r="J871" i="1"/>
  <c r="M870" i="1"/>
  <c r="Q870" i="1" s="1"/>
  <c r="J870" i="1"/>
  <c r="M869" i="1"/>
  <c r="Q869" i="1" s="1"/>
  <c r="J869" i="1"/>
  <c r="M868" i="1"/>
  <c r="Q868" i="1" s="1"/>
  <c r="J868" i="1"/>
  <c r="M867" i="1"/>
  <c r="J867" i="1"/>
  <c r="M855" i="1"/>
  <c r="Q855" i="1" s="1"/>
  <c r="J855" i="1"/>
  <c r="M854" i="1"/>
  <c r="O854" i="1" s="1"/>
  <c r="J854" i="1"/>
  <c r="M853" i="1"/>
  <c r="Q853" i="1" s="1"/>
  <c r="J853" i="1"/>
  <c r="M852" i="1"/>
  <c r="J852" i="1"/>
  <c r="M851" i="1"/>
  <c r="O851" i="1" s="1"/>
  <c r="J851" i="1"/>
  <c r="M850" i="1"/>
  <c r="Q850" i="1" s="1"/>
  <c r="J850" i="1"/>
  <c r="M849" i="1"/>
  <c r="Q849" i="1" s="1"/>
  <c r="J849" i="1"/>
  <c r="M848" i="1"/>
  <c r="Q848" i="1" s="1"/>
  <c r="J848" i="1"/>
  <c r="M847" i="1"/>
  <c r="Q847" i="1" s="1"/>
  <c r="J847" i="1"/>
  <c r="M846" i="1"/>
  <c r="O846" i="1" s="1"/>
  <c r="J846" i="1"/>
  <c r="M845" i="1"/>
  <c r="Q845" i="1" s="1"/>
  <c r="J845" i="1"/>
  <c r="M844" i="1"/>
  <c r="Q844" i="1" s="1"/>
  <c r="J844" i="1"/>
  <c r="M843" i="1"/>
  <c r="J843" i="1"/>
  <c r="M842" i="1"/>
  <c r="O842" i="1" s="1"/>
  <c r="J842" i="1"/>
  <c r="M841" i="1"/>
  <c r="O841" i="1" s="1"/>
  <c r="J841" i="1"/>
  <c r="M840" i="1"/>
  <c r="Q840" i="1" s="1"/>
  <c r="J840" i="1"/>
  <c r="M866" i="1"/>
  <c r="Q866" i="1" s="1"/>
  <c r="J866" i="1"/>
  <c r="M839" i="1"/>
  <c r="J839" i="1"/>
  <c r="M838" i="1"/>
  <c r="O838" i="1" s="1"/>
  <c r="J838" i="1"/>
  <c r="M837" i="1"/>
  <c r="Q837" i="1" s="1"/>
  <c r="J837" i="1"/>
  <c r="M836" i="1"/>
  <c r="Q836" i="1" s="1"/>
  <c r="J836" i="1"/>
  <c r="M835" i="1"/>
  <c r="Q835" i="1" s="1"/>
  <c r="J835" i="1"/>
  <c r="M834" i="1"/>
  <c r="Q834" i="1" s="1"/>
  <c r="J834" i="1"/>
  <c r="M833" i="1"/>
  <c r="Q833" i="1" s="1"/>
  <c r="J833" i="1"/>
  <c r="M832" i="1"/>
  <c r="Q832" i="1" s="1"/>
  <c r="J832" i="1"/>
  <c r="M831" i="1"/>
  <c r="Q831" i="1" s="1"/>
  <c r="J831" i="1"/>
  <c r="M830" i="1"/>
  <c r="J830" i="1"/>
  <c r="M829" i="1"/>
  <c r="J829" i="1"/>
  <c r="M828" i="1"/>
  <c r="O828" i="1" s="1"/>
  <c r="J828" i="1"/>
  <c r="M827" i="1"/>
  <c r="J827" i="1"/>
  <c r="M826" i="1"/>
  <c r="Q826" i="1" s="1"/>
  <c r="J826" i="1"/>
  <c r="M825" i="1"/>
  <c r="J825" i="1"/>
  <c r="M824" i="1"/>
  <c r="J824" i="1"/>
  <c r="M823" i="1"/>
  <c r="O823" i="1" s="1"/>
  <c r="J823" i="1"/>
  <c r="M822" i="1"/>
  <c r="J822" i="1"/>
  <c r="M821" i="1"/>
  <c r="Q821" i="1" s="1"/>
  <c r="J821" i="1"/>
  <c r="M820" i="1"/>
  <c r="J820" i="1"/>
  <c r="M819" i="1"/>
  <c r="J819" i="1"/>
  <c r="M818" i="1"/>
  <c r="Q818" i="1" s="1"/>
  <c r="J818" i="1"/>
  <c r="M817" i="1"/>
  <c r="Q817" i="1" s="1"/>
  <c r="J817" i="1"/>
  <c r="M816" i="1"/>
  <c r="J816" i="1"/>
  <c r="M815" i="1"/>
  <c r="Q815" i="1" s="1"/>
  <c r="J815" i="1"/>
  <c r="M805" i="1"/>
  <c r="J805" i="1"/>
  <c r="M814" i="1"/>
  <c r="O814" i="1" s="1"/>
  <c r="J814" i="1"/>
  <c r="M813" i="1"/>
  <c r="Q813" i="1" s="1"/>
  <c r="J813" i="1"/>
  <c r="M804" i="1"/>
  <c r="J804" i="1"/>
  <c r="M803" i="1"/>
  <c r="J803" i="1"/>
  <c r="M802" i="1"/>
  <c r="O802" i="1" s="1"/>
  <c r="J802" i="1"/>
  <c r="M674" i="1"/>
  <c r="O674" i="1" s="1"/>
  <c r="J674" i="1"/>
  <c r="M1220" i="1"/>
  <c r="Q1220" i="1" s="1"/>
  <c r="J1220" i="1"/>
  <c r="M1219" i="1"/>
  <c r="Q1219" i="1" s="1"/>
  <c r="J1219" i="1"/>
  <c r="M1218" i="1"/>
  <c r="Q1218" i="1" s="1"/>
  <c r="J1218" i="1"/>
  <c r="M1217" i="1"/>
  <c r="Q1217" i="1" s="1"/>
  <c r="J1217" i="1"/>
  <c r="M1216" i="1"/>
  <c r="J1216" i="1"/>
  <c r="M1215" i="1"/>
  <c r="Q1215" i="1" s="1"/>
  <c r="J1215" i="1"/>
  <c r="M1214" i="1"/>
  <c r="J1214" i="1"/>
  <c r="M1213" i="1"/>
  <c r="J1213" i="1"/>
  <c r="M1212" i="1"/>
  <c r="Q1212" i="1" s="1"/>
  <c r="J1212" i="1"/>
  <c r="M1211" i="1"/>
  <c r="J1211" i="1"/>
  <c r="M1210" i="1"/>
  <c r="O1210" i="1" s="1"/>
  <c r="J1210" i="1"/>
  <c r="M1209" i="1"/>
  <c r="O1209" i="1" s="1"/>
  <c r="J1209" i="1"/>
  <c r="M1208" i="1"/>
  <c r="Q1208" i="1" s="1"/>
  <c r="J1208" i="1"/>
  <c r="M1207" i="1"/>
  <c r="Q1207" i="1" s="1"/>
  <c r="J1207" i="1"/>
  <c r="M1206" i="1"/>
  <c r="Q1206" i="1" s="1"/>
  <c r="J1206" i="1"/>
  <c r="M1205" i="1"/>
  <c r="Q1205" i="1" s="1"/>
  <c r="J1205" i="1"/>
  <c r="M1204" i="1"/>
  <c r="O1204" i="1" s="1"/>
  <c r="J1204" i="1"/>
  <c r="M782" i="1"/>
  <c r="Q782" i="1" s="1"/>
  <c r="J782" i="1"/>
  <c r="M781" i="1"/>
  <c r="Q781" i="1" s="1"/>
  <c r="J781" i="1"/>
  <c r="M780" i="1"/>
  <c r="Q780" i="1" s="1"/>
  <c r="J780" i="1"/>
  <c r="M779" i="1"/>
  <c r="Q779" i="1" s="1"/>
  <c r="J779" i="1"/>
  <c r="M778" i="1"/>
  <c r="J778" i="1"/>
  <c r="M777" i="1"/>
  <c r="Q777" i="1" s="1"/>
  <c r="J777" i="1"/>
  <c r="M776" i="1"/>
  <c r="J776" i="1"/>
  <c r="M775" i="1"/>
  <c r="O775" i="1" s="1"/>
  <c r="J775" i="1"/>
  <c r="M774" i="1"/>
  <c r="J774" i="1"/>
  <c r="M773" i="1"/>
  <c r="O773" i="1" s="1"/>
  <c r="J773" i="1"/>
  <c r="M772" i="1"/>
  <c r="O772" i="1" s="1"/>
  <c r="J772" i="1"/>
  <c r="M771" i="1"/>
  <c r="J771" i="1"/>
  <c r="M801" i="1"/>
  <c r="O801" i="1" s="1"/>
  <c r="J801" i="1"/>
  <c r="M800" i="1"/>
  <c r="Q800" i="1" s="1"/>
  <c r="J800" i="1"/>
  <c r="M799" i="1"/>
  <c r="O799" i="1" s="1"/>
  <c r="J799" i="1"/>
  <c r="M798" i="1"/>
  <c r="J798" i="1"/>
  <c r="M797" i="1"/>
  <c r="O797" i="1" s="1"/>
  <c r="J797" i="1"/>
  <c r="M796" i="1"/>
  <c r="J796" i="1"/>
  <c r="M795" i="1"/>
  <c r="J795" i="1"/>
  <c r="M794" i="1"/>
  <c r="Q794" i="1" s="1"/>
  <c r="J794" i="1"/>
  <c r="M770" i="1"/>
  <c r="O770" i="1" s="1"/>
  <c r="J770" i="1"/>
  <c r="M769" i="1"/>
  <c r="O769" i="1" s="1"/>
  <c r="J769" i="1"/>
  <c r="M768" i="1"/>
  <c r="O768" i="1" s="1"/>
  <c r="J768" i="1"/>
  <c r="M767" i="1"/>
  <c r="Q767" i="1" s="1"/>
  <c r="J767" i="1"/>
  <c r="M766" i="1"/>
  <c r="Q766" i="1" s="1"/>
  <c r="J766" i="1"/>
  <c r="M765" i="1"/>
  <c r="J765" i="1"/>
  <c r="M492" i="1"/>
  <c r="O492" i="1" s="1"/>
  <c r="J492" i="1"/>
  <c r="M491" i="1"/>
  <c r="Q491" i="1" s="1"/>
  <c r="J491" i="1"/>
  <c r="M490" i="1"/>
  <c r="O490" i="1" s="1"/>
  <c r="J490" i="1"/>
  <c r="M489" i="1"/>
  <c r="O489" i="1" s="1"/>
  <c r="J489" i="1"/>
  <c r="M488" i="1"/>
  <c r="Q488" i="1" s="1"/>
  <c r="J488" i="1"/>
  <c r="M487" i="1"/>
  <c r="O487" i="1" s="1"/>
  <c r="J487" i="1"/>
  <c r="M793" i="1"/>
  <c r="J793" i="1"/>
  <c r="M792" i="1"/>
  <c r="Q792" i="1" s="1"/>
  <c r="J792" i="1"/>
  <c r="M791" i="1"/>
  <c r="J791" i="1"/>
  <c r="M789" i="1"/>
  <c r="Q789" i="1" s="1"/>
  <c r="J789" i="1"/>
  <c r="M788" i="1"/>
  <c r="O788" i="1" s="1"/>
  <c r="J788" i="1"/>
  <c r="M787" i="1"/>
  <c r="J787" i="1"/>
  <c r="M784" i="1"/>
  <c r="Q784" i="1" s="1"/>
  <c r="J784" i="1"/>
  <c r="M783" i="1"/>
  <c r="J783" i="1"/>
  <c r="M764" i="1"/>
  <c r="J764" i="1"/>
  <c r="M763" i="1"/>
  <c r="Q763" i="1" s="1"/>
  <c r="J763" i="1"/>
  <c r="M762" i="1"/>
  <c r="O762" i="1" s="1"/>
  <c r="J762" i="1"/>
  <c r="M761" i="1"/>
  <c r="J761" i="1"/>
  <c r="M760" i="1"/>
  <c r="J760" i="1"/>
  <c r="M759" i="1"/>
  <c r="Q759" i="1" s="1"/>
  <c r="J759" i="1"/>
  <c r="M758" i="1"/>
  <c r="Q758" i="1" s="1"/>
  <c r="J758" i="1"/>
  <c r="M757" i="1"/>
  <c r="Q757" i="1" s="1"/>
  <c r="J757" i="1"/>
  <c r="M755" i="1"/>
  <c r="J755" i="1"/>
  <c r="M754" i="1"/>
  <c r="Q754" i="1" s="1"/>
  <c r="J754" i="1"/>
  <c r="M753" i="1"/>
  <c r="J753" i="1"/>
  <c r="M752" i="1"/>
  <c r="Q752" i="1" s="1"/>
  <c r="J752" i="1"/>
  <c r="M751" i="1"/>
  <c r="J751" i="1"/>
  <c r="M750" i="1"/>
  <c r="J750" i="1"/>
  <c r="M749" i="1"/>
  <c r="Q749" i="1" s="1"/>
  <c r="J749" i="1"/>
  <c r="M748" i="1"/>
  <c r="J748" i="1"/>
  <c r="M747" i="1"/>
  <c r="J747" i="1"/>
  <c r="M746" i="1"/>
  <c r="J746" i="1"/>
  <c r="M745" i="1"/>
  <c r="J745" i="1"/>
  <c r="M744" i="1"/>
  <c r="O744" i="1" s="1"/>
  <c r="J744" i="1"/>
  <c r="M743" i="1"/>
  <c r="Q743" i="1" s="1"/>
  <c r="J743" i="1"/>
  <c r="M742" i="1"/>
  <c r="J742" i="1"/>
  <c r="M741" i="1"/>
  <c r="Q741" i="1" s="1"/>
  <c r="J741" i="1"/>
  <c r="M740" i="1"/>
  <c r="Q740" i="1" s="1"/>
  <c r="J740" i="1"/>
  <c r="M739" i="1"/>
  <c r="J739" i="1"/>
  <c r="M786" i="1"/>
  <c r="Q786" i="1" s="1"/>
  <c r="J786" i="1"/>
  <c r="M785" i="1"/>
  <c r="O785" i="1" s="1"/>
  <c r="J785" i="1"/>
  <c r="M965" i="1"/>
  <c r="O965" i="1" s="1"/>
  <c r="J965" i="1"/>
  <c r="M964" i="1"/>
  <c r="O964" i="1" s="1"/>
  <c r="J964" i="1"/>
  <c r="M963" i="1"/>
  <c r="O963" i="1" s="1"/>
  <c r="J963" i="1"/>
  <c r="M962" i="1"/>
  <c r="J962" i="1"/>
  <c r="M961" i="1"/>
  <c r="O961" i="1" s="1"/>
  <c r="J961" i="1"/>
  <c r="M960" i="1"/>
  <c r="O960" i="1" s="1"/>
  <c r="J960" i="1"/>
  <c r="M738" i="1"/>
  <c r="J738" i="1"/>
  <c r="M737" i="1"/>
  <c r="Q737" i="1" s="1"/>
  <c r="J737" i="1"/>
  <c r="M673" i="1"/>
  <c r="O673" i="1" s="1"/>
  <c r="J673" i="1"/>
  <c r="M672" i="1"/>
  <c r="O672" i="1" s="1"/>
  <c r="J672" i="1"/>
  <c r="M736" i="1"/>
  <c r="O736" i="1" s="1"/>
  <c r="J736" i="1"/>
  <c r="M735" i="1"/>
  <c r="J735" i="1"/>
  <c r="M734" i="1"/>
  <c r="O734" i="1" s="1"/>
  <c r="J734" i="1"/>
  <c r="M733" i="1"/>
  <c r="Q733" i="1" s="1"/>
  <c r="J733" i="1"/>
  <c r="M732" i="1"/>
  <c r="O732" i="1" s="1"/>
  <c r="J732" i="1"/>
  <c r="M731" i="1"/>
  <c r="O731" i="1" s="1"/>
  <c r="J731" i="1"/>
  <c r="M730" i="1"/>
  <c r="Q730" i="1" s="1"/>
  <c r="J730" i="1"/>
  <c r="M729" i="1"/>
  <c r="Q729" i="1" s="1"/>
  <c r="J729" i="1"/>
  <c r="M728" i="1"/>
  <c r="Q728" i="1" s="1"/>
  <c r="J728" i="1"/>
  <c r="M671" i="1"/>
  <c r="Q671" i="1" s="1"/>
  <c r="J671" i="1"/>
  <c r="M670" i="1"/>
  <c r="Q670" i="1" s="1"/>
  <c r="J670" i="1"/>
  <c r="M669" i="1"/>
  <c r="Q669" i="1" s="1"/>
  <c r="J669" i="1"/>
  <c r="M668" i="1"/>
  <c r="Q668" i="1" s="1"/>
  <c r="J668" i="1"/>
  <c r="M667" i="1"/>
  <c r="O667" i="1" s="1"/>
  <c r="J667" i="1"/>
  <c r="M666" i="1"/>
  <c r="Q666" i="1" s="1"/>
  <c r="J666" i="1"/>
  <c r="M665" i="1"/>
  <c r="O665" i="1" s="1"/>
  <c r="J665" i="1"/>
  <c r="M664" i="1"/>
  <c r="J664" i="1"/>
  <c r="M663" i="1"/>
  <c r="Q663" i="1" s="1"/>
  <c r="J663" i="1"/>
  <c r="M662" i="1"/>
  <c r="O662" i="1" s="1"/>
  <c r="J662" i="1"/>
  <c r="M727" i="1"/>
  <c r="J727" i="1"/>
  <c r="M726" i="1"/>
  <c r="Q726" i="1" s="1"/>
  <c r="J726" i="1"/>
  <c r="M725" i="1"/>
  <c r="Q725" i="1" s="1"/>
  <c r="J725" i="1"/>
  <c r="M724" i="1"/>
  <c r="J724" i="1"/>
  <c r="M723" i="1"/>
  <c r="O723" i="1" s="1"/>
  <c r="J723" i="1"/>
  <c r="M722" i="1"/>
  <c r="Q722" i="1" s="1"/>
  <c r="J722" i="1"/>
  <c r="M721" i="1"/>
  <c r="J721" i="1"/>
  <c r="M720" i="1"/>
  <c r="O720" i="1" s="1"/>
  <c r="J720" i="1"/>
  <c r="M719" i="1"/>
  <c r="Q719" i="1" s="1"/>
  <c r="J719" i="1"/>
  <c r="M718" i="1"/>
  <c r="Q718" i="1" s="1"/>
  <c r="J718" i="1"/>
  <c r="M717" i="1"/>
  <c r="Q717" i="1" s="1"/>
  <c r="J717" i="1"/>
  <c r="M716" i="1"/>
  <c r="J716" i="1"/>
  <c r="M715" i="1"/>
  <c r="O715" i="1" s="1"/>
  <c r="J715" i="1"/>
  <c r="M714" i="1"/>
  <c r="O714" i="1" s="1"/>
  <c r="J714" i="1"/>
  <c r="M713" i="1"/>
  <c r="O713" i="1" s="1"/>
  <c r="J713" i="1"/>
  <c r="M712" i="1"/>
  <c r="O712" i="1" s="1"/>
  <c r="J712" i="1"/>
  <c r="M711" i="1"/>
  <c r="Q711" i="1" s="1"/>
  <c r="J711" i="1"/>
  <c r="M710" i="1"/>
  <c r="J710" i="1"/>
  <c r="M709" i="1"/>
  <c r="J709" i="1"/>
  <c r="M708" i="1"/>
  <c r="Q708" i="1" s="1"/>
  <c r="J708" i="1"/>
  <c r="M707" i="1"/>
  <c r="J707" i="1"/>
  <c r="M706" i="1"/>
  <c r="O706" i="1" s="1"/>
  <c r="J706" i="1"/>
  <c r="M705" i="1"/>
  <c r="J705" i="1"/>
  <c r="M704" i="1"/>
  <c r="Q704" i="1" s="1"/>
  <c r="J704" i="1"/>
  <c r="M703" i="1"/>
  <c r="Q703" i="1" s="1"/>
  <c r="J703" i="1"/>
  <c r="M702" i="1"/>
  <c r="Q702" i="1" s="1"/>
  <c r="J702" i="1"/>
  <c r="M701" i="1"/>
  <c r="O701" i="1" s="1"/>
  <c r="J701" i="1"/>
  <c r="M700" i="1"/>
  <c r="O700" i="1" s="1"/>
  <c r="J700" i="1"/>
  <c r="M699" i="1"/>
  <c r="Q699" i="1" s="1"/>
  <c r="J699" i="1"/>
  <c r="M698" i="1"/>
  <c r="O698" i="1" s="1"/>
  <c r="J698" i="1"/>
  <c r="M697" i="1"/>
  <c r="Q697" i="1" s="1"/>
  <c r="J697" i="1"/>
  <c r="M696" i="1"/>
  <c r="Q696" i="1" s="1"/>
  <c r="J696" i="1"/>
  <c r="M695" i="1"/>
  <c r="O695" i="1" s="1"/>
  <c r="J695" i="1"/>
  <c r="M694" i="1"/>
  <c r="O694" i="1" s="1"/>
  <c r="J694" i="1"/>
  <c r="M693" i="1"/>
  <c r="J693" i="1"/>
  <c r="M692" i="1"/>
  <c r="O692" i="1" s="1"/>
  <c r="J692" i="1"/>
  <c r="M691" i="1"/>
  <c r="J691" i="1"/>
  <c r="M690" i="1"/>
  <c r="O690" i="1" s="1"/>
  <c r="J690" i="1"/>
  <c r="M689" i="1"/>
  <c r="Q689" i="1" s="1"/>
  <c r="J689" i="1"/>
  <c r="M688" i="1"/>
  <c r="J688" i="1"/>
  <c r="M687" i="1"/>
  <c r="Q687" i="1" s="1"/>
  <c r="J687" i="1"/>
  <c r="M686" i="1"/>
  <c r="J686" i="1"/>
  <c r="M685" i="1"/>
  <c r="Q685" i="1" s="1"/>
  <c r="J685" i="1"/>
  <c r="M684" i="1"/>
  <c r="Q684" i="1" s="1"/>
  <c r="J684" i="1"/>
  <c r="M683" i="1"/>
  <c r="J683" i="1"/>
  <c r="M682" i="1"/>
  <c r="Q682" i="1" s="1"/>
  <c r="J682" i="1"/>
  <c r="M681" i="1"/>
  <c r="Q681" i="1" s="1"/>
  <c r="J681" i="1"/>
  <c r="M680" i="1"/>
  <c r="J680" i="1"/>
  <c r="M679" i="1"/>
  <c r="Q679" i="1" s="1"/>
  <c r="J679" i="1"/>
  <c r="M678" i="1"/>
  <c r="O678" i="1" s="1"/>
  <c r="J678" i="1"/>
  <c r="M677" i="1"/>
  <c r="J677" i="1"/>
  <c r="M676" i="1"/>
  <c r="Q676" i="1" s="1"/>
  <c r="J676" i="1"/>
  <c r="M675" i="1"/>
  <c r="Q675" i="1" s="1"/>
  <c r="J675" i="1"/>
  <c r="M654" i="1"/>
  <c r="O654" i="1" s="1"/>
  <c r="J654" i="1"/>
  <c r="M653" i="1"/>
  <c r="O653" i="1" s="1"/>
  <c r="J653" i="1"/>
  <c r="M652" i="1"/>
  <c r="J652" i="1"/>
  <c r="M651" i="1"/>
  <c r="O651" i="1" s="1"/>
  <c r="J651" i="1"/>
  <c r="M650" i="1"/>
  <c r="O650" i="1" s="1"/>
  <c r="J650" i="1"/>
  <c r="M649" i="1"/>
  <c r="J649" i="1"/>
  <c r="M648" i="1"/>
  <c r="O648" i="1" s="1"/>
  <c r="J648" i="1"/>
  <c r="M630" i="1"/>
  <c r="J630" i="1"/>
  <c r="M629" i="1"/>
  <c r="O629" i="1" s="1"/>
  <c r="J629" i="1"/>
  <c r="M628" i="1"/>
  <c r="Q628" i="1" s="1"/>
  <c r="J628" i="1"/>
  <c r="M627" i="1"/>
  <c r="O627" i="1" s="1"/>
  <c r="J627" i="1"/>
  <c r="M626" i="1"/>
  <c r="Q626" i="1" s="1"/>
  <c r="J626" i="1"/>
  <c r="M625" i="1"/>
  <c r="Q625" i="1" s="1"/>
  <c r="J625" i="1"/>
  <c r="M624" i="1"/>
  <c r="Q624" i="1" s="1"/>
  <c r="J624" i="1"/>
  <c r="M632" i="1"/>
  <c r="O632" i="1" s="1"/>
  <c r="J632" i="1"/>
  <c r="M631" i="1"/>
  <c r="J631" i="1"/>
  <c r="M623" i="1"/>
  <c r="O623" i="1" s="1"/>
  <c r="J623" i="1"/>
  <c r="M622" i="1"/>
  <c r="O622" i="1" s="1"/>
  <c r="J622" i="1"/>
  <c r="M621" i="1"/>
  <c r="O621" i="1" s="1"/>
  <c r="J621" i="1"/>
  <c r="M620" i="1"/>
  <c r="J620" i="1"/>
  <c r="M619" i="1"/>
  <c r="O619" i="1" s="1"/>
  <c r="J619" i="1"/>
  <c r="M618" i="1"/>
  <c r="O618" i="1" s="1"/>
  <c r="J618" i="1"/>
  <c r="M617" i="1"/>
  <c r="J617" i="1"/>
  <c r="M616" i="1"/>
  <c r="J616" i="1"/>
  <c r="M661" i="1"/>
  <c r="Q661" i="1" s="1"/>
  <c r="J661" i="1"/>
  <c r="M600" i="1"/>
  <c r="J600" i="1"/>
  <c r="M599" i="1"/>
  <c r="J599" i="1"/>
  <c r="M598" i="1"/>
  <c r="O598" i="1" s="1"/>
  <c r="J598" i="1"/>
  <c r="M597" i="1"/>
  <c r="O597" i="1" s="1"/>
  <c r="J597" i="1"/>
  <c r="M596" i="1"/>
  <c r="J596" i="1"/>
  <c r="M595" i="1"/>
  <c r="J595" i="1"/>
  <c r="M594" i="1"/>
  <c r="Q594" i="1" s="1"/>
  <c r="J594" i="1"/>
  <c r="M593" i="1"/>
  <c r="J593" i="1"/>
  <c r="M592" i="1"/>
  <c r="O592" i="1" s="1"/>
  <c r="J592" i="1"/>
  <c r="M591" i="1"/>
  <c r="J591" i="1"/>
  <c r="M590" i="1"/>
  <c r="O590" i="1" s="1"/>
  <c r="J590" i="1"/>
  <c r="M589" i="1"/>
  <c r="O589" i="1" s="1"/>
  <c r="J589" i="1"/>
  <c r="M647" i="1"/>
  <c r="Q647" i="1" s="1"/>
  <c r="J647" i="1"/>
  <c r="M646" i="1"/>
  <c r="Q646" i="1" s="1"/>
  <c r="J646" i="1"/>
  <c r="M645" i="1"/>
  <c r="J645" i="1"/>
  <c r="M644" i="1"/>
  <c r="O644" i="1" s="1"/>
  <c r="J644" i="1"/>
  <c r="M643" i="1"/>
  <c r="O643" i="1" s="1"/>
  <c r="J643" i="1"/>
  <c r="M642" i="1"/>
  <c r="J642" i="1"/>
  <c r="M641" i="1"/>
  <c r="J641" i="1"/>
  <c r="M640" i="1"/>
  <c r="Q640" i="1" s="1"/>
  <c r="J640" i="1"/>
  <c r="M639" i="1"/>
  <c r="Q639" i="1" s="1"/>
  <c r="J639" i="1"/>
  <c r="M638" i="1"/>
  <c r="J638" i="1"/>
  <c r="M637" i="1"/>
  <c r="Q637" i="1" s="1"/>
  <c r="J637" i="1"/>
  <c r="M636" i="1"/>
  <c r="J636" i="1"/>
  <c r="M635" i="1"/>
  <c r="Q635" i="1" s="1"/>
  <c r="J635" i="1"/>
  <c r="M634" i="1"/>
  <c r="J634" i="1"/>
  <c r="M633" i="1"/>
  <c r="Q633" i="1" s="1"/>
  <c r="J633" i="1"/>
  <c r="M660" i="1"/>
  <c r="J660" i="1"/>
  <c r="M659" i="1"/>
  <c r="J659" i="1"/>
  <c r="M658" i="1"/>
  <c r="O658" i="1" s="1"/>
  <c r="J658" i="1"/>
  <c r="M615" i="1"/>
  <c r="O615" i="1" s="1"/>
  <c r="J615" i="1"/>
  <c r="M614" i="1"/>
  <c r="O614" i="1" s="1"/>
  <c r="S233" i="1" s="1"/>
  <c r="J614" i="1"/>
  <c r="M613" i="1"/>
  <c r="J613" i="1"/>
  <c r="M612" i="1"/>
  <c r="O612" i="1" s="1"/>
  <c r="J612" i="1"/>
  <c r="M611" i="1"/>
  <c r="Q611" i="1" s="1"/>
  <c r="J611" i="1"/>
  <c r="M610" i="1"/>
  <c r="J610" i="1"/>
  <c r="M609" i="1"/>
  <c r="O609" i="1" s="1"/>
  <c r="J609" i="1"/>
  <c r="M608" i="1"/>
  <c r="O608" i="1" s="1"/>
  <c r="J608" i="1"/>
  <c r="M607" i="1"/>
  <c r="Q607" i="1" s="1"/>
  <c r="J607" i="1"/>
  <c r="M606" i="1"/>
  <c r="O606" i="1" s="1"/>
  <c r="J606" i="1"/>
  <c r="M605" i="1"/>
  <c r="Q605" i="1" s="1"/>
  <c r="J605" i="1"/>
  <c r="M604" i="1"/>
  <c r="O604" i="1" s="1"/>
  <c r="J604" i="1"/>
  <c r="M603" i="1"/>
  <c r="Q603" i="1" s="1"/>
  <c r="J603" i="1"/>
  <c r="M602" i="1"/>
  <c r="O602" i="1" s="1"/>
  <c r="J602" i="1"/>
  <c r="M601" i="1"/>
  <c r="Q601" i="1" s="1"/>
  <c r="J601" i="1"/>
  <c r="M585" i="1"/>
  <c r="Q585" i="1" s="1"/>
  <c r="J585" i="1"/>
  <c r="M1203" i="1"/>
  <c r="J1203" i="1"/>
  <c r="M588" i="1"/>
  <c r="J588" i="1"/>
  <c r="M587" i="1"/>
  <c r="Q587" i="1" s="1"/>
  <c r="J587" i="1"/>
  <c r="M586" i="1"/>
  <c r="Q586" i="1" s="1"/>
  <c r="J586" i="1"/>
  <c r="M584" i="1"/>
  <c r="O584" i="1" s="1"/>
  <c r="J584" i="1"/>
  <c r="M583" i="1"/>
  <c r="O583" i="1" s="1"/>
  <c r="J583" i="1"/>
  <c r="M582" i="1"/>
  <c r="J582" i="1"/>
  <c r="M581" i="1"/>
  <c r="Q581" i="1" s="1"/>
  <c r="J581" i="1"/>
  <c r="M580" i="1"/>
  <c r="Q580" i="1" s="1"/>
  <c r="J580" i="1"/>
  <c r="M579" i="1"/>
  <c r="J579" i="1"/>
  <c r="M578" i="1"/>
  <c r="O578" i="1" s="1"/>
  <c r="J578" i="1"/>
  <c r="M577" i="1"/>
  <c r="O577" i="1" s="1"/>
  <c r="J577" i="1"/>
  <c r="M576" i="1"/>
  <c r="Q576" i="1" s="1"/>
  <c r="J576" i="1"/>
  <c r="M575" i="1"/>
  <c r="Q575" i="1" s="1"/>
  <c r="J575" i="1"/>
  <c r="M574" i="1"/>
  <c r="J574" i="1"/>
  <c r="M573" i="1"/>
  <c r="O573" i="1" s="1"/>
  <c r="J573" i="1"/>
  <c r="M572" i="1"/>
  <c r="Q572" i="1" s="1"/>
  <c r="J572" i="1"/>
  <c r="M571" i="1"/>
  <c r="Q571" i="1" s="1"/>
  <c r="J571" i="1"/>
  <c r="M570" i="1"/>
  <c r="Q570" i="1" s="1"/>
  <c r="J570" i="1"/>
  <c r="M569" i="1"/>
  <c r="O569" i="1" s="1"/>
  <c r="J569" i="1"/>
  <c r="M568" i="1"/>
  <c r="J568" i="1"/>
  <c r="M567" i="1"/>
  <c r="Q567" i="1" s="1"/>
  <c r="J567" i="1"/>
  <c r="M566" i="1"/>
  <c r="Q566" i="1" s="1"/>
  <c r="J566" i="1"/>
  <c r="M565" i="1"/>
  <c r="Q565" i="1" s="1"/>
  <c r="J565" i="1"/>
  <c r="M564" i="1"/>
  <c r="Q564" i="1" s="1"/>
  <c r="J564" i="1"/>
  <c r="M657" i="1"/>
  <c r="O657" i="1" s="1"/>
  <c r="J657" i="1"/>
  <c r="M656" i="1"/>
  <c r="Q656" i="1" s="1"/>
  <c r="J656" i="1"/>
  <c r="M655" i="1"/>
  <c r="O655" i="1" s="1"/>
  <c r="J655" i="1"/>
  <c r="M563" i="1"/>
  <c r="J563" i="1"/>
  <c r="M562" i="1"/>
  <c r="O562" i="1" s="1"/>
  <c r="J562" i="1"/>
  <c r="M542" i="1"/>
  <c r="Q542" i="1" s="1"/>
  <c r="J542" i="1"/>
  <c r="M541" i="1"/>
  <c r="J541" i="1"/>
  <c r="M540" i="1"/>
  <c r="Q540" i="1" s="1"/>
  <c r="J540" i="1"/>
  <c r="M539" i="1"/>
  <c r="O539" i="1" s="1"/>
  <c r="J539" i="1"/>
  <c r="M538" i="1"/>
  <c r="Q538" i="1" s="1"/>
  <c r="J538" i="1"/>
  <c r="M537" i="1"/>
  <c r="J537" i="1"/>
  <c r="M536" i="1"/>
  <c r="Q536" i="1" s="1"/>
  <c r="J536" i="1"/>
  <c r="M535" i="1"/>
  <c r="Q535" i="1" s="1"/>
  <c r="J535" i="1"/>
  <c r="M534" i="1"/>
  <c r="Q534" i="1" s="1"/>
  <c r="J534" i="1"/>
  <c r="M532" i="1"/>
  <c r="O532" i="1" s="1"/>
  <c r="J532" i="1"/>
  <c r="M531" i="1"/>
  <c r="O531" i="1" s="1"/>
  <c r="J531" i="1"/>
  <c r="M530" i="1"/>
  <c r="J530" i="1"/>
  <c r="M529" i="1"/>
  <c r="J529" i="1"/>
  <c r="M528" i="1"/>
  <c r="Q528" i="1" s="1"/>
  <c r="J528" i="1"/>
  <c r="M527" i="1"/>
  <c r="Q527" i="1" s="1"/>
  <c r="J527" i="1"/>
  <c r="M526" i="1"/>
  <c r="J526" i="1"/>
  <c r="M525" i="1"/>
  <c r="J525" i="1"/>
  <c r="M524" i="1"/>
  <c r="O524" i="1" s="1"/>
  <c r="J524" i="1"/>
  <c r="M523" i="1"/>
  <c r="Q523" i="1" s="1"/>
  <c r="J523" i="1"/>
  <c r="M522" i="1"/>
  <c r="O522" i="1" s="1"/>
  <c r="J522" i="1"/>
  <c r="M521" i="1"/>
  <c r="Q521" i="1" s="1"/>
  <c r="J521" i="1"/>
  <c r="M520" i="1"/>
  <c r="Q520" i="1" s="1"/>
  <c r="J520" i="1"/>
  <c r="M519" i="1"/>
  <c r="O519" i="1" s="1"/>
  <c r="J519" i="1"/>
  <c r="M518" i="1"/>
  <c r="O518" i="1" s="1"/>
  <c r="J518" i="1"/>
  <c r="M517" i="1"/>
  <c r="Q517" i="1" s="1"/>
  <c r="J517" i="1"/>
  <c r="M516" i="1"/>
  <c r="Q516" i="1" s="1"/>
  <c r="J516" i="1"/>
  <c r="M515" i="1"/>
  <c r="J515" i="1"/>
  <c r="M514" i="1"/>
  <c r="Q514" i="1" s="1"/>
  <c r="J514" i="1"/>
  <c r="M513" i="1"/>
  <c r="Q513" i="1" s="1"/>
  <c r="J513" i="1"/>
  <c r="M512" i="1"/>
  <c r="J512" i="1"/>
  <c r="M511" i="1"/>
  <c r="Q511" i="1" s="1"/>
  <c r="J511" i="1"/>
  <c r="M510" i="1"/>
  <c r="O510" i="1" s="1"/>
  <c r="J510" i="1"/>
  <c r="M509" i="1"/>
  <c r="O509" i="1" s="1"/>
  <c r="J509" i="1"/>
  <c r="M508" i="1"/>
  <c r="O508" i="1" s="1"/>
  <c r="J508" i="1"/>
  <c r="M507" i="1"/>
  <c r="Q507" i="1" s="1"/>
  <c r="J507" i="1"/>
  <c r="M506" i="1"/>
  <c r="O506" i="1" s="1"/>
  <c r="J506" i="1"/>
  <c r="M505" i="1"/>
  <c r="Q505" i="1" s="1"/>
  <c r="J505" i="1"/>
  <c r="M503" i="1"/>
  <c r="J503" i="1"/>
  <c r="M502" i="1"/>
  <c r="O502" i="1" s="1"/>
  <c r="J502" i="1"/>
  <c r="M501" i="1"/>
  <c r="Q501" i="1" s="1"/>
  <c r="J501" i="1"/>
  <c r="M500" i="1"/>
  <c r="Q500" i="1" s="1"/>
  <c r="J500" i="1"/>
  <c r="M499" i="1"/>
  <c r="Q499" i="1" s="1"/>
  <c r="J499" i="1"/>
  <c r="M498" i="1"/>
  <c r="Q498" i="1" s="1"/>
  <c r="J498" i="1"/>
  <c r="M496" i="1"/>
  <c r="O496" i="1" s="1"/>
  <c r="J496" i="1"/>
  <c r="M495" i="1"/>
  <c r="Q495" i="1" s="1"/>
  <c r="J495" i="1"/>
  <c r="M494" i="1"/>
  <c r="J494" i="1"/>
  <c r="M493" i="1"/>
  <c r="J493" i="1"/>
  <c r="M480" i="1"/>
  <c r="Q480" i="1" s="1"/>
  <c r="J480" i="1"/>
  <c r="M479" i="1"/>
  <c r="Q479" i="1" s="1"/>
  <c r="J479" i="1"/>
  <c r="M478" i="1"/>
  <c r="O478" i="1" s="1"/>
  <c r="J478" i="1"/>
  <c r="M477" i="1"/>
  <c r="Q477" i="1" s="1"/>
  <c r="J477" i="1"/>
  <c r="M476" i="1"/>
  <c r="O476" i="1" s="1"/>
  <c r="J476" i="1"/>
  <c r="M475" i="1"/>
  <c r="Q475" i="1" s="1"/>
  <c r="J475" i="1"/>
  <c r="M474" i="1"/>
  <c r="Q474" i="1" s="1"/>
  <c r="J474" i="1"/>
  <c r="M473" i="1"/>
  <c r="Q473" i="1" s="1"/>
  <c r="J473" i="1"/>
  <c r="M472" i="1"/>
  <c r="O472" i="1" s="1"/>
  <c r="J472" i="1"/>
  <c r="M471" i="1"/>
  <c r="Q471" i="1" s="1"/>
  <c r="J471" i="1"/>
  <c r="M470" i="1"/>
  <c r="Q470" i="1" s="1"/>
  <c r="J470" i="1"/>
  <c r="M469" i="1"/>
  <c r="Q469" i="1" s="1"/>
  <c r="J469" i="1"/>
  <c r="M468" i="1"/>
  <c r="O468" i="1" s="1"/>
  <c r="J468" i="1"/>
  <c r="M467" i="1"/>
  <c r="J467" i="1"/>
  <c r="M466" i="1"/>
  <c r="O466" i="1" s="1"/>
  <c r="J466" i="1"/>
  <c r="M465" i="1"/>
  <c r="Q465" i="1" s="1"/>
  <c r="J465" i="1"/>
  <c r="M464" i="1"/>
  <c r="Q464" i="1" s="1"/>
  <c r="J464" i="1"/>
  <c r="M463" i="1"/>
  <c r="O463" i="1" s="1"/>
  <c r="J463" i="1"/>
  <c r="M462" i="1"/>
  <c r="O462" i="1" s="1"/>
  <c r="J462" i="1"/>
  <c r="M461" i="1"/>
  <c r="J461" i="1"/>
  <c r="M460" i="1"/>
  <c r="Q460" i="1" s="1"/>
  <c r="J460" i="1"/>
  <c r="M459" i="1"/>
  <c r="Q459" i="1" s="1"/>
  <c r="J459" i="1"/>
  <c r="M458" i="1"/>
  <c r="J458" i="1"/>
  <c r="M457" i="1"/>
  <c r="O457" i="1" s="1"/>
  <c r="J457" i="1"/>
  <c r="M456" i="1"/>
  <c r="Q456" i="1" s="1"/>
  <c r="J456" i="1"/>
  <c r="M455" i="1"/>
  <c r="Q455" i="1" s="1"/>
  <c r="J455" i="1"/>
  <c r="M454" i="1"/>
  <c r="O454" i="1" s="1"/>
  <c r="J454" i="1"/>
  <c r="M453" i="1"/>
  <c r="Q453" i="1" s="1"/>
  <c r="J453" i="1"/>
  <c r="M452" i="1"/>
  <c r="Q452" i="1" s="1"/>
  <c r="J452" i="1"/>
  <c r="M451" i="1"/>
  <c r="J451" i="1"/>
  <c r="M450" i="1"/>
  <c r="Q450" i="1" s="1"/>
  <c r="J450" i="1"/>
  <c r="M449" i="1"/>
  <c r="Q449" i="1" s="1"/>
  <c r="J449" i="1"/>
  <c r="M448" i="1"/>
  <c r="Q448" i="1" s="1"/>
  <c r="J448" i="1"/>
  <c r="M447" i="1"/>
  <c r="O447" i="1" s="1"/>
  <c r="J447" i="1"/>
  <c r="M486" i="1"/>
  <c r="Q486" i="1" s="1"/>
  <c r="J486" i="1"/>
  <c r="M485" i="1"/>
  <c r="O485" i="1" s="1"/>
  <c r="J485" i="1"/>
  <c r="M484" i="1"/>
  <c r="Q484" i="1" s="1"/>
  <c r="J484" i="1"/>
  <c r="M483" i="1"/>
  <c r="Q483" i="1" s="1"/>
  <c r="J483" i="1"/>
  <c r="M482" i="1"/>
  <c r="Q482" i="1" s="1"/>
  <c r="J482" i="1"/>
  <c r="M481" i="1"/>
  <c r="O481" i="1" s="1"/>
  <c r="J481" i="1"/>
  <c r="M442" i="1"/>
  <c r="Q442" i="1" s="1"/>
  <c r="J442" i="1"/>
  <c r="M441" i="1"/>
  <c r="Q441" i="1" s="1"/>
  <c r="J441" i="1"/>
  <c r="M440" i="1"/>
  <c r="O440" i="1" s="1"/>
  <c r="J440" i="1"/>
  <c r="M439" i="1"/>
  <c r="Q439" i="1" s="1"/>
  <c r="J439" i="1"/>
  <c r="M438" i="1"/>
  <c r="Q438" i="1" s="1"/>
  <c r="J438" i="1"/>
  <c r="M437" i="1"/>
  <c r="J437" i="1"/>
  <c r="M436" i="1"/>
  <c r="Q436" i="1" s="1"/>
  <c r="J436" i="1"/>
  <c r="M435" i="1"/>
  <c r="Q435" i="1" s="1"/>
  <c r="J435" i="1"/>
  <c r="M434" i="1"/>
  <c r="Q434" i="1" s="1"/>
  <c r="J434" i="1"/>
  <c r="M433" i="1"/>
  <c r="Q433" i="1" s="1"/>
  <c r="J433" i="1"/>
  <c r="M432" i="1"/>
  <c r="Q432" i="1" s="1"/>
  <c r="J432" i="1"/>
  <c r="M431" i="1"/>
  <c r="J431" i="1"/>
  <c r="M430" i="1"/>
  <c r="Q430" i="1" s="1"/>
  <c r="J430" i="1"/>
  <c r="M429" i="1"/>
  <c r="Q429" i="1" s="1"/>
  <c r="J429" i="1"/>
  <c r="M428" i="1"/>
  <c r="J428" i="1"/>
  <c r="M427" i="1"/>
  <c r="J427" i="1"/>
  <c r="M426" i="1"/>
  <c r="O426" i="1" s="1"/>
  <c r="J426" i="1"/>
  <c r="M425" i="1"/>
  <c r="Q425" i="1" s="1"/>
  <c r="J425" i="1"/>
  <c r="M424" i="1"/>
  <c r="O424" i="1" s="1"/>
  <c r="J424" i="1"/>
  <c r="M446" i="1"/>
  <c r="Q446" i="1" s="1"/>
  <c r="J446" i="1"/>
  <c r="M445" i="1"/>
  <c r="Q445" i="1" s="1"/>
  <c r="J445" i="1"/>
  <c r="M444" i="1"/>
  <c r="O444" i="1" s="1"/>
  <c r="J444" i="1"/>
  <c r="M443" i="1"/>
  <c r="Q443" i="1" s="1"/>
  <c r="J443" i="1"/>
  <c r="M423" i="1"/>
  <c r="Q423" i="1" s="1"/>
  <c r="J423" i="1"/>
  <c r="M422" i="1"/>
  <c r="O422" i="1" s="1"/>
  <c r="J422" i="1"/>
  <c r="M421" i="1"/>
  <c r="J421" i="1"/>
  <c r="M379" i="1"/>
  <c r="Q379" i="1" s="1"/>
  <c r="J379" i="1"/>
  <c r="M378" i="1"/>
  <c r="O378" i="1" s="1"/>
  <c r="J378" i="1"/>
  <c r="M377" i="1"/>
  <c r="J377" i="1"/>
  <c r="M376" i="1"/>
  <c r="Q376" i="1" s="1"/>
  <c r="J376" i="1"/>
  <c r="M375" i="1"/>
  <c r="O375" i="1" s="1"/>
  <c r="J375" i="1"/>
  <c r="M374" i="1"/>
  <c r="Q374" i="1" s="1"/>
  <c r="J374" i="1"/>
  <c r="M373" i="1"/>
  <c r="Q373" i="1" s="1"/>
  <c r="J373" i="1"/>
  <c r="M372" i="1"/>
  <c r="Q372" i="1" s="1"/>
  <c r="J372" i="1"/>
  <c r="M420" i="1"/>
  <c r="Q420" i="1" s="1"/>
  <c r="J420" i="1"/>
  <c r="M419" i="1"/>
  <c r="Q419" i="1" s="1"/>
  <c r="J419" i="1"/>
  <c r="M418" i="1"/>
  <c r="O418" i="1" s="1"/>
  <c r="J418" i="1"/>
  <c r="M417" i="1"/>
  <c r="Q417" i="1" s="1"/>
  <c r="J417" i="1"/>
  <c r="M416" i="1"/>
  <c r="Q416" i="1" s="1"/>
  <c r="J416" i="1"/>
  <c r="M415" i="1"/>
  <c r="O415" i="1" s="1"/>
  <c r="J415" i="1"/>
  <c r="M414" i="1"/>
  <c r="Q414" i="1" s="1"/>
  <c r="J414" i="1"/>
  <c r="M413" i="1"/>
  <c r="Q413" i="1" s="1"/>
  <c r="J413" i="1"/>
  <c r="M412" i="1"/>
  <c r="Q412" i="1" s="1"/>
  <c r="J412" i="1"/>
  <c r="M411" i="1"/>
  <c r="Q411" i="1" s="1"/>
  <c r="J411" i="1"/>
  <c r="M410" i="1"/>
  <c r="O410" i="1" s="1"/>
  <c r="J410" i="1"/>
  <c r="M409" i="1"/>
  <c r="Q409" i="1" s="1"/>
  <c r="J409" i="1"/>
  <c r="M408" i="1"/>
  <c r="O408" i="1" s="1"/>
  <c r="J408" i="1"/>
  <c r="M407" i="1"/>
  <c r="Q407" i="1" s="1"/>
  <c r="J407" i="1"/>
  <c r="M406" i="1"/>
  <c r="Q406" i="1" s="1"/>
  <c r="J406" i="1"/>
  <c r="M405" i="1"/>
  <c r="Q405" i="1" s="1"/>
  <c r="J405" i="1"/>
  <c r="M404" i="1"/>
  <c r="Q404" i="1" s="1"/>
  <c r="J404" i="1"/>
  <c r="M403" i="1"/>
  <c r="Q403" i="1" s="1"/>
  <c r="J403" i="1"/>
  <c r="M402" i="1"/>
  <c r="Q402" i="1" s="1"/>
  <c r="J402" i="1"/>
  <c r="M401" i="1"/>
  <c r="O401" i="1" s="1"/>
  <c r="J401" i="1"/>
  <c r="M400" i="1"/>
  <c r="Q400" i="1" s="1"/>
  <c r="J400" i="1"/>
  <c r="M399" i="1"/>
  <c r="Q399" i="1" s="1"/>
  <c r="J399" i="1"/>
  <c r="M398" i="1"/>
  <c r="Q398" i="1" s="1"/>
  <c r="J398" i="1"/>
  <c r="M397" i="1"/>
  <c r="Q397" i="1" s="1"/>
  <c r="J397" i="1"/>
  <c r="M396" i="1"/>
  <c r="O396" i="1" s="1"/>
  <c r="J396" i="1"/>
  <c r="M395" i="1"/>
  <c r="Q395" i="1" s="1"/>
  <c r="J395" i="1"/>
  <c r="M394" i="1"/>
  <c r="J394" i="1"/>
  <c r="M393" i="1"/>
  <c r="Q393" i="1" s="1"/>
  <c r="J393" i="1"/>
  <c r="M392" i="1"/>
  <c r="Q392" i="1" s="1"/>
  <c r="J392" i="1"/>
  <c r="M391" i="1"/>
  <c r="O391" i="1" s="1"/>
  <c r="J391" i="1"/>
  <c r="M390" i="1"/>
  <c r="Q390" i="1" s="1"/>
  <c r="J390" i="1"/>
  <c r="M389" i="1"/>
  <c r="O389" i="1" s="1"/>
  <c r="J389" i="1"/>
  <c r="M388" i="1"/>
  <c r="O388" i="1" s="1"/>
  <c r="J388" i="1"/>
  <c r="M387" i="1"/>
  <c r="O387" i="1" s="1"/>
  <c r="J387" i="1"/>
  <c r="M386" i="1"/>
  <c r="Q386" i="1" s="1"/>
  <c r="J386" i="1"/>
  <c r="M385" i="1"/>
  <c r="Q385" i="1" s="1"/>
  <c r="J385" i="1"/>
  <c r="M384" i="1"/>
  <c r="Q384" i="1" s="1"/>
  <c r="J384" i="1"/>
  <c r="M383" i="1"/>
  <c r="Q383" i="1" s="1"/>
  <c r="J383" i="1"/>
  <c r="M382" i="1"/>
  <c r="O382" i="1" s="1"/>
  <c r="J382" i="1"/>
  <c r="M381" i="1"/>
  <c r="Q381" i="1" s="1"/>
  <c r="J381" i="1"/>
  <c r="M371" i="1"/>
  <c r="Q371" i="1" s="1"/>
  <c r="J371" i="1"/>
  <c r="M370" i="1"/>
  <c r="Q370" i="1" s="1"/>
  <c r="J370" i="1"/>
  <c r="M369" i="1"/>
  <c r="Q369" i="1" s="1"/>
  <c r="J369" i="1"/>
  <c r="M368" i="1"/>
  <c r="Q368" i="1" s="1"/>
  <c r="J368" i="1"/>
  <c r="M367" i="1"/>
  <c r="Q367" i="1" s="1"/>
  <c r="J367" i="1"/>
  <c r="M366" i="1"/>
  <c r="Q366" i="1" s="1"/>
  <c r="J366" i="1"/>
  <c r="M365" i="1"/>
  <c r="O365" i="1" s="1"/>
  <c r="J365" i="1"/>
  <c r="M364" i="1"/>
  <c r="O364" i="1" s="1"/>
  <c r="J364" i="1"/>
  <c r="M363" i="1"/>
  <c r="J363" i="1"/>
  <c r="M362" i="1"/>
  <c r="O362" i="1" s="1"/>
  <c r="J362" i="1"/>
  <c r="M361" i="1"/>
  <c r="Q361" i="1" s="1"/>
  <c r="J361" i="1"/>
  <c r="M360" i="1"/>
  <c r="Q360" i="1" s="1"/>
  <c r="J360" i="1"/>
  <c r="M359" i="1"/>
  <c r="O359" i="1" s="1"/>
  <c r="J359" i="1"/>
  <c r="M358" i="1"/>
  <c r="Q358" i="1" s="1"/>
  <c r="J358" i="1"/>
  <c r="M357" i="1"/>
  <c r="Q357" i="1" s="1"/>
  <c r="J357" i="1"/>
  <c r="M355" i="1"/>
  <c r="Q355" i="1" s="1"/>
  <c r="J355" i="1"/>
  <c r="M354" i="1"/>
  <c r="Q354" i="1" s="1"/>
  <c r="J354" i="1"/>
  <c r="M353" i="1"/>
  <c r="Q353" i="1" s="1"/>
  <c r="J353" i="1"/>
  <c r="M352" i="1"/>
  <c r="O352" i="1" s="1"/>
  <c r="J352" i="1"/>
  <c r="M351" i="1"/>
  <c r="Q351" i="1" s="1"/>
  <c r="J351" i="1"/>
  <c r="M350" i="1"/>
  <c r="O350" i="1" s="1"/>
  <c r="J350" i="1"/>
  <c r="M348" i="1"/>
  <c r="O348" i="1" s="1"/>
  <c r="J348" i="1"/>
  <c r="M347" i="1"/>
  <c r="Q347" i="1" s="1"/>
  <c r="J347" i="1"/>
  <c r="M346" i="1"/>
  <c r="Q346" i="1" s="1"/>
  <c r="J346" i="1"/>
  <c r="M345" i="1"/>
  <c r="J345" i="1"/>
  <c r="M344" i="1"/>
  <c r="Q344" i="1" s="1"/>
  <c r="J344" i="1"/>
  <c r="M343" i="1"/>
  <c r="O343" i="1" s="1"/>
  <c r="J343" i="1"/>
  <c r="M342" i="1"/>
  <c r="Q342" i="1" s="1"/>
  <c r="J342" i="1"/>
  <c r="M341" i="1"/>
  <c r="Q341" i="1" s="1"/>
  <c r="J341" i="1"/>
  <c r="M340" i="1"/>
  <c r="J340" i="1"/>
  <c r="M561" i="1"/>
  <c r="O561" i="1" s="1"/>
  <c r="J561" i="1"/>
  <c r="M560" i="1"/>
  <c r="Q560" i="1" s="1"/>
  <c r="J560" i="1"/>
  <c r="M559" i="1"/>
  <c r="Q559" i="1" s="1"/>
  <c r="J559" i="1"/>
  <c r="M558" i="1"/>
  <c r="O558" i="1" s="1"/>
  <c r="J558" i="1"/>
  <c r="M557" i="1"/>
  <c r="Q557" i="1" s="1"/>
  <c r="J557" i="1"/>
  <c r="M556" i="1"/>
  <c r="J556" i="1"/>
  <c r="M555" i="1"/>
  <c r="Q555" i="1" s="1"/>
  <c r="J555" i="1"/>
  <c r="M554" i="1"/>
  <c r="O554" i="1" s="1"/>
  <c r="J554" i="1"/>
  <c r="M553" i="1"/>
  <c r="J553" i="1"/>
  <c r="M552" i="1"/>
  <c r="Q552" i="1" s="1"/>
  <c r="J552" i="1"/>
  <c r="M551" i="1"/>
  <c r="O551" i="1" s="1"/>
  <c r="J551" i="1"/>
  <c r="M550" i="1"/>
  <c r="Q550" i="1" s="1"/>
  <c r="J550" i="1"/>
  <c r="M549" i="1"/>
  <c r="Q549" i="1" s="1"/>
  <c r="J549" i="1"/>
  <c r="M548" i="1"/>
  <c r="Q548" i="1" s="1"/>
  <c r="J548" i="1"/>
  <c r="M547" i="1"/>
  <c r="Q547" i="1" s="1"/>
  <c r="J547" i="1"/>
  <c r="M546" i="1"/>
  <c r="Q546" i="1" s="1"/>
  <c r="J546" i="1"/>
  <c r="M545" i="1"/>
  <c r="Q545" i="1" s="1"/>
  <c r="J545" i="1"/>
  <c r="M544" i="1"/>
  <c r="Q544" i="1" s="1"/>
  <c r="J544" i="1"/>
  <c r="M543" i="1"/>
  <c r="Q543" i="1" s="1"/>
  <c r="J543" i="1"/>
  <c r="M339" i="1"/>
  <c r="O339" i="1" s="1"/>
  <c r="J339" i="1"/>
  <c r="M338" i="1"/>
  <c r="Q338" i="1" s="1"/>
  <c r="J338" i="1"/>
  <c r="M337" i="1"/>
  <c r="Q337" i="1" s="1"/>
  <c r="J337" i="1"/>
  <c r="M336" i="1"/>
  <c r="Q336" i="1" s="1"/>
  <c r="J336" i="1"/>
  <c r="M335" i="1"/>
  <c r="Q335" i="1" s="1"/>
  <c r="J335" i="1"/>
  <c r="M334" i="1"/>
  <c r="O334" i="1" s="1"/>
  <c r="J334" i="1"/>
  <c r="M333" i="1"/>
  <c r="O333" i="1" s="1"/>
  <c r="J333" i="1"/>
  <c r="M332" i="1"/>
  <c r="Q332" i="1" s="1"/>
  <c r="J332" i="1"/>
  <c r="M327" i="1"/>
  <c r="Q327" i="1" s="1"/>
  <c r="J327" i="1"/>
  <c r="M326" i="1"/>
  <c r="O326" i="1" s="1"/>
  <c r="J326" i="1"/>
  <c r="M325" i="1"/>
  <c r="Q325" i="1" s="1"/>
  <c r="J325" i="1"/>
  <c r="M324" i="1"/>
  <c r="Q324" i="1" s="1"/>
  <c r="J324" i="1"/>
  <c r="M323" i="1"/>
  <c r="O323" i="1" s="1"/>
  <c r="J323" i="1"/>
  <c r="M322" i="1"/>
  <c r="Q322" i="1" s="1"/>
  <c r="J322" i="1"/>
  <c r="M321" i="1"/>
  <c r="O321" i="1" s="1"/>
  <c r="J321" i="1"/>
  <c r="M320" i="1"/>
  <c r="O320" i="1" s="1"/>
  <c r="J320" i="1"/>
  <c r="M319" i="1"/>
  <c r="O319" i="1" s="1"/>
  <c r="J319" i="1"/>
  <c r="M318" i="1"/>
  <c r="J318" i="1"/>
  <c r="M317" i="1"/>
  <c r="O317" i="1" s="1"/>
  <c r="J317" i="1"/>
  <c r="M316" i="1"/>
  <c r="O316" i="1" s="1"/>
  <c r="J316" i="1"/>
  <c r="M315" i="1"/>
  <c r="Q315" i="1" s="1"/>
  <c r="J315" i="1"/>
  <c r="M314" i="1"/>
  <c r="Q314" i="1" s="1"/>
  <c r="J314" i="1"/>
  <c r="M313" i="1"/>
  <c r="Q313" i="1" s="1"/>
  <c r="J313" i="1"/>
  <c r="M312" i="1"/>
  <c r="Q312" i="1" s="1"/>
  <c r="J312" i="1"/>
  <c r="M311" i="1"/>
  <c r="Q311" i="1" s="1"/>
  <c r="J311" i="1"/>
  <c r="M310" i="1"/>
  <c r="Q310" i="1" s="1"/>
  <c r="J310" i="1"/>
  <c r="M309" i="1"/>
  <c r="O309" i="1" s="1"/>
  <c r="J309" i="1"/>
  <c r="M308" i="1"/>
  <c r="Q308" i="1" s="1"/>
  <c r="J308" i="1"/>
  <c r="M307" i="1"/>
  <c r="O307" i="1" s="1"/>
  <c r="J307" i="1"/>
  <c r="M306" i="1"/>
  <c r="Q306" i="1" s="1"/>
  <c r="J306" i="1"/>
  <c r="M305" i="1"/>
  <c r="Q305" i="1" s="1"/>
  <c r="J305" i="1"/>
  <c r="M304" i="1"/>
  <c r="Q304" i="1" s="1"/>
  <c r="J304" i="1"/>
  <c r="M331" i="1"/>
  <c r="Q331" i="1" s="1"/>
  <c r="J331" i="1"/>
  <c r="M330" i="1"/>
  <c r="O330" i="1" s="1"/>
  <c r="J330" i="1"/>
  <c r="M329" i="1"/>
  <c r="Q329" i="1" s="1"/>
  <c r="J329" i="1"/>
  <c r="M328" i="1"/>
  <c r="J328" i="1"/>
  <c r="M303" i="1"/>
  <c r="O303" i="1" s="1"/>
  <c r="J303" i="1"/>
  <c r="M302" i="1"/>
  <c r="O302" i="1" s="1"/>
  <c r="J302" i="1"/>
  <c r="M301" i="1"/>
  <c r="Q301" i="1" s="1"/>
  <c r="J301" i="1"/>
  <c r="M300" i="1"/>
  <c r="Q300" i="1" s="1"/>
  <c r="J300" i="1"/>
  <c r="M299" i="1"/>
  <c r="O299" i="1" s="1"/>
  <c r="J299" i="1"/>
  <c r="M298" i="1"/>
  <c r="Q298" i="1" s="1"/>
  <c r="J298" i="1"/>
  <c r="M297" i="1"/>
  <c r="J297" i="1"/>
  <c r="M296" i="1"/>
  <c r="O296" i="1" s="1"/>
  <c r="J296" i="1"/>
  <c r="M295" i="1"/>
  <c r="O295" i="1" s="1"/>
  <c r="J295" i="1"/>
  <c r="M294" i="1"/>
  <c r="Q294" i="1" s="1"/>
  <c r="J294" i="1"/>
  <c r="M293" i="1"/>
  <c r="O293" i="1" s="1"/>
  <c r="J293" i="1"/>
  <c r="M292" i="1"/>
  <c r="Q292" i="1" s="1"/>
  <c r="J292" i="1"/>
  <c r="M271" i="1"/>
  <c r="Q271" i="1" s="1"/>
  <c r="J271" i="1"/>
  <c r="M270" i="1"/>
  <c r="Q270" i="1" s="1"/>
  <c r="J270" i="1"/>
  <c r="M269" i="1"/>
  <c r="Q269" i="1" s="1"/>
  <c r="J269" i="1"/>
  <c r="M268" i="1"/>
  <c r="Q268" i="1" s="1"/>
  <c r="J268" i="1"/>
  <c r="M267" i="1"/>
  <c r="O267" i="1" s="1"/>
  <c r="J267" i="1"/>
  <c r="M266" i="1"/>
  <c r="Q266" i="1" s="1"/>
  <c r="J266" i="1"/>
  <c r="M265" i="1"/>
  <c r="Q265" i="1" s="1"/>
  <c r="J265" i="1"/>
  <c r="M291" i="1"/>
  <c r="Q291" i="1" s="1"/>
  <c r="J291" i="1"/>
  <c r="M290" i="1"/>
  <c r="O290" i="1" s="1"/>
  <c r="J290" i="1"/>
  <c r="M289" i="1"/>
  <c r="Q289" i="1" s="1"/>
  <c r="J289" i="1"/>
  <c r="M288" i="1"/>
  <c r="Q288" i="1" s="1"/>
  <c r="J288" i="1"/>
  <c r="M287" i="1"/>
  <c r="J287" i="1"/>
  <c r="M286" i="1"/>
  <c r="O286" i="1" s="1"/>
  <c r="J286" i="1"/>
  <c r="M285" i="1"/>
  <c r="Q285" i="1" s="1"/>
  <c r="J285" i="1"/>
  <c r="M284" i="1"/>
  <c r="Q284" i="1" s="1"/>
  <c r="J284" i="1"/>
  <c r="M283" i="1"/>
  <c r="Q283" i="1" s="1"/>
  <c r="J283" i="1"/>
  <c r="M282" i="1"/>
  <c r="Q282" i="1" s="1"/>
  <c r="J282" i="1"/>
  <c r="M281" i="1"/>
  <c r="Q281" i="1" s="1"/>
  <c r="J281" i="1"/>
  <c r="M280" i="1"/>
  <c r="Q280" i="1" s="1"/>
  <c r="J280" i="1"/>
  <c r="M278" i="1"/>
  <c r="Q278" i="1" s="1"/>
  <c r="J278" i="1"/>
  <c r="M277" i="1"/>
  <c r="Q277" i="1" s="1"/>
  <c r="J277" i="1"/>
  <c r="M276" i="1"/>
  <c r="Q276" i="1" s="1"/>
  <c r="J276" i="1"/>
  <c r="M275" i="1"/>
  <c r="O275" i="1" s="1"/>
  <c r="J275" i="1"/>
  <c r="M274" i="1"/>
  <c r="Q274" i="1" s="1"/>
  <c r="J274" i="1"/>
  <c r="M273" i="1"/>
  <c r="Q273" i="1" s="1"/>
  <c r="J273" i="1"/>
  <c r="M272" i="1"/>
  <c r="Q272" i="1" s="1"/>
  <c r="J272" i="1"/>
  <c r="M264" i="1"/>
  <c r="Q264" i="1" s="1"/>
  <c r="J264" i="1"/>
  <c r="M263" i="1"/>
  <c r="Q263" i="1" s="1"/>
  <c r="J263" i="1"/>
  <c r="M253" i="1"/>
  <c r="Q253" i="1" s="1"/>
  <c r="J253" i="1"/>
  <c r="M252" i="1"/>
  <c r="Q252" i="1" s="1"/>
  <c r="J252" i="1"/>
  <c r="M251" i="1"/>
  <c r="Q251" i="1" s="1"/>
  <c r="J251" i="1"/>
  <c r="M250" i="1"/>
  <c r="O250" i="1" s="1"/>
  <c r="J250" i="1"/>
  <c r="M198" i="1"/>
  <c r="J198" i="1"/>
  <c r="M197" i="1"/>
  <c r="Q197" i="1" s="1"/>
  <c r="J197" i="1"/>
  <c r="M196" i="1"/>
  <c r="Q196" i="1" s="1"/>
  <c r="J196" i="1"/>
  <c r="M195" i="1"/>
  <c r="Q195" i="1" s="1"/>
  <c r="J195" i="1"/>
  <c r="M194" i="1"/>
  <c r="O194" i="1" s="1"/>
  <c r="J194" i="1"/>
  <c r="M193" i="1"/>
  <c r="Q193" i="1" s="1"/>
  <c r="J193" i="1"/>
  <c r="M262" i="1"/>
  <c r="Q262" i="1" s="1"/>
  <c r="J262" i="1"/>
  <c r="M261" i="1"/>
  <c r="Q261" i="1" s="1"/>
  <c r="J261" i="1"/>
  <c r="M260" i="1"/>
  <c r="O260" i="1" s="1"/>
  <c r="J260" i="1"/>
  <c r="M259" i="1"/>
  <c r="Q259" i="1" s="1"/>
  <c r="J259" i="1"/>
  <c r="M258" i="1"/>
  <c r="Q258" i="1" s="1"/>
  <c r="J258" i="1"/>
  <c r="M257" i="1"/>
  <c r="Q257" i="1" s="1"/>
  <c r="J257" i="1"/>
  <c r="M256" i="1"/>
  <c r="Q256" i="1" s="1"/>
  <c r="J256" i="1"/>
  <c r="M255" i="1"/>
  <c r="O255" i="1" s="1"/>
  <c r="J255" i="1"/>
  <c r="M254" i="1"/>
  <c r="Q254" i="1" s="1"/>
  <c r="J254" i="1"/>
  <c r="M192" i="1"/>
  <c r="O192" i="1" s="1"/>
  <c r="J192" i="1"/>
  <c r="M191" i="1"/>
  <c r="Q191" i="1" s="1"/>
  <c r="J191" i="1"/>
  <c r="M190" i="1"/>
  <c r="Q190" i="1" s="1"/>
  <c r="J190" i="1"/>
  <c r="M189" i="1"/>
  <c r="J189" i="1"/>
  <c r="M188" i="1"/>
  <c r="Q188" i="1" s="1"/>
  <c r="J188" i="1"/>
  <c r="M187" i="1"/>
  <c r="Q187" i="1" s="1"/>
  <c r="J187" i="1"/>
  <c r="M186" i="1"/>
  <c r="Q186" i="1" s="1"/>
  <c r="J186" i="1"/>
  <c r="M185" i="1"/>
  <c r="Q185" i="1" s="1"/>
  <c r="J185" i="1"/>
  <c r="M184" i="1"/>
  <c r="Q184" i="1" s="1"/>
  <c r="J184" i="1"/>
  <c r="M183" i="1"/>
  <c r="Q183" i="1" s="1"/>
  <c r="J183" i="1"/>
  <c r="M182" i="1"/>
  <c r="Q182" i="1" s="1"/>
  <c r="J182" i="1"/>
  <c r="M181" i="1"/>
  <c r="Q181" i="1" s="1"/>
  <c r="J181" i="1"/>
  <c r="M249" i="1"/>
  <c r="Q249" i="1" s="1"/>
  <c r="J249" i="1"/>
  <c r="M248" i="1"/>
  <c r="O248" i="1" s="1"/>
  <c r="J248" i="1"/>
  <c r="M247" i="1"/>
  <c r="Q247" i="1" s="1"/>
  <c r="J247" i="1"/>
  <c r="M246" i="1"/>
  <c r="Q246" i="1" s="1"/>
  <c r="J246" i="1"/>
  <c r="M245" i="1"/>
  <c r="Q245" i="1" s="1"/>
  <c r="J245" i="1"/>
  <c r="M244" i="1"/>
  <c r="O244" i="1" s="1"/>
  <c r="J244" i="1"/>
  <c r="M243" i="1"/>
  <c r="Q243" i="1" s="1"/>
  <c r="J243" i="1"/>
  <c r="M242" i="1"/>
  <c r="Q242" i="1" s="1"/>
  <c r="J242" i="1"/>
  <c r="M241" i="1"/>
  <c r="O241" i="1" s="1"/>
  <c r="J241" i="1"/>
  <c r="M240" i="1"/>
  <c r="O240" i="1" s="1"/>
  <c r="J240" i="1"/>
  <c r="M239" i="1"/>
  <c r="Q239" i="1" s="1"/>
  <c r="J239" i="1"/>
  <c r="M238" i="1"/>
  <c r="Q238" i="1" s="1"/>
  <c r="J238" i="1"/>
  <c r="M237" i="1"/>
  <c r="O237" i="1" s="1"/>
  <c r="J237" i="1"/>
  <c r="M236" i="1"/>
  <c r="Q236" i="1" s="1"/>
  <c r="J236" i="1"/>
  <c r="M180" i="1"/>
  <c r="Q180" i="1" s="1"/>
  <c r="J180" i="1"/>
  <c r="M179" i="1"/>
  <c r="Q179" i="1" s="1"/>
  <c r="J179" i="1"/>
  <c r="M178" i="1"/>
  <c r="J178" i="1"/>
  <c r="M177" i="1"/>
  <c r="O177" i="1" s="1"/>
  <c r="J177" i="1"/>
  <c r="M176" i="1"/>
  <c r="Q176" i="1" s="1"/>
  <c r="J176" i="1"/>
  <c r="M175" i="1"/>
  <c r="Q175" i="1" s="1"/>
  <c r="J175" i="1"/>
  <c r="M174" i="1"/>
  <c r="O174" i="1" s="1"/>
  <c r="J174" i="1"/>
  <c r="M173" i="1"/>
  <c r="O173" i="1" s="1"/>
  <c r="J173" i="1"/>
  <c r="M172" i="1"/>
  <c r="Q172" i="1" s="1"/>
  <c r="J172" i="1"/>
  <c r="M171" i="1"/>
  <c r="Q171" i="1" s="1"/>
  <c r="J171" i="1"/>
  <c r="M170" i="1"/>
  <c r="Q170" i="1" s="1"/>
  <c r="J170" i="1"/>
  <c r="M169" i="1"/>
  <c r="Q169" i="1" s="1"/>
  <c r="J169" i="1"/>
  <c r="M168" i="1"/>
  <c r="O168" i="1" s="1"/>
  <c r="J168" i="1"/>
  <c r="M167" i="1"/>
  <c r="Q167" i="1" s="1"/>
  <c r="J167" i="1"/>
  <c r="M166" i="1"/>
  <c r="Q166" i="1" s="1"/>
  <c r="J166" i="1"/>
  <c r="M165" i="1"/>
  <c r="O165" i="1" s="1"/>
  <c r="J165" i="1"/>
  <c r="M164" i="1"/>
  <c r="O164" i="1" s="1"/>
  <c r="J164" i="1"/>
  <c r="M163" i="1"/>
  <c r="Q163" i="1" s="1"/>
  <c r="J163" i="1"/>
  <c r="M162" i="1"/>
  <c r="O162" i="1" s="1"/>
  <c r="J162" i="1"/>
  <c r="M161" i="1"/>
  <c r="Q161" i="1" s="1"/>
  <c r="J161" i="1"/>
  <c r="M160" i="1"/>
  <c r="O160" i="1" s="1"/>
  <c r="J160" i="1"/>
  <c r="M159" i="1"/>
  <c r="O159" i="1" s="1"/>
  <c r="J159" i="1"/>
  <c r="M158" i="1"/>
  <c r="Q158" i="1" s="1"/>
  <c r="J158" i="1"/>
  <c r="M157" i="1"/>
  <c r="Q157" i="1" s="1"/>
  <c r="J157" i="1"/>
  <c r="M156" i="1"/>
  <c r="Q156" i="1" s="1"/>
  <c r="J156" i="1"/>
  <c r="M155" i="1"/>
  <c r="Q155" i="1" s="1"/>
  <c r="J155" i="1"/>
  <c r="M154" i="1"/>
  <c r="Q154" i="1" s="1"/>
  <c r="J154" i="1"/>
  <c r="M153" i="1"/>
  <c r="Q153" i="1" s="1"/>
  <c r="J153" i="1"/>
  <c r="M152" i="1"/>
  <c r="Q152" i="1" s="1"/>
  <c r="J152" i="1"/>
  <c r="M151" i="1"/>
  <c r="Q151" i="1" s="1"/>
  <c r="J151" i="1"/>
  <c r="M150" i="1"/>
  <c r="J150" i="1"/>
  <c r="M149" i="1"/>
  <c r="Q149" i="1" s="1"/>
  <c r="J149" i="1"/>
  <c r="M148" i="1"/>
  <c r="Q148" i="1" s="1"/>
  <c r="J148" i="1"/>
  <c r="M147" i="1"/>
  <c r="Q147" i="1" s="1"/>
  <c r="J147" i="1"/>
  <c r="M146" i="1"/>
  <c r="J146" i="1"/>
  <c r="M145" i="1"/>
  <c r="O145" i="1" s="1"/>
  <c r="J145" i="1"/>
  <c r="M144" i="1"/>
  <c r="O144" i="1" s="1"/>
  <c r="J144" i="1"/>
  <c r="M235" i="1"/>
  <c r="J235" i="1"/>
  <c r="M234" i="1"/>
  <c r="Q234" i="1" s="1"/>
  <c r="J234" i="1"/>
  <c r="M232" i="1"/>
  <c r="O232" i="1" s="1"/>
  <c r="J232" i="1"/>
  <c r="M231" i="1"/>
  <c r="J231" i="1"/>
  <c r="M230" i="1"/>
  <c r="O230" i="1" s="1"/>
  <c r="J230" i="1"/>
  <c r="M229" i="1"/>
  <c r="Q229" i="1" s="1"/>
  <c r="J229" i="1"/>
  <c r="M228" i="1"/>
  <c r="J228" i="1"/>
  <c r="M227" i="1"/>
  <c r="O227" i="1" s="1"/>
  <c r="J227" i="1"/>
  <c r="M226" i="1"/>
  <c r="Q226" i="1" s="1"/>
  <c r="J226" i="1"/>
  <c r="M225" i="1"/>
  <c r="O225" i="1" s="1"/>
  <c r="J225" i="1"/>
  <c r="M224" i="1"/>
  <c r="Q224" i="1" s="1"/>
  <c r="J224" i="1"/>
  <c r="M223" i="1"/>
  <c r="O223" i="1" s="1"/>
  <c r="J223" i="1"/>
  <c r="M222" i="1"/>
  <c r="O222" i="1" s="1"/>
  <c r="J222" i="1"/>
  <c r="M221" i="1"/>
  <c r="Q221" i="1" s="1"/>
  <c r="J221" i="1"/>
  <c r="M220" i="1"/>
  <c r="O220" i="1" s="1"/>
  <c r="J220" i="1"/>
  <c r="M219" i="1"/>
  <c r="Q219" i="1" s="1"/>
  <c r="J219" i="1"/>
  <c r="M218" i="1"/>
  <c r="Q218" i="1" s="1"/>
  <c r="J218" i="1"/>
  <c r="M217" i="1"/>
  <c r="O217" i="1" s="1"/>
  <c r="J217" i="1"/>
  <c r="M216" i="1"/>
  <c r="Q216" i="1" s="1"/>
  <c r="J216" i="1"/>
  <c r="M215" i="1"/>
  <c r="Q215" i="1" s="1"/>
  <c r="J215" i="1"/>
  <c r="M214" i="1"/>
  <c r="O214" i="1" s="1"/>
  <c r="J214" i="1"/>
  <c r="M213" i="1"/>
  <c r="Q213" i="1" s="1"/>
  <c r="J213" i="1"/>
  <c r="M212" i="1"/>
  <c r="Q212" i="1" s="1"/>
  <c r="J212" i="1"/>
  <c r="M211" i="1"/>
  <c r="O211" i="1" s="1"/>
  <c r="J211" i="1"/>
  <c r="M210" i="1"/>
  <c r="Q210" i="1" s="1"/>
  <c r="J210" i="1"/>
  <c r="M208" i="1"/>
  <c r="J208" i="1"/>
  <c r="M207" i="1"/>
  <c r="O207" i="1" s="1"/>
  <c r="J207" i="1"/>
  <c r="M206" i="1"/>
  <c r="Q206" i="1" s="1"/>
  <c r="J206" i="1"/>
  <c r="M205" i="1"/>
  <c r="Q205" i="1" s="1"/>
  <c r="J205" i="1"/>
  <c r="M199" i="1"/>
  <c r="Q199" i="1" s="1"/>
  <c r="J199" i="1"/>
  <c r="M204" i="1"/>
  <c r="J204" i="1"/>
  <c r="M202" i="1"/>
  <c r="Q202" i="1" s="1"/>
  <c r="J202" i="1"/>
  <c r="M201" i="1"/>
  <c r="Q201" i="1" s="1"/>
  <c r="J201" i="1"/>
  <c r="M200" i="1"/>
  <c r="Q200" i="1" s="1"/>
  <c r="J200" i="1"/>
  <c r="M143" i="1"/>
  <c r="Q143" i="1" s="1"/>
  <c r="J143" i="1"/>
  <c r="M142" i="1"/>
  <c r="Q142" i="1" s="1"/>
  <c r="J142" i="1"/>
  <c r="M141" i="1"/>
  <c r="Q141" i="1" s="1"/>
  <c r="J141" i="1"/>
  <c r="M140" i="1"/>
  <c r="O140" i="1" s="1"/>
  <c r="J140" i="1"/>
  <c r="M139" i="1"/>
  <c r="J139" i="1"/>
  <c r="M138" i="1"/>
  <c r="O138" i="1" s="1"/>
  <c r="S756" i="1" s="1"/>
  <c r="J138" i="1"/>
  <c r="M137" i="1"/>
  <c r="Q137" i="1" s="1"/>
  <c r="J137" i="1"/>
  <c r="M136" i="1"/>
  <c r="Q136" i="1" s="1"/>
  <c r="J136" i="1"/>
  <c r="M135" i="1"/>
  <c r="O135" i="1" s="1"/>
  <c r="J135" i="1"/>
  <c r="M134" i="1"/>
  <c r="O134" i="1" s="1"/>
  <c r="J134" i="1"/>
  <c r="M133" i="1"/>
  <c r="Q133" i="1" s="1"/>
  <c r="J133" i="1"/>
  <c r="M132" i="1"/>
  <c r="Q132" i="1" s="1"/>
  <c r="J132" i="1"/>
  <c r="M131" i="1"/>
  <c r="Q131" i="1" s="1"/>
  <c r="J131" i="1"/>
  <c r="M130" i="1"/>
  <c r="Q130" i="1" s="1"/>
  <c r="J130" i="1"/>
  <c r="M129" i="1"/>
  <c r="Q129" i="1" s="1"/>
  <c r="J129" i="1"/>
  <c r="M128" i="1"/>
  <c r="Q128" i="1" s="1"/>
  <c r="J128" i="1"/>
  <c r="M127" i="1"/>
  <c r="Q127" i="1" s="1"/>
  <c r="J127" i="1"/>
  <c r="M126" i="1"/>
  <c r="O126" i="1" s="1"/>
  <c r="J126" i="1"/>
  <c r="M125" i="1"/>
  <c r="J125" i="1"/>
  <c r="M124" i="1"/>
  <c r="O124" i="1" s="1"/>
  <c r="J124" i="1"/>
  <c r="M123" i="1"/>
  <c r="O123" i="1" s="1"/>
  <c r="J123" i="1"/>
  <c r="M122" i="1"/>
  <c r="Q122" i="1" s="1"/>
  <c r="J122" i="1"/>
  <c r="M121" i="1"/>
  <c r="Q121" i="1" s="1"/>
  <c r="J121" i="1"/>
  <c r="M120" i="1"/>
  <c r="O120" i="1" s="1"/>
  <c r="J120" i="1"/>
  <c r="M119" i="1"/>
  <c r="Q119" i="1" s="1"/>
  <c r="J119" i="1"/>
  <c r="M118" i="1"/>
  <c r="Q118" i="1" s="1"/>
  <c r="J118" i="1"/>
  <c r="M117" i="1"/>
  <c r="Q117" i="1" s="1"/>
  <c r="J117" i="1"/>
  <c r="M116" i="1"/>
  <c r="O116" i="1" s="1"/>
  <c r="J116" i="1"/>
  <c r="M115" i="1"/>
  <c r="Q115" i="1" s="1"/>
  <c r="J115" i="1"/>
  <c r="M114" i="1"/>
  <c r="Q114" i="1" s="1"/>
  <c r="J114" i="1"/>
  <c r="M113" i="1"/>
  <c r="O113" i="1" s="1"/>
  <c r="J113" i="1"/>
  <c r="M112" i="1"/>
  <c r="O112" i="1" s="1"/>
  <c r="J112" i="1"/>
  <c r="M111" i="1"/>
  <c r="J111" i="1"/>
  <c r="M110" i="1"/>
  <c r="O110" i="1" s="1"/>
  <c r="J110" i="1"/>
  <c r="M109" i="1"/>
  <c r="Q109" i="1" s="1"/>
  <c r="J109" i="1"/>
  <c r="M108" i="1"/>
  <c r="Q108" i="1" s="1"/>
  <c r="J108" i="1"/>
  <c r="M107" i="1"/>
  <c r="O107" i="1" s="1"/>
  <c r="J107" i="1"/>
  <c r="M106" i="1"/>
  <c r="O106" i="1" s="1"/>
  <c r="J106" i="1"/>
  <c r="M105" i="1"/>
  <c r="Q105" i="1" s="1"/>
  <c r="J105" i="1"/>
  <c r="M104" i="1"/>
  <c r="Q104" i="1" s="1"/>
  <c r="J104" i="1"/>
  <c r="M103" i="1"/>
  <c r="Q103" i="1" s="1"/>
  <c r="J103" i="1"/>
  <c r="M102" i="1"/>
  <c r="Q102" i="1" s="1"/>
  <c r="J102" i="1"/>
  <c r="M101" i="1"/>
  <c r="Q101" i="1" s="1"/>
  <c r="J101" i="1"/>
  <c r="M100" i="1"/>
  <c r="Q100" i="1" s="1"/>
  <c r="J100" i="1"/>
  <c r="M99" i="1"/>
  <c r="O99" i="1" s="1"/>
  <c r="J99" i="1"/>
  <c r="M98" i="1"/>
  <c r="J98" i="1"/>
  <c r="M96" i="1"/>
  <c r="J96" i="1"/>
  <c r="M95" i="1"/>
  <c r="O95" i="1" s="1"/>
  <c r="J95" i="1"/>
  <c r="M94" i="1"/>
  <c r="Q94" i="1" s="1"/>
  <c r="J94" i="1"/>
  <c r="M93" i="1"/>
  <c r="Q93" i="1" s="1"/>
  <c r="J93" i="1"/>
  <c r="M92" i="1"/>
  <c r="Q92" i="1" s="1"/>
  <c r="J92" i="1"/>
  <c r="M91" i="1"/>
  <c r="O91" i="1" s="1"/>
  <c r="J91" i="1"/>
  <c r="M90" i="1"/>
  <c r="O90" i="1" s="1"/>
  <c r="J90" i="1"/>
  <c r="M89" i="1"/>
  <c r="Q89" i="1" s="1"/>
  <c r="J89" i="1"/>
  <c r="M88" i="1"/>
  <c r="Q88" i="1" s="1"/>
  <c r="J88" i="1"/>
  <c r="M87" i="1"/>
  <c r="Q87" i="1" s="1"/>
  <c r="J87" i="1"/>
  <c r="M86" i="1"/>
  <c r="Q86" i="1" s="1"/>
  <c r="J86" i="1"/>
  <c r="M85" i="1"/>
  <c r="Q85" i="1" s="1"/>
  <c r="J85" i="1"/>
  <c r="M84" i="1"/>
  <c r="O84" i="1" s="1"/>
  <c r="J84" i="1"/>
  <c r="M83" i="1"/>
  <c r="O83" i="1" s="1"/>
  <c r="J83" i="1"/>
  <c r="M82" i="1"/>
  <c r="J82" i="1"/>
  <c r="M81" i="1"/>
  <c r="O81" i="1" s="1"/>
  <c r="J81" i="1"/>
  <c r="M80" i="1"/>
  <c r="Q80" i="1" s="1"/>
  <c r="J80" i="1"/>
  <c r="M79" i="1"/>
  <c r="Q79" i="1" s="1"/>
  <c r="J79" i="1"/>
  <c r="M78" i="1"/>
  <c r="O78" i="1" s="1"/>
  <c r="J78" i="1"/>
  <c r="M77" i="1"/>
  <c r="O77" i="1" s="1"/>
  <c r="J77" i="1"/>
  <c r="M76" i="1"/>
  <c r="Q76" i="1" s="1"/>
  <c r="J76" i="1"/>
  <c r="M75" i="1"/>
  <c r="Q75" i="1" s="1"/>
  <c r="J75" i="1"/>
  <c r="M74" i="1"/>
  <c r="Q74" i="1" s="1"/>
  <c r="J74" i="1"/>
  <c r="M73" i="1"/>
  <c r="O73" i="1" s="1"/>
  <c r="J73" i="1"/>
  <c r="M72" i="1"/>
  <c r="Q72" i="1" s="1"/>
  <c r="J72" i="1"/>
  <c r="M97" i="1"/>
  <c r="Q97" i="1" s="1"/>
  <c r="J97" i="1"/>
  <c r="M71" i="1"/>
  <c r="O71" i="1" s="1"/>
  <c r="J71" i="1"/>
  <c r="M70" i="1"/>
  <c r="O70" i="1" s="1"/>
  <c r="J70" i="1"/>
  <c r="M69" i="1"/>
  <c r="J69" i="1"/>
  <c r="M68" i="1"/>
  <c r="O68" i="1" s="1"/>
  <c r="J68" i="1"/>
  <c r="M67" i="1"/>
  <c r="Q67" i="1" s="1"/>
  <c r="J67" i="1"/>
  <c r="M66" i="1"/>
  <c r="Q66" i="1" s="1"/>
  <c r="J66" i="1"/>
  <c r="M65" i="1"/>
  <c r="O65" i="1" s="1"/>
  <c r="J65" i="1"/>
  <c r="M64" i="1"/>
  <c r="J64" i="1"/>
  <c r="M25" i="1"/>
  <c r="Q25" i="1" s="1"/>
  <c r="J25" i="1"/>
  <c r="M24" i="1"/>
  <c r="Q24" i="1" s="1"/>
  <c r="J24" i="1"/>
  <c r="M23" i="1"/>
  <c r="Q23" i="1" s="1"/>
  <c r="J23" i="1"/>
  <c r="M22" i="1"/>
  <c r="Q22" i="1" s="1"/>
  <c r="J22" i="1"/>
  <c r="M21" i="1"/>
  <c r="J21" i="1"/>
  <c r="M57" i="1"/>
  <c r="Q57" i="1" s="1"/>
  <c r="J57" i="1"/>
  <c r="M56" i="1"/>
  <c r="Q56" i="1" s="1"/>
  <c r="J56" i="1"/>
  <c r="M55" i="1"/>
  <c r="O55" i="1" s="1"/>
  <c r="J55" i="1"/>
  <c r="M54" i="1"/>
  <c r="J54" i="1"/>
  <c r="M53" i="1"/>
  <c r="J53" i="1"/>
  <c r="M52" i="1"/>
  <c r="Q52" i="1" s="1"/>
  <c r="J52" i="1"/>
  <c r="M51" i="1"/>
  <c r="Q51" i="1" s="1"/>
  <c r="J51" i="1"/>
  <c r="M50" i="1"/>
  <c r="O50" i="1" s="1"/>
  <c r="J50" i="1"/>
  <c r="M49" i="1"/>
  <c r="J49" i="1"/>
  <c r="M48" i="1"/>
  <c r="Q48" i="1" s="1"/>
  <c r="J48" i="1"/>
  <c r="M47" i="1"/>
  <c r="Q47" i="1" s="1"/>
  <c r="J47" i="1"/>
  <c r="M46" i="1"/>
  <c r="Q46" i="1" s="1"/>
  <c r="J46" i="1"/>
  <c r="M45" i="1"/>
  <c r="Q45" i="1" s="1"/>
  <c r="J45" i="1"/>
  <c r="M44" i="1"/>
  <c r="Q44" i="1" s="1"/>
  <c r="J44" i="1"/>
  <c r="M43" i="1"/>
  <c r="J43" i="1"/>
  <c r="M42" i="1"/>
  <c r="Q42" i="1" s="1"/>
  <c r="J42" i="1"/>
  <c r="M41" i="1"/>
  <c r="O41" i="1" s="1"/>
  <c r="J41" i="1"/>
  <c r="M40" i="1"/>
  <c r="Q40" i="1" s="1"/>
  <c r="J40" i="1"/>
  <c r="M39" i="1"/>
  <c r="O39" i="1" s="1"/>
  <c r="J39" i="1"/>
  <c r="M38" i="1"/>
  <c r="O38" i="1" s="1"/>
  <c r="J38" i="1"/>
  <c r="M63" i="1"/>
  <c r="Q63" i="1" s="1"/>
  <c r="J63" i="1"/>
  <c r="M61" i="1"/>
  <c r="Q61" i="1" s="1"/>
  <c r="J61" i="1"/>
  <c r="M60" i="1"/>
  <c r="J60" i="1"/>
  <c r="M59" i="1"/>
  <c r="Q59" i="1" s="1"/>
  <c r="J59" i="1"/>
  <c r="M58" i="1"/>
  <c r="Q58" i="1" s="1"/>
  <c r="J58" i="1"/>
  <c r="M37" i="1"/>
  <c r="Q37" i="1" s="1"/>
  <c r="J37" i="1"/>
  <c r="M36" i="1"/>
  <c r="Q36" i="1" s="1"/>
  <c r="J36" i="1"/>
  <c r="M35" i="1"/>
  <c r="Q35" i="1" s="1"/>
  <c r="J35" i="1"/>
  <c r="M34" i="1"/>
  <c r="J34" i="1"/>
  <c r="M33" i="1"/>
  <c r="Q33" i="1" s="1"/>
  <c r="J33" i="1"/>
  <c r="M32" i="1"/>
  <c r="O32" i="1" s="1"/>
  <c r="J32" i="1"/>
  <c r="M31" i="1"/>
  <c r="Q31" i="1" s="1"/>
  <c r="J31" i="1"/>
  <c r="M30" i="1"/>
  <c r="O30" i="1" s="1"/>
  <c r="J30" i="1"/>
  <c r="M29" i="1"/>
  <c r="Q29" i="1" s="1"/>
  <c r="J29" i="1"/>
  <c r="M28" i="1"/>
  <c r="Q28" i="1" s="1"/>
  <c r="J28" i="1"/>
  <c r="M27" i="1"/>
  <c r="Q27" i="1" s="1"/>
  <c r="J27" i="1"/>
  <c r="M26" i="1"/>
  <c r="O26" i="1" s="1"/>
  <c r="J26" i="1"/>
  <c r="M20" i="1"/>
  <c r="O20" i="1" s="1"/>
  <c r="J20" i="1"/>
  <c r="M19" i="1"/>
  <c r="Q19" i="1" s="1"/>
  <c r="J19" i="1"/>
  <c r="M18" i="1"/>
  <c r="Q18" i="1" s="1"/>
  <c r="J18" i="1"/>
  <c r="M17" i="1"/>
  <c r="O17" i="1" s="1"/>
  <c r="J17" i="1"/>
  <c r="M16" i="1"/>
  <c r="Q16" i="1" s="1"/>
  <c r="J16" i="1"/>
  <c r="M15" i="1"/>
  <c r="J15" i="1"/>
  <c r="M14" i="1"/>
  <c r="Q14" i="1" s="1"/>
  <c r="J14" i="1"/>
  <c r="M13" i="1"/>
  <c r="O13" i="1" s="1"/>
  <c r="J13" i="1"/>
  <c r="M12" i="1"/>
  <c r="Q12" i="1" s="1"/>
  <c r="J12" i="1"/>
  <c r="M11" i="1"/>
  <c r="O11" i="1" s="1"/>
  <c r="J11" i="1"/>
  <c r="M10" i="1"/>
  <c r="O10" i="1" s="1"/>
  <c r="J10" i="1"/>
  <c r="M9" i="1"/>
  <c r="O9" i="1" s="1"/>
  <c r="J9" i="1"/>
  <c r="M8" i="1"/>
  <c r="Q8" i="1" s="1"/>
  <c r="J8" i="1"/>
  <c r="M7" i="1"/>
  <c r="O7" i="1" s="1"/>
  <c r="J7" i="1"/>
  <c r="M6" i="1"/>
  <c r="O6" i="1" s="1"/>
  <c r="J6" i="1"/>
  <c r="M5" i="1"/>
  <c r="Q5" i="1" s="1"/>
  <c r="J5" i="1"/>
  <c r="M4" i="1"/>
  <c r="Q4" i="1" s="1"/>
  <c r="J4" i="1"/>
  <c r="M3" i="1"/>
  <c r="O3" i="1" s="1"/>
  <c r="J3" i="1"/>
  <c r="M2" i="1"/>
  <c r="O2" i="1" s="1"/>
  <c r="J2" i="1"/>
  <c r="J13" i="121" l="1"/>
  <c r="J7" i="116"/>
  <c r="J4" i="114"/>
  <c r="J17" i="107"/>
  <c r="J5" i="69"/>
  <c r="J17" i="63"/>
  <c r="J5" i="49"/>
  <c r="J5" i="42"/>
  <c r="J56" i="52"/>
  <c r="Q4" i="125"/>
  <c r="O4" i="125"/>
  <c r="O3" i="125"/>
  <c r="Q3" i="125"/>
  <c r="O2" i="119"/>
  <c r="Q2" i="119"/>
  <c r="Q7" i="121"/>
  <c r="O7" i="121"/>
  <c r="O4" i="121"/>
  <c r="Q4" i="121"/>
  <c r="O2" i="116"/>
  <c r="Q2" i="116"/>
  <c r="Q7" i="108"/>
  <c r="O7" i="108"/>
  <c r="Q5" i="82"/>
  <c r="O5" i="82"/>
  <c r="Q4" i="82"/>
  <c r="O4" i="82"/>
  <c r="Q2" i="66"/>
  <c r="O2" i="66"/>
  <c r="Q45" i="54"/>
  <c r="O45" i="54"/>
  <c r="O4" i="47"/>
  <c r="Q4" i="47"/>
  <c r="O11" i="103"/>
  <c r="O48" i="54"/>
  <c r="Q2" i="125"/>
  <c r="Q8" i="125"/>
  <c r="J13" i="125"/>
  <c r="J14" i="125"/>
  <c r="O7" i="125"/>
  <c r="Q5" i="125"/>
  <c r="Q12" i="125" s="1"/>
  <c r="O2" i="120"/>
  <c r="J19" i="103"/>
  <c r="O2" i="102"/>
  <c r="Q5" i="102"/>
  <c r="Q30" i="99"/>
  <c r="O15" i="99"/>
  <c r="J37" i="99"/>
  <c r="O3" i="94"/>
  <c r="O21" i="94"/>
  <c r="Q23" i="94"/>
  <c r="O18" i="92"/>
  <c r="Q10" i="92"/>
  <c r="Q14" i="78"/>
  <c r="Q11" i="78"/>
  <c r="O16" i="70"/>
  <c r="O5" i="63"/>
  <c r="O11" i="62"/>
  <c r="Q5" i="62"/>
  <c r="O10" i="60"/>
  <c r="O54" i="52"/>
  <c r="O10" i="44"/>
  <c r="O3" i="44"/>
  <c r="O9" i="43"/>
  <c r="Q13" i="129"/>
  <c r="Q12" i="39"/>
  <c r="O13" i="37"/>
  <c r="O13" i="36"/>
  <c r="O30" i="36"/>
  <c r="O10" i="36"/>
  <c r="J6" i="35"/>
  <c r="J18" i="34"/>
  <c r="O25" i="32"/>
  <c r="Q33" i="32"/>
  <c r="Q3" i="26"/>
  <c r="O3" i="18"/>
  <c r="O54" i="15"/>
  <c r="O74" i="15"/>
  <c r="Q62" i="15"/>
  <c r="O64" i="15"/>
  <c r="Q42" i="15"/>
  <c r="O68" i="15"/>
  <c r="O28" i="15"/>
  <c r="Q49" i="15"/>
  <c r="Q16" i="13"/>
  <c r="O14" i="13"/>
  <c r="O4" i="119"/>
  <c r="J4" i="119"/>
  <c r="O2" i="111"/>
  <c r="S2" i="111" s="1"/>
  <c r="M9" i="111"/>
  <c r="O10" i="111" s="1"/>
  <c r="J23" i="118"/>
  <c r="O20" i="118"/>
  <c r="S20" i="118" s="1"/>
  <c r="Q3" i="118"/>
  <c r="Q16" i="118"/>
  <c r="S18" i="118"/>
  <c r="J22" i="118"/>
  <c r="S349" i="1"/>
  <c r="Q8" i="92"/>
  <c r="Q4" i="54"/>
  <c r="Q29" i="54"/>
  <c r="O8" i="54"/>
  <c r="O26" i="54"/>
  <c r="O41" i="54"/>
  <c r="O25" i="54"/>
  <c r="O49" i="54"/>
  <c r="Q16" i="30"/>
  <c r="O3" i="30"/>
  <c r="O1035" i="1"/>
  <c r="O17" i="27"/>
  <c r="O52" i="27"/>
  <c r="Q8" i="27"/>
  <c r="Q44" i="27"/>
  <c r="O3" i="27"/>
  <c r="Q744" i="1"/>
  <c r="Q352" i="1"/>
  <c r="Q1101" i="1"/>
  <c r="O8" i="1"/>
  <c r="Q899" i="1"/>
  <c r="Q508" i="1"/>
  <c r="O868" i="1"/>
  <c r="Q38" i="1"/>
  <c r="Q1027" i="1"/>
  <c r="Q78" i="1"/>
  <c r="O205" i="1"/>
  <c r="O206" i="1"/>
  <c r="Q621" i="1"/>
  <c r="O826" i="1"/>
  <c r="O1283" i="1"/>
  <c r="Q422" i="1"/>
  <c r="O300" i="1"/>
  <c r="Q554" i="1"/>
  <c r="Q65" i="1"/>
  <c r="O1325" i="1"/>
  <c r="M12" i="125"/>
  <c r="O13" i="125" s="1"/>
  <c r="O9" i="125"/>
  <c r="O6" i="125"/>
  <c r="O10" i="125"/>
  <c r="O11" i="125"/>
  <c r="Q3" i="119"/>
  <c r="S8" i="118"/>
  <c r="Q8" i="118"/>
  <c r="Q18" i="118"/>
  <c r="O2" i="118"/>
  <c r="M21" i="118"/>
  <c r="O22" i="118" s="1"/>
  <c r="O4" i="118"/>
  <c r="S4" i="118" s="1"/>
  <c r="O11" i="118"/>
  <c r="S11" i="118" s="1"/>
  <c r="O13" i="118"/>
  <c r="S13" i="118" s="1"/>
  <c r="O12" i="118"/>
  <c r="S15" i="118" s="1"/>
  <c r="O6" i="111"/>
  <c r="S6" i="111" s="1"/>
  <c r="O7" i="111"/>
  <c r="S7" i="111" s="1"/>
  <c r="O3" i="111"/>
  <c r="S3" i="111" s="1"/>
  <c r="J11" i="111"/>
  <c r="O4" i="111"/>
  <c r="S4" i="111" s="1"/>
  <c r="O5" i="111"/>
  <c r="S5" i="111" s="1"/>
  <c r="O8" i="111"/>
  <c r="S8" i="111" s="1"/>
  <c r="Q8" i="64"/>
  <c r="Q33" i="129"/>
  <c r="O8" i="121"/>
  <c r="Q10" i="121"/>
  <c r="O5" i="121"/>
  <c r="O11" i="121"/>
  <c r="O3" i="124"/>
  <c r="Q2" i="124"/>
  <c r="O2" i="124"/>
  <c r="Q2" i="122"/>
  <c r="Q3" i="122"/>
  <c r="O5" i="122"/>
  <c r="Q5" i="122"/>
  <c r="Q6" i="122"/>
  <c r="O6" i="122"/>
  <c r="O4" i="120"/>
  <c r="J12" i="120"/>
  <c r="O7" i="120"/>
  <c r="Q7" i="120"/>
  <c r="Q10" i="120"/>
  <c r="O10" i="120"/>
  <c r="O3" i="120"/>
  <c r="Q3" i="120"/>
  <c r="O6" i="120"/>
  <c r="O5" i="120"/>
  <c r="O9" i="120"/>
  <c r="O5" i="116"/>
  <c r="Q3" i="116"/>
  <c r="O2" i="114"/>
  <c r="O2" i="112"/>
  <c r="O6" i="112"/>
  <c r="Q5" i="112"/>
  <c r="O5" i="112"/>
  <c r="Q9" i="108"/>
  <c r="Q18" i="108"/>
  <c r="Q5" i="108"/>
  <c r="Q15" i="108"/>
  <c r="O19" i="108"/>
  <c r="Q12" i="108"/>
  <c r="J21" i="108"/>
  <c r="O14" i="108"/>
  <c r="Q2" i="108"/>
  <c r="O2" i="108"/>
  <c r="Q11" i="108"/>
  <c r="O10" i="108"/>
  <c r="Q6" i="107"/>
  <c r="O7" i="107"/>
  <c r="Q13" i="107"/>
  <c r="O10" i="107"/>
  <c r="S4" i="107" s="1"/>
  <c r="Q12" i="107"/>
  <c r="Q14" i="107"/>
  <c r="O8" i="107"/>
  <c r="O3" i="107"/>
  <c r="O9" i="107"/>
  <c r="J4" i="106"/>
  <c r="O2" i="104"/>
  <c r="Q2" i="104"/>
  <c r="Q9" i="103"/>
  <c r="O12" i="103"/>
  <c r="O8" i="103"/>
  <c r="O4" i="103"/>
  <c r="O13" i="103"/>
  <c r="Q3" i="102"/>
  <c r="Q12" i="102"/>
  <c r="Q8" i="102"/>
  <c r="O7" i="102"/>
  <c r="J8" i="101"/>
  <c r="O4" i="101"/>
  <c r="Q6" i="101"/>
  <c r="Q31" i="99"/>
  <c r="O7" i="99"/>
  <c r="O12" i="99"/>
  <c r="Q21" i="99"/>
  <c r="Q33" i="99"/>
  <c r="O24" i="99"/>
  <c r="O32" i="99"/>
  <c r="O26" i="99"/>
  <c r="Q5" i="99"/>
  <c r="O17" i="99"/>
  <c r="Q2" i="99"/>
  <c r="O19" i="99"/>
  <c r="O25" i="99"/>
  <c r="O6" i="99"/>
  <c r="O9" i="99"/>
  <c r="O4" i="99"/>
  <c r="O20" i="99"/>
  <c r="O27" i="99"/>
  <c r="Q18" i="99"/>
  <c r="O14" i="99"/>
  <c r="O34" i="99"/>
  <c r="Q2" i="98"/>
  <c r="O17" i="94"/>
  <c r="O26" i="94"/>
  <c r="O37" i="94"/>
  <c r="Q4" i="94"/>
  <c r="O27" i="94"/>
  <c r="O14" i="94"/>
  <c r="O19" i="94"/>
  <c r="O11" i="94"/>
  <c r="Q29" i="94"/>
  <c r="O35" i="94"/>
  <c r="Q35" i="94"/>
  <c r="O16" i="94"/>
  <c r="O39" i="94"/>
  <c r="O38" i="94"/>
  <c r="Q5" i="94"/>
  <c r="Q28" i="94"/>
  <c r="O28" i="94"/>
  <c r="O25" i="94"/>
  <c r="Q6" i="94"/>
  <c r="Q2" i="94"/>
  <c r="Q7" i="94"/>
  <c r="Q30" i="94"/>
  <c r="O36" i="94"/>
  <c r="O12" i="94"/>
  <c r="O22" i="94"/>
  <c r="J4" i="93"/>
  <c r="O2" i="93"/>
  <c r="O13" i="92"/>
  <c r="O15" i="92"/>
  <c r="Q11" i="92"/>
  <c r="O6" i="92"/>
  <c r="Q16" i="92"/>
  <c r="Q17" i="92"/>
  <c r="O17" i="92"/>
  <c r="O4" i="92"/>
  <c r="Q5" i="92"/>
  <c r="J20" i="92"/>
  <c r="O12" i="92"/>
  <c r="O9" i="92"/>
  <c r="O5" i="91"/>
  <c r="Q7" i="91"/>
  <c r="Q3" i="91"/>
  <c r="Q4" i="91"/>
  <c r="O2" i="91"/>
  <c r="Q6" i="91"/>
  <c r="J10" i="91"/>
  <c r="J14" i="90"/>
  <c r="O3" i="90"/>
  <c r="Q5" i="90"/>
  <c r="Q6" i="90"/>
  <c r="O6" i="90"/>
  <c r="O12" i="90"/>
  <c r="Q10" i="90"/>
  <c r="O9" i="90"/>
  <c r="Q4" i="90"/>
  <c r="O3" i="89"/>
  <c r="Q4" i="88"/>
  <c r="Q11" i="88"/>
  <c r="Q15" i="88"/>
  <c r="O14" i="88"/>
  <c r="Q5" i="88"/>
  <c r="Q2" i="88"/>
  <c r="J18" i="88"/>
  <c r="Q7" i="88"/>
  <c r="O7" i="88"/>
  <c r="Q12" i="88"/>
  <c r="Q16" i="88"/>
  <c r="O16" i="88"/>
  <c r="O9" i="88"/>
  <c r="Q2" i="87"/>
  <c r="Q3" i="87"/>
  <c r="J6" i="87"/>
  <c r="O4" i="86"/>
  <c r="O2" i="86"/>
  <c r="J6" i="86"/>
  <c r="O3" i="85"/>
  <c r="O6" i="85"/>
  <c r="O2" i="85"/>
  <c r="Q2" i="85"/>
  <c r="J10" i="85"/>
  <c r="O5" i="85"/>
  <c r="O3" i="84"/>
  <c r="Q2" i="84"/>
  <c r="O2" i="84"/>
  <c r="O4" i="83"/>
  <c r="O2" i="83"/>
  <c r="J8" i="82"/>
  <c r="Q6" i="82"/>
  <c r="O2" i="82"/>
  <c r="Q2" i="82"/>
  <c r="O2" i="81"/>
  <c r="Q7" i="80"/>
  <c r="O2" i="80"/>
  <c r="O5" i="80"/>
  <c r="O4" i="79"/>
  <c r="O5" i="79"/>
  <c r="Q5" i="79"/>
  <c r="Q2" i="79"/>
  <c r="O2" i="79"/>
  <c r="Q3" i="79"/>
  <c r="O3" i="79"/>
  <c r="O13" i="78"/>
  <c r="Q7" i="78"/>
  <c r="O2" i="78"/>
  <c r="Q15" i="78"/>
  <c r="O15" i="78"/>
  <c r="Q5" i="78"/>
  <c r="O5" i="78"/>
  <c r="Q6" i="78"/>
  <c r="Q9" i="78"/>
  <c r="J6" i="77"/>
  <c r="O3" i="77"/>
  <c r="O5" i="76"/>
  <c r="O4" i="76"/>
  <c r="Q3" i="74"/>
  <c r="O3" i="74"/>
  <c r="O3" i="73"/>
  <c r="Q3" i="73"/>
  <c r="J5" i="73"/>
  <c r="O7" i="72"/>
  <c r="O2" i="72"/>
  <c r="O11" i="72"/>
  <c r="Q10" i="72"/>
  <c r="J13" i="72"/>
  <c r="O5" i="72"/>
  <c r="O6" i="72"/>
  <c r="Q3" i="72"/>
  <c r="J7" i="71"/>
  <c r="O4" i="71"/>
  <c r="O2" i="71"/>
  <c r="Q7" i="70"/>
  <c r="O17" i="70"/>
  <c r="O13" i="70"/>
  <c r="O5" i="70"/>
  <c r="O4" i="70"/>
  <c r="O11" i="70"/>
  <c r="O19" i="70"/>
  <c r="Q14" i="70"/>
  <c r="O2" i="69"/>
  <c r="O2" i="68"/>
  <c r="O4" i="68"/>
  <c r="Q5" i="68"/>
  <c r="Q2" i="67"/>
  <c r="J7" i="67"/>
  <c r="Q4" i="67"/>
  <c r="O4" i="67"/>
  <c r="O3" i="67"/>
  <c r="Q7" i="66"/>
  <c r="O4" i="66"/>
  <c r="Q2" i="65"/>
  <c r="Q7" i="64"/>
  <c r="Q2" i="63"/>
  <c r="O3" i="63"/>
  <c r="Q9" i="63"/>
  <c r="Q6" i="62"/>
  <c r="O3" i="62"/>
  <c r="O19" i="62"/>
  <c r="O7" i="62"/>
  <c r="O16" i="62"/>
  <c r="Q14" i="62"/>
  <c r="O14" i="62"/>
  <c r="Q21" i="62"/>
  <c r="Q20" i="62"/>
  <c r="Q17" i="62"/>
  <c r="J4" i="61"/>
  <c r="Q2" i="61"/>
  <c r="Q7" i="60"/>
  <c r="O4" i="60"/>
  <c r="O9" i="60"/>
  <c r="O23" i="60"/>
  <c r="Q23" i="60"/>
  <c r="O12" i="60"/>
  <c r="Q12" i="60"/>
  <c r="O17" i="60"/>
  <c r="Q13" i="60"/>
  <c r="O11" i="60"/>
  <c r="O6" i="60"/>
  <c r="O19" i="60"/>
  <c r="Q20" i="60"/>
  <c r="O5" i="59"/>
  <c r="Q6" i="59"/>
  <c r="O2" i="59"/>
  <c r="Q2" i="59"/>
  <c r="M8" i="59"/>
  <c r="O9" i="59" s="1"/>
  <c r="Q3" i="59"/>
  <c r="O7" i="59"/>
  <c r="J7" i="58"/>
  <c r="Q3" i="58"/>
  <c r="O3" i="58"/>
  <c r="O7" i="57"/>
  <c r="O14" i="57"/>
  <c r="Q12" i="57"/>
  <c r="Q13" i="57"/>
  <c r="J17" i="57"/>
  <c r="O15" i="57"/>
  <c r="J5" i="55"/>
  <c r="O16" i="54"/>
  <c r="O51" i="54"/>
  <c r="O52" i="54"/>
  <c r="O5" i="54"/>
  <c r="O46" i="54"/>
  <c r="Q31" i="54"/>
  <c r="O53" i="54"/>
  <c r="O40" i="54"/>
  <c r="Q35" i="54"/>
  <c r="J55" i="54"/>
  <c r="O22" i="54"/>
  <c r="O27" i="54"/>
  <c r="Q21" i="54"/>
  <c r="O21" i="54"/>
  <c r="O39" i="54"/>
  <c r="Q18" i="54"/>
  <c r="O18" i="54"/>
  <c r="Q33" i="54"/>
  <c r="O33" i="54"/>
  <c r="O50" i="54"/>
  <c r="Q50" i="54"/>
  <c r="O17" i="54"/>
  <c r="Q32" i="54"/>
  <c r="Q30" i="54"/>
  <c r="O14" i="54"/>
  <c r="O6" i="54"/>
  <c r="Q12" i="54"/>
  <c r="O15" i="54"/>
  <c r="O42" i="54"/>
  <c r="Q28" i="54"/>
  <c r="O20" i="54"/>
  <c r="O44" i="54"/>
  <c r="O47" i="54"/>
  <c r="Q19" i="54"/>
  <c r="O10" i="54"/>
  <c r="O3" i="54"/>
  <c r="O43" i="54"/>
  <c r="O30" i="52"/>
  <c r="O40" i="52"/>
  <c r="O43" i="52"/>
  <c r="O53" i="52"/>
  <c r="Q51" i="52"/>
  <c r="O7" i="52"/>
  <c r="O8" i="52"/>
  <c r="O17" i="52"/>
  <c r="O35" i="52"/>
  <c r="O42" i="52"/>
  <c r="O21" i="52"/>
  <c r="O5" i="52"/>
  <c r="O22" i="52"/>
  <c r="Q33" i="52"/>
  <c r="O33" i="52"/>
  <c r="Q36" i="52"/>
  <c r="O4" i="52"/>
  <c r="Q25" i="52"/>
  <c r="O49" i="52"/>
  <c r="Q49" i="52"/>
  <c r="Q23" i="52"/>
  <c r="O23" i="52"/>
  <c r="O27" i="52"/>
  <c r="Q27" i="52"/>
  <c r="O11" i="52"/>
  <c r="O34" i="52"/>
  <c r="O12" i="52"/>
  <c r="O6" i="52"/>
  <c r="O41" i="52"/>
  <c r="O18" i="52"/>
  <c r="Q9" i="52"/>
  <c r="Q26" i="52"/>
  <c r="O28" i="52"/>
  <c r="O46" i="52"/>
  <c r="O15" i="52"/>
  <c r="O31" i="52"/>
  <c r="O45" i="52"/>
  <c r="O2" i="51"/>
  <c r="Q3" i="51"/>
  <c r="Q4" i="51"/>
  <c r="J6" i="51"/>
  <c r="O2" i="50"/>
  <c r="Q5" i="50"/>
  <c r="J16" i="50"/>
  <c r="O4" i="50"/>
  <c r="Q8" i="50"/>
  <c r="O8" i="50"/>
  <c r="O13" i="50"/>
  <c r="O14" i="50"/>
  <c r="O7" i="50"/>
  <c r="Q3" i="49"/>
  <c r="J6" i="48"/>
  <c r="Q3" i="48"/>
  <c r="Q4" i="48"/>
  <c r="Q2" i="47"/>
  <c r="O5" i="47"/>
  <c r="O7" i="47"/>
  <c r="Q3" i="47"/>
  <c r="O10" i="47"/>
  <c r="J17" i="47"/>
  <c r="O14" i="47"/>
  <c r="O12" i="47"/>
  <c r="O6" i="47"/>
  <c r="O11" i="47"/>
  <c r="Q8" i="47"/>
  <c r="Q13" i="47"/>
  <c r="O13" i="47"/>
  <c r="Q9" i="47"/>
  <c r="O15" i="47"/>
  <c r="O2" i="46"/>
  <c r="Q2" i="46"/>
  <c r="O3" i="46"/>
  <c r="O5" i="45"/>
  <c r="Q12" i="45"/>
  <c r="O4" i="45"/>
  <c r="Q11" i="45"/>
  <c r="O14" i="45"/>
  <c r="O10" i="45"/>
  <c r="O3" i="45"/>
  <c r="O4" i="44"/>
  <c r="Q11" i="44"/>
  <c r="J15" i="44"/>
  <c r="O8" i="44"/>
  <c r="Q5" i="43"/>
  <c r="Q7" i="43"/>
  <c r="O12" i="43"/>
  <c r="O6" i="43"/>
  <c r="Q2" i="42"/>
  <c r="Q8" i="129"/>
  <c r="Q16" i="129"/>
  <c r="Q22" i="129"/>
  <c r="O23" i="129"/>
  <c r="Q14" i="129"/>
  <c r="O20" i="129"/>
  <c r="O39" i="129"/>
  <c r="Q21" i="129"/>
  <c r="O26" i="129"/>
  <c r="O5" i="129"/>
  <c r="O34" i="129"/>
  <c r="Q17" i="129"/>
  <c r="Q35" i="129"/>
  <c r="O35" i="129"/>
  <c r="O3" i="129"/>
  <c r="O30" i="129"/>
  <c r="O32" i="129"/>
  <c r="O27" i="129"/>
  <c r="Q31" i="129"/>
  <c r="Q40" i="129"/>
  <c r="O6" i="129"/>
  <c r="Q10" i="129"/>
  <c r="O10" i="129"/>
  <c r="O2" i="129"/>
  <c r="Q9" i="129"/>
  <c r="J42" i="129"/>
  <c r="Q29" i="129"/>
  <c r="O29" i="129"/>
  <c r="Q25" i="129"/>
  <c r="O37" i="129"/>
  <c r="Q37" i="129"/>
  <c r="Q11" i="129"/>
  <c r="O11" i="129"/>
  <c r="O19" i="129"/>
  <c r="O36" i="129"/>
  <c r="Q36" i="129"/>
  <c r="O24" i="129"/>
  <c r="O28" i="129"/>
  <c r="O38" i="129"/>
  <c r="O15" i="129"/>
  <c r="Q7" i="129"/>
  <c r="O7" i="129"/>
  <c r="M41" i="129"/>
  <c r="O42" i="129" s="1"/>
  <c r="O18" i="129"/>
  <c r="O12" i="129"/>
  <c r="Q4" i="129"/>
  <c r="J43" i="129"/>
  <c r="Q15" i="39"/>
  <c r="O2" i="39"/>
  <c r="Q14" i="39"/>
  <c r="Q18" i="39"/>
  <c r="O5" i="39"/>
  <c r="Q10" i="39"/>
  <c r="Q17" i="39"/>
  <c r="Q11" i="39"/>
  <c r="Q9" i="39"/>
  <c r="Q3" i="39"/>
  <c r="Q16" i="39"/>
  <c r="O12" i="38"/>
  <c r="O6" i="38"/>
  <c r="O21" i="38"/>
  <c r="O4" i="38"/>
  <c r="Q3" i="38"/>
  <c r="O29" i="38"/>
  <c r="Q25" i="38"/>
  <c r="O20" i="38"/>
  <c r="O13" i="38"/>
  <c r="O28" i="38"/>
  <c r="Q19" i="38"/>
  <c r="O12" i="37"/>
  <c r="O8" i="37"/>
  <c r="Q5" i="37"/>
  <c r="O4" i="37"/>
  <c r="Q11" i="37"/>
  <c r="O7" i="37"/>
  <c r="J15" i="37"/>
  <c r="Q3" i="37"/>
  <c r="O3" i="37"/>
  <c r="Q10" i="37"/>
  <c r="O10" i="37"/>
  <c r="O9" i="37"/>
  <c r="Q28" i="36"/>
  <c r="Q15" i="36"/>
  <c r="J33" i="36"/>
  <c r="Q5" i="36"/>
  <c r="O19" i="36"/>
  <c r="Q14" i="36"/>
  <c r="O9" i="36"/>
  <c r="Q7" i="36"/>
  <c r="O18" i="36"/>
  <c r="Q20" i="36"/>
  <c r="Q6" i="36"/>
  <c r="Q25" i="36"/>
  <c r="O25" i="36"/>
  <c r="Q12" i="36"/>
  <c r="O12" i="36"/>
  <c r="O16" i="36"/>
  <c r="Q2" i="36"/>
  <c r="O4" i="36"/>
  <c r="Q26" i="36"/>
  <c r="O26" i="36"/>
  <c r="Q17" i="36"/>
  <c r="Q31" i="36"/>
  <c r="O31" i="36"/>
  <c r="Q3" i="36"/>
  <c r="Q27" i="36"/>
  <c r="O12" i="34"/>
  <c r="Q6" i="34"/>
  <c r="Q2" i="34"/>
  <c r="J6" i="33"/>
  <c r="Q3" i="33"/>
  <c r="Q2" i="33"/>
  <c r="O2" i="33"/>
  <c r="J5" i="33"/>
  <c r="O5" i="32"/>
  <c r="Q15" i="32"/>
  <c r="Q21" i="32"/>
  <c r="Q31" i="32"/>
  <c r="O7" i="32"/>
  <c r="Q32" i="32"/>
  <c r="O38" i="32"/>
  <c r="Q16" i="32"/>
  <c r="Q13" i="32"/>
  <c r="Q8" i="32"/>
  <c r="Q3" i="32"/>
  <c r="O24" i="32"/>
  <c r="Q2" i="32"/>
  <c r="O37" i="32"/>
  <c r="O19" i="32"/>
  <c r="O28" i="32"/>
  <c r="Q9" i="32"/>
  <c r="O10" i="32"/>
  <c r="O18" i="32"/>
  <c r="O6" i="32"/>
  <c r="O27" i="32"/>
  <c r="Q14" i="32"/>
  <c r="O23" i="32"/>
  <c r="Q34" i="32"/>
  <c r="Q6" i="31"/>
  <c r="J10" i="31"/>
  <c r="O3" i="31"/>
  <c r="O8" i="31"/>
  <c r="Q4" i="31"/>
  <c r="Q7" i="31"/>
  <c r="O7" i="31"/>
  <c r="Q5" i="31"/>
  <c r="O2" i="30"/>
  <c r="O21" i="30"/>
  <c r="O26" i="30"/>
  <c r="Q12" i="30"/>
  <c r="J33" i="30"/>
  <c r="O24" i="30"/>
  <c r="Q7" i="30"/>
  <c r="O7" i="30"/>
  <c r="O15" i="30"/>
  <c r="Q9" i="30"/>
  <c r="O19" i="30"/>
  <c r="Q6" i="30"/>
  <c r="Q7" i="28"/>
  <c r="Q9" i="28"/>
  <c r="O6" i="28"/>
  <c r="O5" i="28"/>
  <c r="Q8" i="28"/>
  <c r="O10" i="28"/>
  <c r="Q2" i="28"/>
  <c r="O3" i="28"/>
  <c r="Q4" i="28"/>
  <c r="O24" i="27"/>
  <c r="Q6" i="27"/>
  <c r="O51" i="27"/>
  <c r="O38" i="27"/>
  <c r="O10" i="27"/>
  <c r="O33" i="27"/>
  <c r="O14" i="27"/>
  <c r="O30" i="27"/>
  <c r="Q22" i="27"/>
  <c r="Q49" i="27"/>
  <c r="O47" i="27"/>
  <c r="J54" i="27"/>
  <c r="Q11" i="27"/>
  <c r="O11" i="27"/>
  <c r="Q37" i="27"/>
  <c r="Q50" i="27"/>
  <c r="O50" i="27"/>
  <c r="Q42" i="27"/>
  <c r="O42" i="27"/>
  <c r="O13" i="27"/>
  <c r="Q19" i="27"/>
  <c r="O19" i="27"/>
  <c r="Q46" i="27"/>
  <c r="O46" i="27"/>
  <c r="O28" i="27"/>
  <c r="Q28" i="27"/>
  <c r="Q20" i="27"/>
  <c r="O20" i="27"/>
  <c r="O36" i="27"/>
  <c r="Q36" i="27"/>
  <c r="O31" i="27"/>
  <c r="O41" i="27"/>
  <c r="O12" i="27"/>
  <c r="Q12" i="27"/>
  <c r="O43" i="27"/>
  <c r="O4" i="27"/>
  <c r="Q4" i="27"/>
  <c r="Q18" i="27"/>
  <c r="O39" i="27"/>
  <c r="Q27" i="27"/>
  <c r="J8" i="26"/>
  <c r="Q2" i="26"/>
  <c r="Q2" i="25"/>
  <c r="Q2" i="24"/>
  <c r="Q6" i="21"/>
  <c r="J12" i="21"/>
  <c r="O10" i="21"/>
  <c r="Q10" i="21"/>
  <c r="O2" i="20"/>
  <c r="O9" i="20"/>
  <c r="O7" i="20"/>
  <c r="O15" i="20"/>
  <c r="O4" i="20"/>
  <c r="Q14" i="20"/>
  <c r="Q4" i="19"/>
  <c r="Q7" i="19"/>
  <c r="O7" i="19"/>
  <c r="O10" i="19"/>
  <c r="J6" i="124"/>
  <c r="M4" i="124"/>
  <c r="O5" i="124" s="1"/>
  <c r="J5" i="124"/>
  <c r="J9" i="122"/>
  <c r="M7" i="122"/>
  <c r="O8" i="122" s="1"/>
  <c r="O4" i="122"/>
  <c r="J8" i="122"/>
  <c r="J14" i="121"/>
  <c r="M12" i="121"/>
  <c r="O13" i="121" s="1"/>
  <c r="O2" i="121"/>
  <c r="Q3" i="121"/>
  <c r="O3" i="121"/>
  <c r="O6" i="121"/>
  <c r="O9" i="121"/>
  <c r="M11" i="120"/>
  <c r="O12" i="120" s="1"/>
  <c r="J13" i="120"/>
  <c r="Q8" i="120"/>
  <c r="O8" i="120"/>
  <c r="J8" i="116"/>
  <c r="M6" i="116"/>
  <c r="O7" i="116" s="1"/>
  <c r="Q4" i="116"/>
  <c r="O4" i="116"/>
  <c r="J5" i="114"/>
  <c r="M3" i="114"/>
  <c r="O4" i="114" s="1"/>
  <c r="J13" i="112"/>
  <c r="M11" i="112"/>
  <c r="O12" i="112" s="1"/>
  <c r="Q8" i="112"/>
  <c r="Q9" i="112"/>
  <c r="O9" i="112"/>
  <c r="O4" i="112"/>
  <c r="Q7" i="112"/>
  <c r="O7" i="112"/>
  <c r="Q10" i="112"/>
  <c r="O10" i="112"/>
  <c r="Q3" i="112"/>
  <c r="J12" i="112"/>
  <c r="J5" i="109"/>
  <c r="M3" i="109"/>
  <c r="O4" i="109" s="1"/>
  <c r="Q2" i="109"/>
  <c r="J4" i="109"/>
  <c r="O13" i="108"/>
  <c r="Q13" i="108"/>
  <c r="Q17" i="108"/>
  <c r="O17" i="108"/>
  <c r="O3" i="108"/>
  <c r="Q3" i="108"/>
  <c r="M20" i="108"/>
  <c r="O21" i="108" s="1"/>
  <c r="Q16" i="108"/>
  <c r="O16" i="108"/>
  <c r="Q8" i="108"/>
  <c r="O8" i="108"/>
  <c r="J22" i="108"/>
  <c r="O6" i="108"/>
  <c r="Q6" i="108"/>
  <c r="Q4" i="108"/>
  <c r="O4" i="108"/>
  <c r="Q11" i="107"/>
  <c r="O11" i="107"/>
  <c r="J18" i="107"/>
  <c r="M16" i="107"/>
  <c r="O17" i="107" s="1"/>
  <c r="Q5" i="107"/>
  <c r="O5" i="107"/>
  <c r="O15" i="107"/>
  <c r="O2" i="107"/>
  <c r="M3" i="106"/>
  <c r="O4" i="106" s="1"/>
  <c r="J5" i="106"/>
  <c r="O2" i="106"/>
  <c r="M3" i="105"/>
  <c r="O4" i="105" s="1"/>
  <c r="J5" i="105"/>
  <c r="Q2" i="105"/>
  <c r="J4" i="105"/>
  <c r="M4" i="104"/>
  <c r="O5" i="104" s="1"/>
  <c r="J5" i="104"/>
  <c r="J6" i="104"/>
  <c r="Q3" i="104"/>
  <c r="M18" i="103"/>
  <c r="O19" i="103" s="1"/>
  <c r="J20" i="103"/>
  <c r="O14" i="103"/>
  <c r="Q16" i="103"/>
  <c r="O16" i="103"/>
  <c r="Q7" i="103"/>
  <c r="O7" i="103"/>
  <c r="Q15" i="103"/>
  <c r="O15" i="103"/>
  <c r="O10" i="103"/>
  <c r="O5" i="103"/>
  <c r="O3" i="103"/>
  <c r="Q2" i="103"/>
  <c r="O2" i="103"/>
  <c r="Q17" i="103"/>
  <c r="O17" i="103"/>
  <c r="O6" i="103"/>
  <c r="J15" i="102"/>
  <c r="M13" i="102"/>
  <c r="O14" i="102" s="1"/>
  <c r="Q6" i="102"/>
  <c r="O6" i="102"/>
  <c r="Q9" i="102"/>
  <c r="O9" i="102"/>
  <c r="Q11" i="102"/>
  <c r="O11" i="102"/>
  <c r="J14" i="102"/>
  <c r="Q4" i="102"/>
  <c r="O4" i="102"/>
  <c r="O10" i="102"/>
  <c r="J9" i="101"/>
  <c r="M7" i="101"/>
  <c r="O8" i="101" s="1"/>
  <c r="Q2" i="101"/>
  <c r="O2" i="101"/>
  <c r="Q3" i="101"/>
  <c r="O3" i="101"/>
  <c r="Q5" i="101"/>
  <c r="O5" i="101"/>
  <c r="O11" i="99"/>
  <c r="Q10" i="99"/>
  <c r="O10" i="99"/>
  <c r="O29" i="99"/>
  <c r="Q29" i="99"/>
  <c r="O3" i="99"/>
  <c r="Q3" i="99"/>
  <c r="M36" i="99"/>
  <c r="O37" i="99" s="1"/>
  <c r="Q22" i="99"/>
  <c r="O22" i="99"/>
  <c r="Q16" i="99"/>
  <c r="Q13" i="99"/>
  <c r="O13" i="99"/>
  <c r="J38" i="99"/>
  <c r="O8" i="99"/>
  <c r="Q8" i="99"/>
  <c r="Q23" i="99"/>
  <c r="Q28" i="99"/>
  <c r="O28" i="99"/>
  <c r="Q35" i="99"/>
  <c r="O35" i="99"/>
  <c r="M3" i="98"/>
  <c r="O4" i="98" s="1"/>
  <c r="J5" i="98"/>
  <c r="J4" i="98"/>
  <c r="Q20" i="94"/>
  <c r="O20" i="94"/>
  <c r="J42" i="94"/>
  <c r="M40" i="94"/>
  <c r="O41" i="94" s="1"/>
  <c r="Q18" i="94"/>
  <c r="O18" i="94"/>
  <c r="O9" i="94"/>
  <c r="Q9" i="94"/>
  <c r="Q24" i="94"/>
  <c r="O24" i="94"/>
  <c r="Q15" i="94"/>
  <c r="O15" i="94"/>
  <c r="Q8" i="94"/>
  <c r="J41" i="94"/>
  <c r="Q33" i="94"/>
  <c r="O33" i="94"/>
  <c r="Q31" i="94"/>
  <c r="O31" i="94"/>
  <c r="Q32" i="94"/>
  <c r="O32" i="94"/>
  <c r="Q13" i="94"/>
  <c r="O13" i="94"/>
  <c r="O10" i="94"/>
  <c r="O34" i="94"/>
  <c r="J5" i="93"/>
  <c r="M3" i="93"/>
  <c r="O4" i="93" s="1"/>
  <c r="J21" i="92"/>
  <c r="Q14" i="92"/>
  <c r="O14" i="92"/>
  <c r="Q2" i="92"/>
  <c r="O2" i="92"/>
  <c r="Q3" i="92"/>
  <c r="O3" i="92"/>
  <c r="M19" i="92"/>
  <c r="O20" i="92" s="1"/>
  <c r="M9" i="91"/>
  <c r="O10" i="91" s="1"/>
  <c r="J11" i="91"/>
  <c r="Q8" i="91"/>
  <c r="O8" i="91"/>
  <c r="J15" i="90"/>
  <c r="M13" i="90"/>
  <c r="O14" i="90" s="1"/>
  <c r="O7" i="90"/>
  <c r="O8" i="90"/>
  <c r="O2" i="90"/>
  <c r="Q11" i="90"/>
  <c r="O11" i="90"/>
  <c r="Q4" i="89"/>
  <c r="O4" i="89"/>
  <c r="M5" i="89"/>
  <c r="O6" i="89" s="1"/>
  <c r="J7" i="89"/>
  <c r="O2" i="89"/>
  <c r="J6" i="89"/>
  <c r="Q3" i="88"/>
  <c r="O3" i="88"/>
  <c r="M17" i="88"/>
  <c r="O18" i="88" s="1"/>
  <c r="O13" i="88"/>
  <c r="Q13" i="88"/>
  <c r="J19" i="88"/>
  <c r="O10" i="88"/>
  <c r="Q6" i="88"/>
  <c r="O6" i="88"/>
  <c r="Q8" i="88"/>
  <c r="O8" i="88"/>
  <c r="J7" i="87"/>
  <c r="M5" i="87"/>
  <c r="O6" i="87" s="1"/>
  <c r="Q4" i="87"/>
  <c r="O4" i="87"/>
  <c r="J7" i="86"/>
  <c r="M5" i="86"/>
  <c r="O6" i="86" s="1"/>
  <c r="Q3" i="86"/>
  <c r="O3" i="86"/>
  <c r="J11" i="85"/>
  <c r="M9" i="85"/>
  <c r="O10" i="85" s="1"/>
  <c r="Q7" i="85"/>
  <c r="O7" i="85"/>
  <c r="Q4" i="85"/>
  <c r="O4" i="85"/>
  <c r="O8" i="85"/>
  <c r="Q8" i="85"/>
  <c r="J6" i="84"/>
  <c r="M4" i="84"/>
  <c r="O5" i="84" s="1"/>
  <c r="J7" i="83"/>
  <c r="M5" i="83"/>
  <c r="O6" i="83" s="1"/>
  <c r="J6" i="83"/>
  <c r="O3" i="83"/>
  <c r="J9" i="82"/>
  <c r="M7" i="82"/>
  <c r="O8" i="82" s="1"/>
  <c r="Q3" i="82"/>
  <c r="O3" i="82"/>
  <c r="J6" i="81"/>
  <c r="M4" i="81"/>
  <c r="O5" i="81" s="1"/>
  <c r="O3" i="81"/>
  <c r="J5" i="81"/>
  <c r="Q4" i="80"/>
  <c r="O4" i="80"/>
  <c r="M8" i="80"/>
  <c r="O9" i="80" s="1"/>
  <c r="O3" i="80"/>
  <c r="Q3" i="80"/>
  <c r="J10" i="80"/>
  <c r="O6" i="80"/>
  <c r="J9" i="80"/>
  <c r="J8" i="79"/>
  <c r="M6" i="79"/>
  <c r="O7" i="79" s="1"/>
  <c r="J7" i="79"/>
  <c r="Q12" i="78"/>
  <c r="O12" i="78"/>
  <c r="O8" i="78"/>
  <c r="Q8" i="78"/>
  <c r="J19" i="78"/>
  <c r="M17" i="78"/>
  <c r="O18" i="78" s="1"/>
  <c r="Q10" i="78"/>
  <c r="O10" i="78"/>
  <c r="Q16" i="78"/>
  <c r="O16" i="78"/>
  <c r="O4" i="78"/>
  <c r="O3" i="78"/>
  <c r="J18" i="78"/>
  <c r="J7" i="77"/>
  <c r="M5" i="77"/>
  <c r="O6" i="77" s="1"/>
  <c r="O2" i="77"/>
  <c r="Q4" i="77"/>
  <c r="O4" i="77"/>
  <c r="J9" i="76"/>
  <c r="M7" i="76"/>
  <c r="O8" i="76" s="1"/>
  <c r="Q6" i="76"/>
  <c r="O6" i="76"/>
  <c r="Q2" i="76"/>
  <c r="J8" i="76"/>
  <c r="O3" i="76"/>
  <c r="O3" i="75"/>
  <c r="Q3" i="75"/>
  <c r="J9" i="75"/>
  <c r="M7" i="75"/>
  <c r="O8" i="75" s="1"/>
  <c r="O5" i="75"/>
  <c r="O2" i="75"/>
  <c r="O6" i="75"/>
  <c r="Q4" i="75"/>
  <c r="O4" i="75"/>
  <c r="J8" i="75"/>
  <c r="Q2" i="74"/>
  <c r="O2" i="74"/>
  <c r="J6" i="74"/>
  <c r="M4" i="74"/>
  <c r="O5" i="74" s="1"/>
  <c r="J5" i="74"/>
  <c r="J6" i="73"/>
  <c r="M4" i="73"/>
  <c r="O5" i="73" s="1"/>
  <c r="Q2" i="73"/>
  <c r="Q4" i="73" s="1"/>
  <c r="Q4" i="72"/>
  <c r="O4" i="72"/>
  <c r="J14" i="72"/>
  <c r="M12" i="72"/>
  <c r="O13" i="72" s="1"/>
  <c r="Q9" i="72"/>
  <c r="O9" i="72"/>
  <c r="Q8" i="72"/>
  <c r="O8" i="72"/>
  <c r="J8" i="71"/>
  <c r="M6" i="71"/>
  <c r="O7" i="71" s="1"/>
  <c r="Q3" i="71"/>
  <c r="O3" i="71"/>
  <c r="O5" i="71"/>
  <c r="Q5" i="71"/>
  <c r="Q12" i="70"/>
  <c r="O12" i="70"/>
  <c r="J22" i="70"/>
  <c r="M20" i="70"/>
  <c r="O21" i="70" s="1"/>
  <c r="O2" i="70"/>
  <c r="Q2" i="70"/>
  <c r="Q6" i="70"/>
  <c r="O6" i="70"/>
  <c r="O9" i="70"/>
  <c r="Q9" i="70"/>
  <c r="Q10" i="70"/>
  <c r="O10" i="70"/>
  <c r="O18" i="70"/>
  <c r="J21" i="70"/>
  <c r="O15" i="70"/>
  <c r="O8" i="70"/>
  <c r="O3" i="70"/>
  <c r="M4" i="69"/>
  <c r="O5" i="69" s="1"/>
  <c r="J6" i="69"/>
  <c r="Q3" i="69"/>
  <c r="O3" i="69"/>
  <c r="M6" i="68"/>
  <c r="O7" i="68" s="1"/>
  <c r="J8" i="68"/>
  <c r="Q3" i="68"/>
  <c r="O3" i="68"/>
  <c r="J7" i="68"/>
  <c r="J6" i="67"/>
  <c r="M5" i="67"/>
  <c r="O6" i="67" s="1"/>
  <c r="J10" i="66"/>
  <c r="M8" i="66"/>
  <c r="O9" i="66" s="1"/>
  <c r="Q5" i="66"/>
  <c r="O5" i="66"/>
  <c r="Q3" i="66"/>
  <c r="O3" i="66"/>
  <c r="O6" i="66"/>
  <c r="J9" i="66"/>
  <c r="M4" i="65"/>
  <c r="O5" i="65" s="1"/>
  <c r="Q3" i="65"/>
  <c r="O3" i="65"/>
  <c r="J6" i="65"/>
  <c r="J5" i="65"/>
  <c r="M10" i="64"/>
  <c r="O11" i="64" s="1"/>
  <c r="Q5" i="64"/>
  <c r="O3" i="64"/>
  <c r="Q3" i="64"/>
  <c r="O6" i="64"/>
  <c r="Q6" i="64"/>
  <c r="Q9" i="64"/>
  <c r="O9" i="64"/>
  <c r="Q2" i="64"/>
  <c r="J12" i="64"/>
  <c r="O4" i="64"/>
  <c r="J11" i="64"/>
  <c r="M16" i="63"/>
  <c r="O17" i="63" s="1"/>
  <c r="O14" i="63"/>
  <c r="Q14" i="63"/>
  <c r="O13" i="63"/>
  <c r="Q15" i="63"/>
  <c r="Q11" i="63"/>
  <c r="O8" i="63"/>
  <c r="Q8" i="63"/>
  <c r="Q10" i="63"/>
  <c r="O10" i="63"/>
  <c r="J18" i="63"/>
  <c r="Q4" i="63"/>
  <c r="O4" i="63"/>
  <c r="O7" i="63"/>
  <c r="Q12" i="63"/>
  <c r="O12" i="63"/>
  <c r="O6" i="63"/>
  <c r="J27" i="62"/>
  <c r="M25" i="62"/>
  <c r="O26" i="62" s="1"/>
  <c r="O23" i="62"/>
  <c r="Q23" i="62"/>
  <c r="Q13" i="62"/>
  <c r="O13" i="62"/>
  <c r="Q2" i="62"/>
  <c r="O2" i="62"/>
  <c r="O12" i="62"/>
  <c r="Q22" i="62"/>
  <c r="O22" i="62"/>
  <c r="O10" i="62"/>
  <c r="Q10" i="62"/>
  <c r="O15" i="62"/>
  <c r="Q4" i="62"/>
  <c r="O4" i="62"/>
  <c r="Q8" i="62"/>
  <c r="O8" i="62"/>
  <c r="O18" i="62"/>
  <c r="O9" i="62"/>
  <c r="O24" i="62"/>
  <c r="J26" i="62"/>
  <c r="R4" i="61"/>
  <c r="J5" i="61"/>
  <c r="M3" i="61"/>
  <c r="O4" i="61" s="1"/>
  <c r="J27" i="60"/>
  <c r="O5" i="60"/>
  <c r="Q5" i="60"/>
  <c r="Q16" i="60"/>
  <c r="Q21" i="60"/>
  <c r="O21" i="60"/>
  <c r="O18" i="60"/>
  <c r="Q8" i="60"/>
  <c r="O8" i="60"/>
  <c r="M25" i="60"/>
  <c r="O26" i="60" s="1"/>
  <c r="O3" i="60"/>
  <c r="O24" i="60"/>
  <c r="O14" i="60"/>
  <c r="Q14" i="60"/>
  <c r="J26" i="60"/>
  <c r="Q2" i="60"/>
  <c r="O2" i="60"/>
  <c r="O15" i="60"/>
  <c r="O22" i="60"/>
  <c r="J10" i="59"/>
  <c r="Q4" i="59"/>
  <c r="O4" i="59"/>
  <c r="S4" i="59" s="1"/>
  <c r="J9" i="59"/>
  <c r="J8" i="58"/>
  <c r="M6" i="58"/>
  <c r="O7" i="58" s="1"/>
  <c r="Q4" i="58"/>
  <c r="O4" i="58"/>
  <c r="O5" i="58"/>
  <c r="S2" i="58" s="1"/>
  <c r="J18" i="57"/>
  <c r="Q8" i="57"/>
  <c r="O8" i="57"/>
  <c r="Q6" i="57"/>
  <c r="O6" i="57"/>
  <c r="Q2" i="57"/>
  <c r="O2" i="57"/>
  <c r="Q5" i="57"/>
  <c r="O5" i="57"/>
  <c r="Q9" i="57"/>
  <c r="O9" i="57"/>
  <c r="Q11" i="57"/>
  <c r="O11" i="57"/>
  <c r="O10" i="57"/>
  <c r="Q4" i="57"/>
  <c r="O4" i="57"/>
  <c r="M16" i="57"/>
  <c r="O17" i="57" s="1"/>
  <c r="M4" i="56"/>
  <c r="O5" i="56" s="1"/>
  <c r="J6" i="56"/>
  <c r="Q2" i="56"/>
  <c r="O2" i="56"/>
  <c r="O3" i="56"/>
  <c r="M4" i="55"/>
  <c r="O5" i="55" s="1"/>
  <c r="J6" i="55"/>
  <c r="Q2" i="55"/>
  <c r="O3" i="55"/>
  <c r="Q11" i="54"/>
  <c r="J56" i="54"/>
  <c r="M54" i="54"/>
  <c r="O55" i="54" s="1"/>
  <c r="Q36" i="54"/>
  <c r="O36" i="54"/>
  <c r="O13" i="54"/>
  <c r="O2" i="54"/>
  <c r="O34" i="54"/>
  <c r="Q34" i="54"/>
  <c r="O9" i="54"/>
  <c r="Q9" i="54"/>
  <c r="O24" i="54"/>
  <c r="Q24" i="54"/>
  <c r="O37" i="54"/>
  <c r="O7" i="54"/>
  <c r="Q38" i="54"/>
  <c r="Q32" i="52"/>
  <c r="O32" i="52"/>
  <c r="Q37" i="52"/>
  <c r="O37" i="52"/>
  <c r="Q50" i="52"/>
  <c r="O50" i="52"/>
  <c r="O52" i="52"/>
  <c r="Q10" i="52"/>
  <c r="O10" i="52"/>
  <c r="Q29" i="52"/>
  <c r="Q16" i="52"/>
  <c r="O16" i="52"/>
  <c r="Q39" i="52"/>
  <c r="O39" i="52"/>
  <c r="J57" i="52"/>
  <c r="Q48" i="52"/>
  <c r="O48" i="52"/>
  <c r="M55" i="52"/>
  <c r="O56" i="52" s="1"/>
  <c r="Q38" i="52"/>
  <c r="O38" i="52"/>
  <c r="O3" i="52"/>
  <c r="Q3" i="52"/>
  <c r="Q2" i="52"/>
  <c r="O19" i="52"/>
  <c r="O13" i="52"/>
  <c r="O14" i="52"/>
  <c r="Q44" i="52"/>
  <c r="O44" i="52"/>
  <c r="Q24" i="52"/>
  <c r="O24" i="52"/>
  <c r="Q20" i="52"/>
  <c r="Q47" i="52"/>
  <c r="O47" i="52"/>
  <c r="M5" i="51"/>
  <c r="O6" i="51" s="1"/>
  <c r="J7" i="51"/>
  <c r="J17" i="50"/>
  <c r="Q9" i="50"/>
  <c r="O11" i="50"/>
  <c r="O10" i="50"/>
  <c r="Q12" i="50"/>
  <c r="O12" i="50"/>
  <c r="O3" i="50"/>
  <c r="Q6" i="50"/>
  <c r="O6" i="50"/>
  <c r="M15" i="50"/>
  <c r="O16" i="50" s="1"/>
  <c r="Q2" i="49"/>
  <c r="O2" i="49"/>
  <c r="J6" i="49"/>
  <c r="M4" i="49"/>
  <c r="O5" i="49" s="1"/>
  <c r="O2" i="48"/>
  <c r="Q2" i="48"/>
  <c r="J7" i="48"/>
  <c r="M5" i="48"/>
  <c r="O6" i="48" s="1"/>
  <c r="J18" i="47"/>
  <c r="M16" i="47"/>
  <c r="O17" i="47" s="1"/>
  <c r="M4" i="46"/>
  <c r="O5" i="46" s="1"/>
  <c r="J6" i="46"/>
  <c r="Q9" i="45"/>
  <c r="O9" i="45"/>
  <c r="O6" i="45"/>
  <c r="Q6" i="45"/>
  <c r="O13" i="45"/>
  <c r="Q13" i="45"/>
  <c r="M17" i="45"/>
  <c r="O18" i="45" s="1"/>
  <c r="J19" i="45"/>
  <c r="Q8" i="45"/>
  <c r="O8" i="45"/>
  <c r="Q7" i="45"/>
  <c r="O7" i="45"/>
  <c r="Q16" i="45"/>
  <c r="O16" i="45"/>
  <c r="O2" i="45"/>
  <c r="O15" i="45"/>
  <c r="J18" i="45"/>
  <c r="O2" i="44"/>
  <c r="Q13" i="44"/>
  <c r="O13" i="44"/>
  <c r="O12" i="44"/>
  <c r="Q7" i="44"/>
  <c r="J16" i="44"/>
  <c r="M14" i="44"/>
  <c r="O15" i="44" s="1"/>
  <c r="Q9" i="44"/>
  <c r="O9" i="44"/>
  <c r="O5" i="44"/>
  <c r="O6" i="44"/>
  <c r="Q8" i="43"/>
  <c r="J16" i="43"/>
  <c r="M14" i="43"/>
  <c r="O15" i="43" s="1"/>
  <c r="O11" i="43"/>
  <c r="Q10" i="43"/>
  <c r="O10" i="43"/>
  <c r="O2" i="43"/>
  <c r="O4" i="43"/>
  <c r="O3" i="43"/>
  <c r="J15" i="43"/>
  <c r="J6" i="42"/>
  <c r="O3" i="42"/>
  <c r="Q3" i="42"/>
  <c r="M4" i="42"/>
  <c r="O5" i="42" s="1"/>
  <c r="Q12" i="18"/>
  <c r="J23" i="18"/>
  <c r="O19" i="18"/>
  <c r="O21" i="18"/>
  <c r="Q8" i="18"/>
  <c r="O13" i="18"/>
  <c r="O10" i="18"/>
  <c r="O20" i="18"/>
  <c r="O5" i="18"/>
  <c r="O7" i="18"/>
  <c r="O16" i="18"/>
  <c r="J8" i="17"/>
  <c r="O6" i="17"/>
  <c r="Q3" i="17"/>
  <c r="O4" i="17"/>
  <c r="J4" i="16"/>
  <c r="O2" i="16"/>
  <c r="Q25" i="15"/>
  <c r="Q82" i="15"/>
  <c r="Q22" i="15"/>
  <c r="O79" i="15"/>
  <c r="O61" i="15"/>
  <c r="Q11" i="15"/>
  <c r="Q18" i="15"/>
  <c r="O16" i="15"/>
  <c r="O12" i="15"/>
  <c r="Q40" i="15"/>
  <c r="Q26" i="15"/>
  <c r="O52" i="15"/>
  <c r="Q50" i="15"/>
  <c r="O21" i="15"/>
  <c r="O81" i="15"/>
  <c r="O29" i="15"/>
  <c r="O34" i="15"/>
  <c r="Q37" i="15"/>
  <c r="O80" i="15"/>
  <c r="Q55" i="15"/>
  <c r="Q86" i="15"/>
  <c r="Q44" i="15"/>
  <c r="O59" i="15"/>
  <c r="Q5" i="15"/>
  <c r="O48" i="15"/>
  <c r="O6" i="15"/>
  <c r="Q89" i="15"/>
  <c r="O31" i="15"/>
  <c r="O43" i="15"/>
  <c r="O76" i="15"/>
  <c r="O9" i="15"/>
  <c r="Q91" i="15"/>
  <c r="O85" i="15"/>
  <c r="Q85" i="15"/>
  <c r="O15" i="15"/>
  <c r="Q15" i="15"/>
  <c r="O73" i="15"/>
  <c r="Q73" i="15"/>
  <c r="Q7" i="15"/>
  <c r="Q46" i="15"/>
  <c r="Q8" i="15"/>
  <c r="Q30" i="15"/>
  <c r="Q19" i="15"/>
  <c r="Q39" i="15"/>
  <c r="O2" i="15"/>
  <c r="O65" i="15"/>
  <c r="O77" i="15"/>
  <c r="J95" i="15"/>
  <c r="Q38" i="15"/>
  <c r="O27" i="15"/>
  <c r="O13" i="15"/>
  <c r="O18" i="13"/>
  <c r="J26" i="13"/>
  <c r="Q23" i="13"/>
  <c r="O20" i="13"/>
  <c r="O22" i="13"/>
  <c r="Q10" i="13"/>
  <c r="Q2" i="13"/>
  <c r="Q5" i="13"/>
  <c r="O21" i="13"/>
  <c r="Q24" i="13"/>
  <c r="J8" i="12"/>
  <c r="O4" i="12"/>
  <c r="O5" i="12"/>
  <c r="Q6" i="12"/>
  <c r="O6" i="12"/>
  <c r="Q2" i="12"/>
  <c r="Q6" i="39"/>
  <c r="O6" i="39"/>
  <c r="O4" i="39"/>
  <c r="Q4" i="39"/>
  <c r="Q7" i="39"/>
  <c r="O7" i="39"/>
  <c r="O13" i="39"/>
  <c r="Q13" i="39"/>
  <c r="J20" i="39"/>
  <c r="J21" i="39"/>
  <c r="M19" i="39"/>
  <c r="O20" i="39" s="1"/>
  <c r="O14" i="38"/>
  <c r="Q14" i="38"/>
  <c r="Q24" i="38"/>
  <c r="J35" i="38"/>
  <c r="M33" i="38"/>
  <c r="O34" i="38" s="1"/>
  <c r="Q22" i="38"/>
  <c r="O22" i="38"/>
  <c r="Q27" i="38"/>
  <c r="O27" i="38"/>
  <c r="Q9" i="38"/>
  <c r="O9" i="38"/>
  <c r="Q30" i="38"/>
  <c r="O23" i="38"/>
  <c r="Q23" i="38"/>
  <c r="O8" i="38"/>
  <c r="Q8" i="38"/>
  <c r="Q15" i="38"/>
  <c r="Q17" i="38"/>
  <c r="Q26" i="38"/>
  <c r="O26" i="38"/>
  <c r="O31" i="38"/>
  <c r="Q31" i="38"/>
  <c r="O7" i="38"/>
  <c r="Q7" i="38"/>
  <c r="Q32" i="38"/>
  <c r="Q18" i="38"/>
  <c r="O18" i="38"/>
  <c r="Q2" i="38"/>
  <c r="Q10" i="38"/>
  <c r="Q11" i="38"/>
  <c r="O11" i="38"/>
  <c r="J34" i="38"/>
  <c r="J16" i="37"/>
  <c r="M14" i="37"/>
  <c r="O15" i="37" s="1"/>
  <c r="Q2" i="37"/>
  <c r="O2" i="37"/>
  <c r="O6" i="37"/>
  <c r="Q11" i="36"/>
  <c r="O11" i="36"/>
  <c r="Q23" i="36"/>
  <c r="O24" i="36"/>
  <c r="Q24" i="36"/>
  <c r="J34" i="36"/>
  <c r="Q21" i="36"/>
  <c r="O21" i="36"/>
  <c r="M32" i="36"/>
  <c r="O33" i="36" s="1"/>
  <c r="O29" i="36"/>
  <c r="Q8" i="36"/>
  <c r="O8" i="36"/>
  <c r="O22" i="36"/>
  <c r="Q22" i="36"/>
  <c r="J7" i="35"/>
  <c r="M5" i="35"/>
  <c r="O6" i="35" s="1"/>
  <c r="O2" i="35"/>
  <c r="Q3" i="35"/>
  <c r="O3" i="35"/>
  <c r="Q9" i="34"/>
  <c r="O9" i="34"/>
  <c r="Q10" i="34"/>
  <c r="O10" i="34"/>
  <c r="O7" i="34"/>
  <c r="Q15" i="34"/>
  <c r="O15" i="34"/>
  <c r="M17" i="34"/>
  <c r="O18" i="34" s="1"/>
  <c r="S16" i="34" s="1"/>
  <c r="O5" i="34"/>
  <c r="O8" i="34"/>
  <c r="Q8" i="34"/>
  <c r="Q14" i="34"/>
  <c r="O14" i="34"/>
  <c r="Q13" i="34"/>
  <c r="O13" i="34"/>
  <c r="J19" i="34"/>
  <c r="Q4" i="34"/>
  <c r="O4" i="34"/>
  <c r="Q3" i="34"/>
  <c r="O3" i="34"/>
  <c r="O11" i="34"/>
  <c r="M4" i="33"/>
  <c r="O5" i="33" s="1"/>
  <c r="O4" i="32"/>
  <c r="O12" i="32"/>
  <c r="O26" i="32"/>
  <c r="Q26" i="32"/>
  <c r="Q29" i="32"/>
  <c r="O29" i="32"/>
  <c r="Q35" i="32"/>
  <c r="O35" i="32"/>
  <c r="O11" i="32"/>
  <c r="O30" i="32"/>
  <c r="J41" i="32"/>
  <c r="M39" i="32"/>
  <c r="O40" i="32" s="1"/>
  <c r="O22" i="32"/>
  <c r="Q22" i="32"/>
  <c r="O20" i="32"/>
  <c r="Q36" i="32"/>
  <c r="O36" i="32"/>
  <c r="Q17" i="32"/>
  <c r="O17" i="32"/>
  <c r="J40" i="32"/>
  <c r="M9" i="31"/>
  <c r="O10" i="31" s="1"/>
  <c r="J11" i="31"/>
  <c r="Q20" i="30"/>
  <c r="O20" i="30"/>
  <c r="O11" i="30"/>
  <c r="Q4" i="30"/>
  <c r="O4" i="30"/>
  <c r="J34" i="30"/>
  <c r="O10" i="30"/>
  <c r="M32" i="30"/>
  <c r="O33" i="30" s="1"/>
  <c r="Q18" i="30"/>
  <c r="O18" i="30"/>
  <c r="O13" i="30"/>
  <c r="O23" i="30"/>
  <c r="Q23" i="30"/>
  <c r="Q27" i="30"/>
  <c r="Q8" i="30"/>
  <c r="O8" i="30"/>
  <c r="Q22" i="30"/>
  <c r="O22" i="30"/>
  <c r="O25" i="30"/>
  <c r="O30" i="30"/>
  <c r="O31" i="30"/>
  <c r="Q31" i="30"/>
  <c r="O29" i="30"/>
  <c r="Q29" i="30"/>
  <c r="O17" i="30"/>
  <c r="O5" i="30"/>
  <c r="O28" i="30"/>
  <c r="J14" i="28"/>
  <c r="O11" i="28"/>
  <c r="M12" i="28"/>
  <c r="O13" i="28" s="1"/>
  <c r="Q16" i="27"/>
  <c r="O16" i="27"/>
  <c r="M53" i="27"/>
  <c r="O54" i="27" s="1"/>
  <c r="Q34" i="27"/>
  <c r="Q2" i="27"/>
  <c r="O2" i="27"/>
  <c r="O40" i="27"/>
  <c r="O35" i="27"/>
  <c r="Q35" i="27"/>
  <c r="Q29" i="27"/>
  <c r="O29" i="27"/>
  <c r="O15" i="27"/>
  <c r="Q15" i="27"/>
  <c r="Q25" i="27"/>
  <c r="Q7" i="27"/>
  <c r="O7" i="27"/>
  <c r="O45" i="27"/>
  <c r="Q45" i="27"/>
  <c r="O21" i="27"/>
  <c r="O32" i="27"/>
  <c r="O26" i="27"/>
  <c r="Q26" i="27"/>
  <c r="Q5" i="27"/>
  <c r="O5" i="27"/>
  <c r="O48" i="27"/>
  <c r="O9" i="27"/>
  <c r="J55" i="27"/>
  <c r="J9" i="26"/>
  <c r="M7" i="26"/>
  <c r="O8" i="26" s="1"/>
  <c r="O4" i="26"/>
  <c r="Q6" i="26"/>
  <c r="O6" i="26"/>
  <c r="Q5" i="26"/>
  <c r="O5" i="26"/>
  <c r="J5" i="25"/>
  <c r="M3" i="25"/>
  <c r="O4" i="25" s="1"/>
  <c r="J5" i="24"/>
  <c r="M3" i="24"/>
  <c r="O4" i="24" s="1"/>
  <c r="J4" i="24"/>
  <c r="O3" i="21"/>
  <c r="M11" i="21"/>
  <c r="O12" i="21" s="1"/>
  <c r="Q7" i="21"/>
  <c r="O7" i="21"/>
  <c r="O2" i="21"/>
  <c r="O8" i="21"/>
  <c r="Q8" i="21"/>
  <c r="Q9" i="21"/>
  <c r="O9" i="21"/>
  <c r="Q5" i="21"/>
  <c r="O5" i="21"/>
  <c r="Q4" i="21"/>
  <c r="O4" i="21"/>
  <c r="J13" i="21"/>
  <c r="O16" i="20"/>
  <c r="Q16" i="20"/>
  <c r="O11" i="20"/>
  <c r="Q3" i="20"/>
  <c r="O3" i="20"/>
  <c r="O8" i="20"/>
  <c r="O6" i="20"/>
  <c r="O12" i="20"/>
  <c r="O10" i="20"/>
  <c r="O5" i="20"/>
  <c r="M17" i="20"/>
  <c r="O18" i="20" s="1"/>
  <c r="O13" i="20"/>
  <c r="J18" i="20"/>
  <c r="J19" i="20"/>
  <c r="O9" i="19"/>
  <c r="Q9" i="19"/>
  <c r="O6" i="19"/>
  <c r="Q6" i="19"/>
  <c r="Q3" i="19"/>
  <c r="O8" i="19"/>
  <c r="Q5" i="19"/>
  <c r="O5" i="19"/>
  <c r="J13" i="19"/>
  <c r="J12" i="19"/>
  <c r="M11" i="19"/>
  <c r="O12" i="19" s="1"/>
  <c r="Q15" i="18"/>
  <c r="O15" i="18"/>
  <c r="O14" i="18"/>
  <c r="Q14" i="18"/>
  <c r="O17" i="18"/>
  <c r="O6" i="18"/>
  <c r="Q11" i="18"/>
  <c r="O11" i="18"/>
  <c r="O18" i="18"/>
  <c r="Q4" i="18"/>
  <c r="O4" i="18"/>
  <c r="M22" i="18"/>
  <c r="O23" i="18" s="1"/>
  <c r="Q2" i="18"/>
  <c r="J24" i="18"/>
  <c r="Q5" i="17"/>
  <c r="O5" i="17"/>
  <c r="J9" i="17"/>
  <c r="M7" i="17"/>
  <c r="O8" i="17" s="1"/>
  <c r="J5" i="16"/>
  <c r="M3" i="16"/>
  <c r="O4" i="16" s="1"/>
  <c r="Q41" i="15"/>
  <c r="O41" i="15"/>
  <c r="O78" i="15"/>
  <c r="Q4" i="15"/>
  <c r="O17" i="15"/>
  <c r="O35" i="15"/>
  <c r="O36" i="15"/>
  <c r="O92" i="15"/>
  <c r="O45" i="15"/>
  <c r="O69" i="15"/>
  <c r="Q69" i="15"/>
  <c r="Q10" i="15"/>
  <c r="Q63" i="15"/>
  <c r="Q33" i="15"/>
  <c r="Q90" i="15"/>
  <c r="O90" i="15"/>
  <c r="O88" i="15"/>
  <c r="Q58" i="15"/>
  <c r="O60" i="15"/>
  <c r="Q57" i="15"/>
  <c r="O3" i="15"/>
  <c r="O93" i="15"/>
  <c r="Q84" i="15"/>
  <c r="O84" i="15"/>
  <c r="O53" i="15"/>
  <c r="O83" i="15"/>
  <c r="Q56" i="15"/>
  <c r="Q87" i="15"/>
  <c r="Q23" i="15"/>
  <c r="O23" i="15"/>
  <c r="O75" i="15"/>
  <c r="O67" i="15"/>
  <c r="O72" i="15"/>
  <c r="O66" i="15"/>
  <c r="J96" i="15"/>
  <c r="M94" i="15"/>
  <c r="O95" i="15" s="1"/>
  <c r="Q70" i="15"/>
  <c r="Q51" i="15"/>
  <c r="O47" i="15"/>
  <c r="O24" i="15"/>
  <c r="O71" i="15"/>
  <c r="Q32" i="15"/>
  <c r="O14" i="15"/>
  <c r="O20" i="15"/>
  <c r="O2" i="14"/>
  <c r="J6" i="14"/>
  <c r="O3" i="14"/>
  <c r="M4" i="14"/>
  <c r="O5" i="14" s="1"/>
  <c r="O8" i="13"/>
  <c r="O7" i="13"/>
  <c r="O13" i="13"/>
  <c r="O15" i="13"/>
  <c r="O3" i="13"/>
  <c r="O17" i="13"/>
  <c r="Q12" i="13"/>
  <c r="O12" i="13"/>
  <c r="O19" i="13"/>
  <c r="O6" i="13"/>
  <c r="O11" i="13"/>
  <c r="Q9" i="13"/>
  <c r="O9" i="13"/>
  <c r="J27" i="13"/>
  <c r="M25" i="13"/>
  <c r="O26" i="13" s="1"/>
  <c r="O4" i="13"/>
  <c r="J9" i="12"/>
  <c r="M7" i="12"/>
  <c r="O8" i="12" s="1"/>
  <c r="O3" i="12"/>
  <c r="Q21" i="10"/>
  <c r="O20" i="10"/>
  <c r="Q17" i="10"/>
  <c r="Q5" i="10"/>
  <c r="O30" i="10"/>
  <c r="O11" i="10"/>
  <c r="S14" i="10" s="1"/>
  <c r="O28" i="10"/>
  <c r="Q32" i="10"/>
  <c r="O3" i="10"/>
  <c r="O12" i="10"/>
  <c r="J35" i="10"/>
  <c r="O16" i="10"/>
  <c r="O24" i="10"/>
  <c r="Q8" i="10"/>
  <c r="O25" i="10"/>
  <c r="Q2" i="10"/>
  <c r="O4" i="10"/>
  <c r="Q29" i="10"/>
  <c r="Q23" i="10"/>
  <c r="O23" i="10"/>
  <c r="O9" i="10"/>
  <c r="Q7" i="10"/>
  <c r="O7" i="10"/>
  <c r="Q27" i="10"/>
  <c r="O27" i="10"/>
  <c r="O31" i="10"/>
  <c r="Q6" i="10"/>
  <c r="O22" i="10"/>
  <c r="Q13" i="10"/>
  <c r="O13" i="10"/>
  <c r="S10" i="10" s="1"/>
  <c r="O15" i="10"/>
  <c r="Q26" i="10"/>
  <c r="M33" i="10"/>
  <c r="O34" i="10" s="1"/>
  <c r="J34" i="10"/>
  <c r="O18" i="2"/>
  <c r="O20" i="2"/>
  <c r="O22" i="2"/>
  <c r="O5" i="2"/>
  <c r="J26" i="2"/>
  <c r="Q10" i="2"/>
  <c r="Q4" i="2"/>
  <c r="O4" i="2"/>
  <c r="O8" i="2"/>
  <c r="Q8" i="2"/>
  <c r="O23" i="2"/>
  <c r="Q16" i="2"/>
  <c r="O9" i="2"/>
  <c r="O3" i="2"/>
  <c r="O24" i="2"/>
  <c r="O15" i="2"/>
  <c r="O12" i="2"/>
  <c r="O19" i="2"/>
  <c r="Q2" i="2"/>
  <c r="Q11" i="2"/>
  <c r="O13" i="2"/>
  <c r="J27" i="2"/>
  <c r="O21" i="2"/>
  <c r="M25" i="2"/>
  <c r="O26" i="2" s="1"/>
  <c r="O6" i="2"/>
  <c r="Q7" i="2"/>
  <c r="O14" i="2"/>
  <c r="O17" i="2"/>
  <c r="Q799" i="1"/>
  <c r="Q510" i="1"/>
  <c r="Q692" i="1"/>
  <c r="Q569" i="1"/>
  <c r="Q90" i="1"/>
  <c r="Q1136" i="1"/>
  <c r="Q165" i="1"/>
  <c r="O51" i="1"/>
  <c r="Q140" i="1"/>
  <c r="Q457" i="1"/>
  <c r="Q577" i="1"/>
  <c r="Q1250" i="1"/>
  <c r="O403" i="1"/>
  <c r="Q609" i="1"/>
  <c r="O766" i="1"/>
  <c r="O1317" i="1"/>
  <c r="O1032" i="1"/>
  <c r="Q1085" i="1"/>
  <c r="O367" i="1"/>
  <c r="Q578" i="1"/>
  <c r="O682" i="1"/>
  <c r="Q810" i="1"/>
  <c r="Q73" i="1"/>
  <c r="O289" i="1"/>
  <c r="Q326" i="1"/>
  <c r="O676" i="1"/>
  <c r="O779" i="1"/>
  <c r="Q913" i="1"/>
  <c r="Q1222" i="1"/>
  <c r="O1229" i="1"/>
  <c r="Q1289" i="1"/>
  <c r="Q1231" i="1"/>
  <c r="O94" i="1"/>
  <c r="O892" i="1"/>
  <c r="O906" i="1"/>
  <c r="Q977" i="1"/>
  <c r="O1134" i="1"/>
  <c r="O314" i="1"/>
  <c r="O390" i="1"/>
  <c r="O702" i="1"/>
  <c r="O915" i="1"/>
  <c r="O928" i="1"/>
  <c r="Q1246" i="1"/>
  <c r="Q1265" i="1"/>
  <c r="O1269" i="1"/>
  <c r="Q1199" i="1"/>
  <c r="Q39" i="1"/>
  <c r="Q321" i="1"/>
  <c r="O452" i="1"/>
  <c r="O647" i="1"/>
  <c r="O767" i="1"/>
  <c r="Q901" i="1"/>
  <c r="O479" i="1"/>
  <c r="O684" i="1"/>
  <c r="O737" i="1"/>
  <c r="O789" i="1"/>
  <c r="O916" i="1"/>
  <c r="Q1145" i="1"/>
  <c r="Q135" i="1"/>
  <c r="O542" i="1"/>
  <c r="O711" i="1"/>
  <c r="O717" i="1"/>
  <c r="O757" i="1"/>
  <c r="O1063" i="1"/>
  <c r="Q26" i="1"/>
  <c r="O108" i="1"/>
  <c r="Q237" i="1"/>
  <c r="Q333" i="1"/>
  <c r="O474" i="1"/>
  <c r="O480" i="1"/>
  <c r="Q734" i="1"/>
  <c r="Q768" i="1"/>
  <c r="O898" i="1"/>
  <c r="O996" i="1"/>
  <c r="Q1051" i="1"/>
  <c r="Q1160" i="1"/>
  <c r="O372" i="1"/>
  <c r="Q562" i="1"/>
  <c r="Q712" i="1"/>
  <c r="O758" i="1"/>
  <c r="O56" i="1"/>
  <c r="O137" i="1"/>
  <c r="O587" i="1"/>
  <c r="O603" i="1"/>
  <c r="Q648" i="1"/>
  <c r="Q961" i="1"/>
  <c r="O752" i="1"/>
  <c r="O844" i="1"/>
  <c r="O886" i="1"/>
  <c r="O1129" i="1"/>
  <c r="Q303" i="1"/>
  <c r="Q319" i="1"/>
  <c r="O726" i="1"/>
  <c r="Q10" i="1"/>
  <c r="O27" i="1"/>
  <c r="O52" i="1"/>
  <c r="O147" i="1"/>
  <c r="Q302" i="1"/>
  <c r="O581" i="1"/>
  <c r="O637" i="1"/>
  <c r="Q597" i="1"/>
  <c r="O679" i="1"/>
  <c r="O759" i="1"/>
  <c r="O870" i="1"/>
  <c r="O893" i="1"/>
  <c r="O923" i="1"/>
  <c r="Q956" i="1"/>
  <c r="Q976" i="1"/>
  <c r="O1233" i="1"/>
  <c r="Q1081" i="1"/>
  <c r="Q1147" i="1"/>
  <c r="O61" i="1"/>
  <c r="O22" i="1"/>
  <c r="Q138" i="1"/>
  <c r="Q220" i="1"/>
  <c r="Q192" i="1"/>
  <c r="O324" i="1"/>
  <c r="O555" i="1"/>
  <c r="Q362" i="1"/>
  <c r="O397" i="1"/>
  <c r="Q468" i="1"/>
  <c r="Q644" i="1"/>
  <c r="O722" i="1"/>
  <c r="Q854" i="1"/>
  <c r="O1319" i="1"/>
  <c r="Q1030" i="1"/>
  <c r="O1096" i="1"/>
  <c r="Q11" i="1"/>
  <c r="O234" i="1"/>
  <c r="O175" i="1"/>
  <c r="O483" i="1"/>
  <c r="O685" i="1"/>
  <c r="Q698" i="1"/>
  <c r="O784" i="1"/>
  <c r="O836" i="1"/>
  <c r="O971" i="1"/>
  <c r="Q1007" i="1"/>
  <c r="Q1090" i="1"/>
  <c r="Q1117" i="1"/>
  <c r="Q1301" i="1"/>
  <c r="O42" i="1"/>
  <c r="O221" i="1"/>
  <c r="O243" i="1"/>
  <c r="O254" i="1"/>
  <c r="Q286" i="1"/>
  <c r="O292" i="1"/>
  <c r="O433" i="1"/>
  <c r="O536" i="1"/>
  <c r="Q872" i="1"/>
  <c r="O1315" i="1"/>
  <c r="Q7" i="1"/>
  <c r="O63" i="1"/>
  <c r="O170" i="1"/>
  <c r="O412" i="1"/>
  <c r="Q476" i="1"/>
  <c r="Q522" i="1"/>
  <c r="Q583" i="1"/>
  <c r="O782" i="1"/>
  <c r="O831" i="1"/>
  <c r="O1125" i="1"/>
  <c r="Q1156" i="1"/>
  <c r="Q1296" i="1"/>
  <c r="Q20" i="1"/>
  <c r="O545" i="1"/>
  <c r="O728" i="1"/>
  <c r="Q788" i="1"/>
  <c r="O1310" i="1"/>
  <c r="O950" i="1"/>
  <c r="Q1098" i="1"/>
  <c r="Q1106" i="1"/>
  <c r="Q1132" i="1"/>
  <c r="Q1189" i="1"/>
  <c r="O44" i="1"/>
  <c r="Q123" i="1"/>
  <c r="O218" i="1"/>
  <c r="Q230" i="1"/>
  <c r="O327" i="1"/>
  <c r="O337" i="1"/>
  <c r="O381" i="1"/>
  <c r="O435" i="1"/>
  <c r="Q701" i="1"/>
  <c r="O786" i="1"/>
  <c r="O763" i="1"/>
  <c r="Q935" i="1"/>
  <c r="O1021" i="1"/>
  <c r="Q1048" i="1"/>
  <c r="O1285" i="1"/>
  <c r="Q1292" i="1"/>
  <c r="Q447" i="1"/>
  <c r="Q655" i="1"/>
  <c r="O866" i="1"/>
  <c r="O897" i="1"/>
  <c r="Q1255" i="1"/>
  <c r="Q1167" i="1"/>
  <c r="Q71" i="1"/>
  <c r="Q496" i="1"/>
  <c r="Q964" i="1"/>
  <c r="Q1088" i="1"/>
  <c r="Q1148" i="1"/>
  <c r="O101" i="1"/>
  <c r="Q168" i="1"/>
  <c r="O239" i="1"/>
  <c r="O675" i="1"/>
  <c r="Q667" i="1"/>
  <c r="Q489" i="1"/>
  <c r="O794" i="1"/>
  <c r="O780" i="1"/>
  <c r="O1071" i="1"/>
  <c r="Q6" i="1"/>
  <c r="O16" i="1"/>
  <c r="Q50" i="1"/>
  <c r="Q55" i="1"/>
  <c r="Q107" i="1"/>
  <c r="O224" i="1"/>
  <c r="O229" i="1"/>
  <c r="Q174" i="1"/>
  <c r="Q244" i="1"/>
  <c r="O276" i="1"/>
  <c r="O288" i="1"/>
  <c r="Q299" i="1"/>
  <c r="Q323" i="1"/>
  <c r="Q389" i="1"/>
  <c r="O443" i="1"/>
  <c r="O469" i="1"/>
  <c r="O498" i="1"/>
  <c r="Q502" i="1"/>
  <c r="Q573" i="1"/>
  <c r="Q584" i="1"/>
  <c r="Q612" i="1"/>
  <c r="Q643" i="1"/>
  <c r="O626" i="1"/>
  <c r="Q690" i="1"/>
  <c r="O696" i="1"/>
  <c r="O729" i="1"/>
  <c r="Q846" i="1"/>
  <c r="O873" i="1"/>
  <c r="O858" i="1"/>
  <c r="Q903" i="1"/>
  <c r="O948" i="1"/>
  <c r="O1004" i="1"/>
  <c r="Q1009" i="1"/>
  <c r="Q1033" i="1"/>
  <c r="O1082" i="1"/>
  <c r="O1086" i="1"/>
  <c r="Q1047" i="1"/>
  <c r="Q1089" i="1"/>
  <c r="Q1100" i="1"/>
  <c r="Q1064" i="1"/>
  <c r="O1141" i="1"/>
  <c r="Q1146" i="1"/>
  <c r="O1187" i="1"/>
  <c r="Q1290" i="1"/>
  <c r="Q32" i="1"/>
  <c r="O253" i="1"/>
  <c r="Q558" i="1"/>
  <c r="Q481" i="1"/>
  <c r="Q775" i="1"/>
  <c r="O1218" i="1"/>
  <c r="Q1002" i="1"/>
  <c r="O1276" i="1"/>
  <c r="O143" i="1"/>
  <c r="Q260" i="1"/>
  <c r="O368" i="1"/>
  <c r="Q463" i="1"/>
  <c r="Q706" i="1"/>
  <c r="O1206" i="1"/>
  <c r="O817" i="1"/>
  <c r="O864" i="1"/>
  <c r="O1311" i="1"/>
  <c r="Q934" i="1"/>
  <c r="Q988" i="1"/>
  <c r="Q1179" i="1"/>
  <c r="O33" i="1"/>
  <c r="Q68" i="1"/>
  <c r="O72" i="1"/>
  <c r="Q84" i="1"/>
  <c r="Q120" i="1"/>
  <c r="Q144" i="1"/>
  <c r="O169" i="1"/>
  <c r="S279" i="1" s="1"/>
  <c r="Q240" i="1"/>
  <c r="Q396" i="1"/>
  <c r="Q378" i="1"/>
  <c r="O482" i="1"/>
  <c r="Q657" i="1"/>
  <c r="O681" i="1"/>
  <c r="Q736" i="1"/>
  <c r="Q785" i="1"/>
  <c r="O743" i="1"/>
  <c r="O749" i="1"/>
  <c r="O1207" i="1"/>
  <c r="O1219" i="1"/>
  <c r="O818" i="1"/>
  <c r="O894" i="1"/>
  <c r="O811" i="1"/>
  <c r="Q942" i="1"/>
  <c r="Q1018" i="1"/>
  <c r="O1165" i="1"/>
  <c r="O1201" i="1"/>
  <c r="O12" i="1"/>
  <c r="O25" i="1"/>
  <c r="Q91" i="1"/>
  <c r="Q225" i="1"/>
  <c r="O256" i="1"/>
  <c r="O329" i="1"/>
  <c r="O560" i="1"/>
  <c r="Q365" i="1"/>
  <c r="O370" i="1"/>
  <c r="O448" i="1"/>
  <c r="O459" i="1"/>
  <c r="O499" i="1"/>
  <c r="O517" i="1"/>
  <c r="O639" i="1"/>
  <c r="O703" i="1"/>
  <c r="O708" i="1"/>
  <c r="Q713" i="1"/>
  <c r="Q723" i="1"/>
  <c r="O777" i="1"/>
  <c r="Q814" i="1"/>
  <c r="O837" i="1"/>
  <c r="Q842" i="1"/>
  <c r="O881" i="1"/>
  <c r="Q883" i="1"/>
  <c r="O1313" i="1"/>
  <c r="O1259" i="1"/>
  <c r="Q1263" i="1"/>
  <c r="Q1083" i="1"/>
  <c r="O1087" i="1"/>
  <c r="O1120" i="1"/>
  <c r="O1151" i="1"/>
  <c r="Q41" i="1"/>
  <c r="O176" i="1"/>
  <c r="O193" i="1"/>
  <c r="Q250" i="1"/>
  <c r="O278" i="1"/>
  <c r="Q320" i="1"/>
  <c r="O445" i="1"/>
  <c r="O434" i="1"/>
  <c r="Q440" i="1"/>
  <c r="Q466" i="1"/>
  <c r="O477" i="1"/>
  <c r="O570" i="1"/>
  <c r="Q592" i="1"/>
  <c r="Q598" i="1"/>
  <c r="O687" i="1"/>
  <c r="O670" i="1"/>
  <c r="Q762" i="1"/>
  <c r="Q492" i="1"/>
  <c r="Q772" i="1"/>
  <c r="O832" i="1"/>
  <c r="O890" i="1"/>
  <c r="Q1323" i="1"/>
  <c r="O918" i="1"/>
  <c r="O936" i="1"/>
  <c r="Q1006" i="1"/>
  <c r="O1232" i="1"/>
  <c r="O1026" i="1"/>
  <c r="O1031" i="1"/>
  <c r="O1266" i="1"/>
  <c r="O1079" i="1"/>
  <c r="O1049" i="1"/>
  <c r="O1091" i="1"/>
  <c r="O1115" i="1"/>
  <c r="Q1143" i="1"/>
  <c r="O1150" i="1"/>
  <c r="Q1279" i="1"/>
  <c r="O1158" i="1"/>
  <c r="Q1287" i="1"/>
  <c r="Q1197" i="1"/>
  <c r="Q3" i="1"/>
  <c r="Q13" i="1"/>
  <c r="Q70" i="1"/>
  <c r="O92" i="1"/>
  <c r="Q116" i="1"/>
  <c r="O226" i="1"/>
  <c r="O242" i="1"/>
  <c r="Q296" i="1"/>
  <c r="O371" i="1"/>
  <c r="O565" i="1"/>
  <c r="Q615" i="1"/>
  <c r="O635" i="1"/>
  <c r="Q619" i="1"/>
  <c r="Q632" i="1"/>
  <c r="Q629" i="1"/>
  <c r="Q714" i="1"/>
  <c r="O719" i="1"/>
  <c r="Q1209" i="1"/>
  <c r="Q674" i="1"/>
  <c r="O849" i="1"/>
  <c r="O871" i="1"/>
  <c r="Q876" i="1"/>
  <c r="O882" i="1"/>
  <c r="O1318" i="1"/>
  <c r="Q908" i="1"/>
  <c r="Q979" i="1"/>
  <c r="O1016" i="1"/>
  <c r="O1084" i="1"/>
  <c r="Q1061" i="1"/>
  <c r="O1121" i="1"/>
  <c r="Q1185" i="1"/>
  <c r="O1177" i="1"/>
  <c r="Q1152" i="1"/>
  <c r="Q99" i="1"/>
  <c r="Q110" i="1"/>
  <c r="Q232" i="1"/>
  <c r="O166" i="1"/>
  <c r="Q330" i="1"/>
  <c r="O315" i="1"/>
  <c r="O544" i="1"/>
  <c r="O550" i="1"/>
  <c r="O346" i="1"/>
  <c r="O404" i="1"/>
  <c r="O429" i="1"/>
  <c r="O449" i="1"/>
  <c r="O500" i="1"/>
  <c r="O538" i="1"/>
  <c r="O646" i="1"/>
  <c r="Q678" i="1"/>
  <c r="O704" i="1"/>
  <c r="Q665" i="1"/>
  <c r="Q487" i="1"/>
  <c r="Q769" i="1"/>
  <c r="Q1314" i="1"/>
  <c r="O914" i="1"/>
  <c r="Q932" i="1"/>
  <c r="O986" i="1"/>
  <c r="Q995" i="1"/>
  <c r="O1133" i="1"/>
  <c r="Q106" i="1"/>
  <c r="Q211" i="1"/>
  <c r="O354" i="1"/>
  <c r="O399" i="1"/>
  <c r="Q418" i="1"/>
  <c r="Q485" i="1"/>
  <c r="Q519" i="1"/>
  <c r="Q532" i="1"/>
  <c r="O566" i="1"/>
  <c r="O605" i="1"/>
  <c r="Q658" i="1"/>
  <c r="Q715" i="1"/>
  <c r="O1205" i="1"/>
  <c r="Q1210" i="1"/>
  <c r="Q828" i="1"/>
  <c r="O850" i="1"/>
  <c r="O909" i="1"/>
  <c r="O926" i="1"/>
  <c r="Q937" i="1"/>
  <c r="O1056" i="1"/>
  <c r="O1186" i="1"/>
  <c r="O1178" i="1"/>
  <c r="O1294" i="1"/>
  <c r="O537" i="1"/>
  <c r="Q537" i="1"/>
  <c r="Q17" i="1"/>
  <c r="O64" i="1"/>
  <c r="Q64" i="1"/>
  <c r="O109" i="1"/>
  <c r="Q124" i="1"/>
  <c r="O129" i="1"/>
  <c r="O200" i="1"/>
  <c r="O148" i="1"/>
  <c r="Q160" i="1"/>
  <c r="Q177" i="1"/>
  <c r="O190" i="1"/>
  <c r="Q194" i="1"/>
  <c r="O263" i="1"/>
  <c r="O280" i="1"/>
  <c r="O301" i="1"/>
  <c r="Q318" i="1"/>
  <c r="O318" i="1"/>
  <c r="O559" i="1"/>
  <c r="O347" i="1"/>
  <c r="Q382" i="1"/>
  <c r="O393" i="1"/>
  <c r="Q408" i="1"/>
  <c r="O413" i="1"/>
  <c r="O373" i="1"/>
  <c r="O423" i="1"/>
  <c r="O446" i="1"/>
  <c r="O486" i="1"/>
  <c r="O470" i="1"/>
  <c r="O501" i="1"/>
  <c r="O511" i="1"/>
  <c r="O520" i="1"/>
  <c r="O601" i="1"/>
  <c r="Q606" i="1"/>
  <c r="O611" i="1"/>
  <c r="O640" i="1"/>
  <c r="O661" i="1"/>
  <c r="O624" i="1"/>
  <c r="Q732" i="1"/>
  <c r="Q672" i="1"/>
  <c r="O778" i="1"/>
  <c r="Q778" i="1"/>
  <c r="Q823" i="1"/>
  <c r="O834" i="1"/>
  <c r="O853" i="1"/>
  <c r="O877" i="1"/>
  <c r="O861" i="1"/>
  <c r="Q1316" i="1"/>
  <c r="O922" i="1"/>
  <c r="O927" i="1"/>
  <c r="O933" i="1"/>
  <c r="O941" i="1"/>
  <c r="O946" i="1"/>
  <c r="Q989" i="1"/>
  <c r="Q999" i="1"/>
  <c r="O999" i="1"/>
  <c r="O1247" i="1"/>
  <c r="O1050" i="1"/>
  <c r="Q1065" i="1"/>
  <c r="O1127" i="1"/>
  <c r="O1183" i="1"/>
  <c r="Q1183" i="1"/>
  <c r="O1308" i="1"/>
  <c r="Q1193" i="1"/>
  <c r="O1193" i="1"/>
  <c r="O1076" i="1"/>
  <c r="Q1076" i="1"/>
  <c r="Q21" i="1"/>
  <c r="O21" i="1"/>
  <c r="Q217" i="1"/>
  <c r="Q173" i="1"/>
  <c r="Q248" i="1"/>
  <c r="Q275" i="1"/>
  <c r="O285" i="1"/>
  <c r="O297" i="1"/>
  <c r="Q297" i="1"/>
  <c r="O369" i="1"/>
  <c r="O456" i="1"/>
  <c r="O475" i="1"/>
  <c r="O507" i="1"/>
  <c r="O516" i="1"/>
  <c r="O580" i="1"/>
  <c r="O848" i="1"/>
  <c r="O869" i="1"/>
  <c r="O889" i="1"/>
  <c r="Q1321" i="1"/>
  <c r="O1321" i="1"/>
  <c r="O1223" i="1"/>
  <c r="Q968" i="1"/>
  <c r="Q974" i="1"/>
  <c r="O997" i="1"/>
  <c r="O1014" i="1"/>
  <c r="Q1161" i="1"/>
  <c r="O1172" i="1"/>
  <c r="Q1297" i="1"/>
  <c r="O53" i="1"/>
  <c r="Q53" i="1"/>
  <c r="Q760" i="1"/>
  <c r="O760" i="1"/>
  <c r="Q1188" i="1"/>
  <c r="O1188" i="1"/>
  <c r="Q1012" i="1"/>
  <c r="O1012" i="1"/>
  <c r="Q9" i="1"/>
  <c r="O49" i="1"/>
  <c r="Q49" i="1"/>
  <c r="Q83" i="1"/>
  <c r="O115" i="1"/>
  <c r="Q293" i="1"/>
  <c r="O361" i="1"/>
  <c r="O409" i="1"/>
  <c r="Q462" i="1"/>
  <c r="O471" i="1"/>
  <c r="O521" i="1"/>
  <c r="Q602" i="1"/>
  <c r="O607" i="1"/>
  <c r="O616" i="1"/>
  <c r="Q616" i="1"/>
  <c r="O733" i="1"/>
  <c r="Q673" i="1"/>
  <c r="O755" i="1"/>
  <c r="Q755" i="1"/>
  <c r="O1215" i="1"/>
  <c r="O1220" i="1"/>
  <c r="O835" i="1"/>
  <c r="O885" i="1"/>
  <c r="Q885" i="1"/>
  <c r="O902" i="1"/>
  <c r="O985" i="1"/>
  <c r="Q998" i="1"/>
  <c r="O998" i="1"/>
  <c r="Q1020" i="1"/>
  <c r="O1020" i="1"/>
  <c r="O1062" i="1"/>
  <c r="Q1304" i="1"/>
  <c r="Q1194" i="1"/>
  <c r="O60" i="1"/>
  <c r="Q60" i="1"/>
  <c r="Q467" i="1"/>
  <c r="O467" i="1"/>
  <c r="O14" i="1"/>
  <c r="O29" i="1"/>
  <c r="O79" i="1"/>
  <c r="O121" i="1"/>
  <c r="Q126" i="1"/>
  <c r="O141" i="1"/>
  <c r="Q223" i="1"/>
  <c r="Q145" i="1"/>
  <c r="Q150" i="1"/>
  <c r="O150" i="1"/>
  <c r="Q162" i="1"/>
  <c r="O179" i="1"/>
  <c r="O238" i="1"/>
  <c r="O245" i="1"/>
  <c r="O187" i="1"/>
  <c r="O257" i="1"/>
  <c r="O261" i="1"/>
  <c r="O196" i="1"/>
  <c r="O251" i="1"/>
  <c r="O270" i="1"/>
  <c r="Q309" i="1"/>
  <c r="O338" i="1"/>
  <c r="O344" i="1"/>
  <c r="O384" i="1"/>
  <c r="O395" i="1"/>
  <c r="O419" i="1"/>
  <c r="O379" i="1"/>
  <c r="O425" i="1"/>
  <c r="O513" i="1"/>
  <c r="O527" i="1"/>
  <c r="Q662" i="1"/>
  <c r="Q739" i="1"/>
  <c r="O739" i="1"/>
  <c r="O792" i="1"/>
  <c r="Q490" i="1"/>
  <c r="O800" i="1"/>
  <c r="O840" i="1"/>
  <c r="O845" i="1"/>
  <c r="O874" i="1"/>
  <c r="Q879" i="1"/>
  <c r="O879" i="1"/>
  <c r="O938" i="1"/>
  <c r="O980" i="1"/>
  <c r="O994" i="1"/>
  <c r="Q1235" i="1"/>
  <c r="O1257" i="1"/>
  <c r="Q1249" i="1"/>
  <c r="O1249" i="1"/>
  <c r="O1042" i="1"/>
  <c r="Q1057" i="1"/>
  <c r="O1057" i="1"/>
  <c r="O1102" i="1"/>
  <c r="O1107" i="1"/>
  <c r="O1113" i="1"/>
  <c r="Q1118" i="1"/>
  <c r="O1139" i="1"/>
  <c r="O1274" i="1"/>
  <c r="Q1163" i="1"/>
  <c r="O1163" i="1"/>
  <c r="Q1153" i="1"/>
  <c r="Q1299" i="1"/>
  <c r="O1299" i="1"/>
  <c r="O202" i="1"/>
  <c r="Q214" i="1"/>
  <c r="Q227" i="1"/>
  <c r="O272" i="1"/>
  <c r="O282" i="1"/>
  <c r="O294" i="1"/>
  <c r="Q350" i="1"/>
  <c r="O400" i="1"/>
  <c r="O405" i="1"/>
  <c r="Q410" i="1"/>
  <c r="Q415" i="1"/>
  <c r="Q375" i="1"/>
  <c r="O430" i="1"/>
  <c r="O1252" i="1"/>
  <c r="Q1252" i="1"/>
  <c r="O1244" i="1"/>
  <c r="Q1244" i="1"/>
  <c r="Q1166" i="1"/>
  <c r="O1166" i="1"/>
  <c r="Q30" i="1"/>
  <c r="O35" i="1"/>
  <c r="O45" i="1"/>
  <c r="O80" i="1"/>
  <c r="Q95" i="1"/>
  <c r="O127" i="1"/>
  <c r="Q204" i="1"/>
  <c r="O204" i="1"/>
  <c r="O151" i="1"/>
  <c r="O163" i="1"/>
  <c r="O167" i="1"/>
  <c r="O171" i="1"/>
  <c r="O246" i="1"/>
  <c r="O310" i="1"/>
  <c r="O547" i="1"/>
  <c r="O552" i="1"/>
  <c r="O557" i="1"/>
  <c r="Q561" i="1"/>
  <c r="O385" i="1"/>
  <c r="O473" i="1"/>
  <c r="Q509" i="1"/>
  <c r="Q518" i="1"/>
  <c r="O572" i="1"/>
  <c r="Q618" i="1"/>
  <c r="O663" i="1"/>
  <c r="Q735" i="1"/>
  <c r="O735" i="1"/>
  <c r="O740" i="1"/>
  <c r="O491" i="1"/>
  <c r="Q801" i="1"/>
  <c r="O1217" i="1"/>
  <c r="O920" i="1"/>
  <c r="O944" i="1"/>
  <c r="O952" i="1"/>
  <c r="Q958" i="1"/>
  <c r="O958" i="1"/>
  <c r="O992" i="1"/>
  <c r="O1239" i="1"/>
  <c r="Q1034" i="1"/>
  <c r="Q1037" i="1"/>
  <c r="Q1043" i="1"/>
  <c r="O1043" i="1"/>
  <c r="Q1175" i="1"/>
  <c r="O1306" i="1"/>
  <c r="Q1190" i="1"/>
  <c r="O67" i="1"/>
  <c r="O76" i="1"/>
  <c r="Q112" i="1"/>
  <c r="O133" i="1"/>
  <c r="O215" i="1"/>
  <c r="O180" i="1"/>
  <c r="O188" i="1"/>
  <c r="O258" i="1"/>
  <c r="O197" i="1"/>
  <c r="O273" i="1"/>
  <c r="O283" i="1"/>
  <c r="O266" i="1"/>
  <c r="O271" i="1"/>
  <c r="Q295" i="1"/>
  <c r="O335" i="1"/>
  <c r="Q363" i="1"/>
  <c r="O363" i="1"/>
  <c r="O406" i="1"/>
  <c r="O416" i="1"/>
  <c r="O376" i="1"/>
  <c r="Q426" i="1"/>
  <c r="O436" i="1"/>
  <c r="O442" i="1"/>
  <c r="Q454" i="1"/>
  <c r="O464" i="1"/>
  <c r="O495" i="1"/>
  <c r="O505" i="1"/>
  <c r="O514" i="1"/>
  <c r="O523" i="1"/>
  <c r="O528" i="1"/>
  <c r="Q589" i="1"/>
  <c r="O594" i="1"/>
  <c r="Q650" i="1"/>
  <c r="O689" i="1"/>
  <c r="Q694" i="1"/>
  <c r="O699" i="1"/>
  <c r="O730" i="1"/>
  <c r="O1212" i="1"/>
  <c r="O821" i="1"/>
  <c r="Q827" i="1"/>
  <c r="O827" i="1"/>
  <c r="O859" i="1"/>
  <c r="O887" i="1"/>
  <c r="O1324" i="1"/>
  <c r="S504" i="1" s="1"/>
  <c r="O808" i="1"/>
  <c r="O812" i="1"/>
  <c r="O904" i="1"/>
  <c r="O911" i="1"/>
  <c r="O939" i="1"/>
  <c r="O930" i="1"/>
  <c r="O1028" i="1"/>
  <c r="Q1103" i="1"/>
  <c r="O1281" i="1"/>
  <c r="Q1159" i="1"/>
  <c r="O1159" i="1"/>
  <c r="O1170" i="1"/>
  <c r="O1184" i="1"/>
  <c r="Q1295" i="1"/>
  <c r="O1295" i="1"/>
  <c r="Q1300" i="1"/>
  <c r="O1300" i="1"/>
  <c r="Q568" i="1"/>
  <c r="O568" i="1"/>
  <c r="O803" i="1"/>
  <c r="Q803" i="1"/>
  <c r="O1044" i="1"/>
  <c r="Q1044" i="1"/>
  <c r="Q208" i="1"/>
  <c r="O208" i="1"/>
  <c r="O1058" i="1"/>
  <c r="Q1058" i="1"/>
  <c r="Q921" i="1"/>
  <c r="O921" i="1"/>
  <c r="Q1238" i="1"/>
  <c r="O1238" i="1"/>
  <c r="O1104" i="1"/>
  <c r="Q1104" i="1"/>
  <c r="O1258" i="1"/>
  <c r="Q1258" i="1"/>
  <c r="Q77" i="1"/>
  <c r="Q81" i="1"/>
  <c r="O86" i="1"/>
  <c r="O98" i="1"/>
  <c r="Q98" i="1"/>
  <c r="Q113" i="1"/>
  <c r="Q134" i="1"/>
  <c r="Q164" i="1"/>
  <c r="O172" i="1"/>
  <c r="O184" i="1"/>
  <c r="Q317" i="1"/>
  <c r="Q359" i="1"/>
  <c r="Q364" i="1"/>
  <c r="O455" i="1"/>
  <c r="O465" i="1"/>
  <c r="Q506" i="1"/>
  <c r="Q590" i="1"/>
  <c r="Q651" i="1"/>
  <c r="Q695" i="1"/>
  <c r="Q700" i="1"/>
  <c r="O710" i="1"/>
  <c r="Q710" i="1"/>
  <c r="O1213" i="1"/>
  <c r="Q1213" i="1"/>
  <c r="O847" i="1"/>
  <c r="O983" i="1"/>
  <c r="O993" i="1"/>
  <c r="O1261" i="1"/>
  <c r="Q1261" i="1"/>
  <c r="Q1039" i="1"/>
  <c r="O1039" i="1"/>
  <c r="Q1060" i="1"/>
  <c r="O1282" i="1"/>
  <c r="O1182" i="1"/>
  <c r="Q1192" i="1"/>
  <c r="O1192" i="1"/>
  <c r="J1328" i="1"/>
  <c r="O1073" i="1"/>
  <c r="Q1126" i="1"/>
  <c r="O1135" i="1"/>
  <c r="O1267" i="1"/>
  <c r="Q1273" i="1"/>
  <c r="Q1155" i="1"/>
  <c r="Q1169" i="1"/>
  <c r="Q1291" i="1"/>
  <c r="Q1305" i="1"/>
  <c r="Q1198" i="1"/>
  <c r="O564" i="1"/>
  <c r="O633" i="1"/>
  <c r="Q622" i="1"/>
  <c r="Q720" i="1"/>
  <c r="Q731" i="1"/>
  <c r="Q851" i="1"/>
  <c r="Q875" i="1"/>
  <c r="O1309" i="1"/>
  <c r="Q1093" i="1"/>
  <c r="O1111" i="1"/>
  <c r="Q1131" i="1"/>
  <c r="Q1140" i="1"/>
  <c r="Q1278" i="1"/>
  <c r="Q1174" i="1"/>
  <c r="Q82" i="1"/>
  <c r="O82" i="1"/>
  <c r="Q962" i="1"/>
  <c r="O962" i="1"/>
  <c r="Q34" i="1"/>
  <c r="O34" i="1"/>
  <c r="Q742" i="1"/>
  <c r="O742" i="1"/>
  <c r="O59" i="1"/>
  <c r="O87" i="1"/>
  <c r="O105" i="1"/>
  <c r="O219" i="1"/>
  <c r="O157" i="1"/>
  <c r="O185" i="1"/>
  <c r="O262" i="1"/>
  <c r="O298" i="1"/>
  <c r="Q387" i="1"/>
  <c r="Q377" i="1"/>
  <c r="O377" i="1"/>
  <c r="O753" i="1"/>
  <c r="Q753" i="1"/>
  <c r="O189" i="1"/>
  <c r="Q189" i="1"/>
  <c r="Q677" i="1"/>
  <c r="O677" i="1"/>
  <c r="O130" i="1"/>
  <c r="Q231" i="1"/>
  <c r="O231" i="1"/>
  <c r="O306" i="1"/>
  <c r="O332" i="1"/>
  <c r="O366" i="1"/>
  <c r="Q653" i="1"/>
  <c r="Q1017" i="1"/>
  <c r="O1017" i="1"/>
  <c r="Q125" i="1"/>
  <c r="O125" i="1"/>
  <c r="Q54" i="1"/>
  <c r="O54" i="1"/>
  <c r="O31" i="1"/>
  <c r="Q96" i="1"/>
  <c r="O96" i="1"/>
  <c r="O122" i="1"/>
  <c r="O216" i="1"/>
  <c r="O259" i="1"/>
  <c r="Q316" i="1"/>
  <c r="Q427" i="1"/>
  <c r="O427" i="1"/>
  <c r="O441" i="1"/>
  <c r="O460" i="1"/>
  <c r="O540" i="1"/>
  <c r="Q631" i="1"/>
  <c r="O631" i="1"/>
  <c r="O896" i="1"/>
  <c r="Q896" i="1"/>
  <c r="Q139" i="1"/>
  <c r="O139" i="1"/>
  <c r="O494" i="1"/>
  <c r="Q494" i="1"/>
  <c r="Q1203" i="1"/>
  <c r="O1203" i="1"/>
  <c r="O595" i="1"/>
  <c r="Q595" i="1"/>
  <c r="Q15" i="1"/>
  <c r="O15" i="1"/>
  <c r="O28" i="1"/>
  <c r="O36" i="1"/>
  <c r="O102" i="1"/>
  <c r="O119" i="1"/>
  <c r="O213" i="1"/>
  <c r="Q228" i="1"/>
  <c r="O228" i="1"/>
  <c r="O154" i="1"/>
  <c r="O182" i="1"/>
  <c r="O312" i="1"/>
  <c r="O325" i="1"/>
  <c r="Q348" i="1"/>
  <c r="O591" i="1"/>
  <c r="Q591" i="1"/>
  <c r="O716" i="1"/>
  <c r="Q716" i="1"/>
  <c r="Q43" i="1"/>
  <c r="O43" i="1"/>
  <c r="Q69" i="1"/>
  <c r="O69" i="1"/>
  <c r="O93" i="1"/>
  <c r="Q146" i="1"/>
  <c r="O146" i="1"/>
  <c r="Q290" i="1"/>
  <c r="Q345" i="1"/>
  <c r="O345" i="1"/>
  <c r="O360" i="1"/>
  <c r="O394" i="1"/>
  <c r="Q394" i="1"/>
  <c r="O407" i="1"/>
  <c r="O453" i="1"/>
  <c r="Q478" i="1"/>
  <c r="Q530" i="1"/>
  <c r="O530" i="1"/>
  <c r="Q437" i="1"/>
  <c r="O437" i="1"/>
  <c r="Q525" i="1"/>
  <c r="O525" i="1"/>
  <c r="O48" i="1"/>
  <c r="Q111" i="1"/>
  <c r="O111" i="1"/>
  <c r="O136" i="1"/>
  <c r="O210" i="1"/>
  <c r="Q198" i="1"/>
  <c r="O198" i="1"/>
  <c r="O269" i="1"/>
  <c r="O331" i="1"/>
  <c r="O322" i="1"/>
  <c r="O341" i="1"/>
  <c r="O575" i="1"/>
  <c r="Q642" i="1"/>
  <c r="O642" i="1"/>
  <c r="Q178" i="1"/>
  <c r="O178" i="1"/>
  <c r="S203" i="1" s="1"/>
  <c r="Q579" i="1"/>
  <c r="O579" i="1"/>
  <c r="O355" i="1"/>
  <c r="Q526" i="1"/>
  <c r="O526" i="1"/>
  <c r="O567" i="1"/>
  <c r="Q638" i="1"/>
  <c r="O638" i="1"/>
  <c r="Q287" i="1"/>
  <c r="O287" i="1"/>
  <c r="Q328" i="1"/>
  <c r="O328" i="1"/>
  <c r="O40" i="1"/>
  <c r="O66" i="1"/>
  <c r="Q222" i="1"/>
  <c r="Q235" i="1"/>
  <c r="O235" i="1"/>
  <c r="O195" i="1"/>
  <c r="O421" i="1"/>
  <c r="Q421" i="1"/>
  <c r="O634" i="1"/>
  <c r="Q634" i="1"/>
  <c r="Q747" i="1"/>
  <c r="O747" i="1"/>
  <c r="O191" i="1"/>
  <c r="Q255" i="1"/>
  <c r="Q553" i="1"/>
  <c r="O553" i="1"/>
  <c r="Q529" i="1"/>
  <c r="O529" i="1"/>
  <c r="Q574" i="1"/>
  <c r="O574" i="1"/>
  <c r="O652" i="1"/>
  <c r="Q652" i="1"/>
  <c r="O707" i="1"/>
  <c r="Q707" i="1"/>
  <c r="Q761" i="1"/>
  <c r="O761" i="1"/>
  <c r="Q563" i="1"/>
  <c r="O563" i="1"/>
  <c r="Q649" i="1"/>
  <c r="O649" i="1"/>
  <c r="O57" i="1"/>
  <c r="O97" i="1"/>
  <c r="O85" i="1"/>
  <c r="O100" i="1"/>
  <c r="O114" i="1"/>
  <c r="O128" i="1"/>
  <c r="O142" i="1"/>
  <c r="O149" i="1"/>
  <c r="O236" i="1"/>
  <c r="Q241" i="1"/>
  <c r="O186" i="1"/>
  <c r="O252" i="1"/>
  <c r="O264" i="1"/>
  <c r="O274" i="1"/>
  <c r="O277" i="1"/>
  <c r="O281" i="1"/>
  <c r="O284" i="1"/>
  <c r="O313" i="1"/>
  <c r="Q551" i="1"/>
  <c r="O357" i="1"/>
  <c r="Q391" i="1"/>
  <c r="Q401" i="1"/>
  <c r="O411" i="1"/>
  <c r="O414" i="1"/>
  <c r="O417" i="1"/>
  <c r="O420" i="1"/>
  <c r="O374" i="1"/>
  <c r="O431" i="1"/>
  <c r="Q431" i="1"/>
  <c r="Q531" i="1"/>
  <c r="Q620" i="1"/>
  <c r="O620" i="1"/>
  <c r="O796" i="1"/>
  <c r="Q796" i="1"/>
  <c r="Q862" i="1"/>
  <c r="O862" i="1"/>
  <c r="O4" i="1"/>
  <c r="O18" i="1"/>
  <c r="O37" i="1"/>
  <c r="O46" i="1"/>
  <c r="O23" i="1"/>
  <c r="O74" i="1"/>
  <c r="O88" i="1"/>
  <c r="O103" i="1"/>
  <c r="O117" i="1"/>
  <c r="O131" i="1"/>
  <c r="O201" i="1"/>
  <c r="O199" i="1"/>
  <c r="Q207" i="1"/>
  <c r="O152" i="1"/>
  <c r="O155" i="1"/>
  <c r="O158" i="1"/>
  <c r="O161" i="1"/>
  <c r="O247" i="1"/>
  <c r="O249" i="1"/>
  <c r="O183" i="1"/>
  <c r="Q307" i="1"/>
  <c r="O336" i="1"/>
  <c r="Q339" i="1"/>
  <c r="O548" i="1"/>
  <c r="O342" i="1"/>
  <c r="O353" i="1"/>
  <c r="Q388" i="1"/>
  <c r="O398" i="1"/>
  <c r="Q424" i="1"/>
  <c r="O438" i="1"/>
  <c r="Q472" i="1"/>
  <c r="O503" i="1"/>
  <c r="Q503" i="1"/>
  <c r="O585" i="1"/>
  <c r="Q654" i="1"/>
  <c r="O705" i="1"/>
  <c r="Q705" i="1"/>
  <c r="Q709" i="1"/>
  <c r="O709" i="1"/>
  <c r="Q738" i="1"/>
  <c r="O738" i="1"/>
  <c r="S790" i="1" s="1"/>
  <c r="O857" i="1"/>
  <c r="Q857" i="1"/>
  <c r="O806" i="1"/>
  <c r="Q806" i="1"/>
  <c r="O291" i="1"/>
  <c r="Q267" i="1"/>
  <c r="O304" i="1"/>
  <c r="Q444" i="1"/>
  <c r="Q428" i="1"/>
  <c r="O428" i="1"/>
  <c r="O450" i="1"/>
  <c r="Q541" i="1"/>
  <c r="O541" i="1"/>
  <c r="O586" i="1"/>
  <c r="Q604" i="1"/>
  <c r="O628" i="1"/>
  <c r="J1329" i="1"/>
  <c r="Q593" i="1"/>
  <c r="O593" i="1"/>
  <c r="Q771" i="1"/>
  <c r="O771" i="1"/>
  <c r="M1327" i="1"/>
  <c r="O1328" i="1" s="1"/>
  <c r="O358" i="1"/>
  <c r="O392" i="1"/>
  <c r="O402" i="1"/>
  <c r="O432" i="1"/>
  <c r="Q1211" i="1"/>
  <c r="O1211" i="1"/>
  <c r="O308" i="1"/>
  <c r="O311" i="1"/>
  <c r="O543" i="1"/>
  <c r="O546" i="1"/>
  <c r="O549" i="1"/>
  <c r="Q343" i="1"/>
  <c r="Q451" i="1"/>
  <c r="O451" i="1"/>
  <c r="Q660" i="1"/>
  <c r="O660" i="1"/>
  <c r="Q724" i="1"/>
  <c r="O724" i="1"/>
  <c r="Q843" i="1"/>
  <c r="O843" i="1"/>
  <c r="Q2" i="1"/>
  <c r="O5" i="1"/>
  <c r="O19" i="1"/>
  <c r="O58" i="1"/>
  <c r="O47" i="1"/>
  <c r="O24" i="1"/>
  <c r="O75" i="1"/>
  <c r="O89" i="1"/>
  <c r="O104" i="1"/>
  <c r="O118" i="1"/>
  <c r="O132" i="1"/>
  <c r="O212" i="1"/>
  <c r="O153" i="1"/>
  <c r="O156" i="1"/>
  <c r="Q159" i="1"/>
  <c r="O181" i="1"/>
  <c r="O265" i="1"/>
  <c r="O268" i="1"/>
  <c r="O305" i="1"/>
  <c r="Q334" i="1"/>
  <c r="Q340" i="1"/>
  <c r="O340" i="1"/>
  <c r="O351" i="1"/>
  <c r="O383" i="1"/>
  <c r="O386" i="1"/>
  <c r="O439" i="1"/>
  <c r="O484" i="1"/>
  <c r="Q524" i="1"/>
  <c r="O534" i="1"/>
  <c r="Q645" i="1"/>
  <c r="O645" i="1"/>
  <c r="Q617" i="1"/>
  <c r="O617" i="1"/>
  <c r="Q688" i="1"/>
  <c r="O688" i="1"/>
  <c r="Q693" i="1"/>
  <c r="O693" i="1"/>
  <c r="Q783" i="1"/>
  <c r="O783" i="1"/>
  <c r="O556" i="1"/>
  <c r="Q556" i="1"/>
  <c r="Q493" i="1"/>
  <c r="O493" i="1"/>
  <c r="Q582" i="1"/>
  <c r="O582" i="1"/>
  <c r="Q610" i="1"/>
  <c r="O610" i="1"/>
  <c r="Q614" i="1"/>
  <c r="Q793" i="1"/>
  <c r="O793" i="1"/>
  <c r="O774" i="1"/>
  <c r="Q774" i="1"/>
  <c r="Q805" i="1"/>
  <c r="O805" i="1"/>
  <c r="Q461" i="1"/>
  <c r="O461" i="1"/>
  <c r="Q512" i="1"/>
  <c r="O512" i="1"/>
  <c r="O686" i="1"/>
  <c r="Q686" i="1"/>
  <c r="Q613" i="1"/>
  <c r="O613" i="1"/>
  <c r="Q659" i="1"/>
  <c r="O659" i="1"/>
  <c r="Q458" i="1"/>
  <c r="O458" i="1"/>
  <c r="O535" i="1"/>
  <c r="O656" i="1"/>
  <c r="O576" i="1"/>
  <c r="Q623" i="1"/>
  <c r="O625" i="1"/>
  <c r="Q683" i="1"/>
  <c r="O683" i="1"/>
  <c r="Q721" i="1"/>
  <c r="O721" i="1"/>
  <c r="O669" i="1"/>
  <c r="Q751" i="1"/>
  <c r="O751" i="1"/>
  <c r="Q991" i="1"/>
  <c r="O991" i="1"/>
  <c r="Q588" i="1"/>
  <c r="O588" i="1"/>
  <c r="O636" i="1"/>
  <c r="Q636" i="1"/>
  <c r="Q596" i="1"/>
  <c r="O596" i="1"/>
  <c r="Q600" i="1"/>
  <c r="O600" i="1"/>
  <c r="O630" i="1"/>
  <c r="Q630" i="1"/>
  <c r="Q691" i="1"/>
  <c r="O691" i="1"/>
  <c r="Q746" i="1"/>
  <c r="O746" i="1"/>
  <c r="Q765" i="1"/>
  <c r="O765" i="1"/>
  <c r="O919" i="1"/>
  <c r="Q919" i="1"/>
  <c r="Q750" i="1"/>
  <c r="O750" i="1"/>
  <c r="O1214" i="1"/>
  <c r="Q1214" i="1"/>
  <c r="Q852" i="1"/>
  <c r="O852" i="1"/>
  <c r="Q895" i="1"/>
  <c r="O895" i="1"/>
  <c r="O697" i="1"/>
  <c r="O718" i="1"/>
  <c r="O725" i="1"/>
  <c r="O666" i="1"/>
  <c r="O754" i="1"/>
  <c r="Q770" i="1"/>
  <c r="O781" i="1"/>
  <c r="Q802" i="1"/>
  <c r="Q822" i="1"/>
  <c r="O822" i="1"/>
  <c r="Q981" i="1"/>
  <c r="O981" i="1"/>
  <c r="Q641" i="1"/>
  <c r="O641" i="1"/>
  <c r="Q599" i="1"/>
  <c r="O599" i="1"/>
  <c r="Q680" i="1"/>
  <c r="O680" i="1"/>
  <c r="Q965" i="1"/>
  <c r="Q797" i="1"/>
  <c r="O863" i="1"/>
  <c r="Q863" i="1"/>
  <c r="Q1024" i="1"/>
  <c r="O1024" i="1"/>
  <c r="Q515" i="1"/>
  <c r="O515" i="1"/>
  <c r="O798" i="1"/>
  <c r="Q798" i="1"/>
  <c r="Q1320" i="1"/>
  <c r="O1320" i="1"/>
  <c r="Q791" i="1"/>
  <c r="O791" i="1"/>
  <c r="Q804" i="1"/>
  <c r="O804" i="1"/>
  <c r="Q819" i="1"/>
  <c r="O819" i="1"/>
  <c r="O824" i="1"/>
  <c r="Q824" i="1"/>
  <c r="Q539" i="1"/>
  <c r="O571" i="1"/>
  <c r="Q608" i="1"/>
  <c r="Q664" i="1"/>
  <c r="O664" i="1"/>
  <c r="O671" i="1"/>
  <c r="Q963" i="1"/>
  <c r="Q748" i="1"/>
  <c r="O748" i="1"/>
  <c r="O488" i="1"/>
  <c r="Q1216" i="1"/>
  <c r="O1216" i="1"/>
  <c r="O815" i="1"/>
  <c r="Q841" i="1"/>
  <c r="Q865" i="1"/>
  <c r="O865" i="1"/>
  <c r="Q905" i="1"/>
  <c r="O905" i="1"/>
  <c r="Q787" i="1"/>
  <c r="O787" i="1"/>
  <c r="Q795" i="1"/>
  <c r="O795" i="1"/>
  <c r="O776" i="1"/>
  <c r="Q776" i="1"/>
  <c r="Q820" i="1"/>
  <c r="O820" i="1"/>
  <c r="Q825" i="1"/>
  <c r="O825" i="1"/>
  <c r="Q829" i="1"/>
  <c r="O829" i="1"/>
  <c r="Q1245" i="1"/>
  <c r="O1245" i="1"/>
  <c r="Q627" i="1"/>
  <c r="Q727" i="1"/>
  <c r="O727" i="1"/>
  <c r="O668" i="1"/>
  <c r="Q960" i="1"/>
  <c r="O741" i="1"/>
  <c r="Q1204" i="1"/>
  <c r="Q925" i="1"/>
  <c r="O925" i="1"/>
  <c r="Q745" i="1"/>
  <c r="O745" i="1"/>
  <c r="Q764" i="1"/>
  <c r="O764" i="1"/>
  <c r="O813" i="1"/>
  <c r="Q830" i="1"/>
  <c r="O830" i="1"/>
  <c r="Q839" i="1"/>
  <c r="O839" i="1"/>
  <c r="O855" i="1"/>
  <c r="Q878" i="1"/>
  <c r="O878" i="1"/>
  <c r="O1322" i="1"/>
  <c r="S356" i="1" s="1"/>
  <c r="Q1322" i="1"/>
  <c r="Q1234" i="1"/>
  <c r="O1234" i="1"/>
  <c r="Q884" i="1"/>
  <c r="O884" i="1"/>
  <c r="O951" i="1"/>
  <c r="Q951" i="1"/>
  <c r="O856" i="1"/>
  <c r="O891" i="1"/>
  <c r="O912" i="1"/>
  <c r="Q1119" i="1"/>
  <c r="O1119" i="1"/>
  <c r="Q860" i="1"/>
  <c r="O860" i="1"/>
  <c r="Q1072" i="1"/>
  <c r="O1072" i="1"/>
  <c r="Q867" i="1"/>
  <c r="O867" i="1"/>
  <c r="O880" i="1"/>
  <c r="O888" i="1"/>
  <c r="O1326" i="1"/>
  <c r="O1241" i="1"/>
  <c r="Q773" i="1"/>
  <c r="Q816" i="1"/>
  <c r="O816" i="1"/>
  <c r="O833" i="1"/>
  <c r="O1226" i="1"/>
  <c r="Q1221" i="1"/>
  <c r="O1221" i="1"/>
  <c r="Q984" i="1"/>
  <c r="O984" i="1"/>
  <c r="O1067" i="1"/>
  <c r="Q1067" i="1"/>
  <c r="O900" i="1"/>
  <c r="O1208" i="1"/>
  <c r="Q838" i="1"/>
  <c r="O929" i="1"/>
  <c r="Q1000" i="1"/>
  <c r="Q1008" i="1"/>
  <c r="O1008" i="1"/>
  <c r="Q1191" i="1"/>
  <c r="O1191" i="1"/>
  <c r="Q972" i="1"/>
  <c r="O972" i="1"/>
  <c r="Q1025" i="1"/>
  <c r="O1025" i="1"/>
  <c r="Q1196" i="1"/>
  <c r="Q959" i="1"/>
  <c r="O959" i="1"/>
  <c r="Q1077" i="1"/>
  <c r="O1077" i="1"/>
  <c r="Q957" i="1"/>
  <c r="O957" i="1"/>
  <c r="Q973" i="1"/>
  <c r="O973" i="1"/>
  <c r="Q1137" i="1"/>
  <c r="O1137" i="1"/>
  <c r="O953" i="1"/>
  <c r="Q953" i="1"/>
  <c r="Q1280" i="1"/>
  <c r="O1280" i="1"/>
  <c r="Q1284" i="1"/>
  <c r="O1284" i="1"/>
  <c r="Q982" i="1"/>
  <c r="O982" i="1"/>
  <c r="O1228" i="1"/>
  <c r="Q1228" i="1"/>
  <c r="O1312" i="1"/>
  <c r="O907" i="1"/>
  <c r="Q910" i="1"/>
  <c r="Q917" i="1"/>
  <c r="O931" i="1"/>
  <c r="O940" i="1"/>
  <c r="O945" i="1"/>
  <c r="O943" i="1"/>
  <c r="Q954" i="1"/>
  <c r="O954" i="1"/>
  <c r="O978" i="1"/>
  <c r="Q990" i="1"/>
  <c r="O1005" i="1"/>
  <c r="Q1053" i="1"/>
  <c r="O1130" i="1"/>
  <c r="Q1181" i="1"/>
  <c r="Q1288" i="1"/>
  <c r="O1288" i="1"/>
  <c r="O807" i="1"/>
  <c r="O809" i="1"/>
  <c r="O924" i="1"/>
  <c r="O947" i="1"/>
  <c r="Q955" i="1"/>
  <c r="Q966" i="1"/>
  <c r="O966" i="1"/>
  <c r="O975" i="1"/>
  <c r="O987" i="1"/>
  <c r="O1237" i="1"/>
  <c r="Q1248" i="1"/>
  <c r="Q1023" i="1"/>
  <c r="O1023" i="1"/>
  <c r="Q1075" i="1"/>
  <c r="O1075" i="1"/>
  <c r="O1080" i="1"/>
  <c r="Q1046" i="1"/>
  <c r="O1097" i="1"/>
  <c r="O1122" i="1"/>
  <c r="O1272" i="1"/>
  <c r="Q1142" i="1"/>
  <c r="O1142" i="1"/>
  <c r="Q1154" i="1"/>
  <c r="O1154" i="1"/>
  <c r="Q1123" i="1"/>
  <c r="O1123" i="1"/>
  <c r="Q1138" i="1"/>
  <c r="O1173" i="1"/>
  <c r="Q1230" i="1"/>
  <c r="O1242" i="1"/>
  <c r="O1022" i="1"/>
  <c r="O1036" i="1"/>
  <c r="O1074" i="1"/>
  <c r="O1040" i="1"/>
  <c r="O1054" i="1"/>
  <c r="O1094" i="1"/>
  <c r="O1068" i="1"/>
  <c r="O1105" i="1"/>
  <c r="O1108" i="1"/>
  <c r="O1116" i="1"/>
  <c r="O969" i="1"/>
  <c r="O1001" i="1"/>
  <c r="O1013" i="1"/>
  <c r="O1227" i="1"/>
  <c r="O1236" i="1"/>
  <c r="O1253" i="1"/>
  <c r="O1256" i="1"/>
  <c r="O1019" i="1"/>
  <c r="Q1015" i="1"/>
  <c r="O1015" i="1"/>
  <c r="O1264" i="1"/>
  <c r="O1277" i="1"/>
  <c r="O1224" i="1"/>
  <c r="S1069" i="1" s="1"/>
  <c r="Q1029" i="1"/>
  <c r="Q1124" i="1"/>
  <c r="Q1128" i="1"/>
  <c r="O1128" i="1"/>
  <c r="Q1162" i="1"/>
  <c r="O1162" i="1"/>
  <c r="Q1164" i="1"/>
  <c r="O1164" i="1"/>
  <c r="Q1302" i="1"/>
  <c r="O1302" i="1"/>
  <c r="Q1243" i="1"/>
  <c r="O1243" i="1"/>
  <c r="Q1109" i="1"/>
  <c r="O1109" i="1"/>
  <c r="Q1298" i="1"/>
  <c r="O1298" i="1"/>
  <c r="Q1270" i="1"/>
  <c r="O1270" i="1"/>
  <c r="O1045" i="1"/>
  <c r="O1059" i="1"/>
  <c r="O1099" i="1"/>
  <c r="Q1114" i="1"/>
  <c r="O1114" i="1"/>
  <c r="Q1168" i="1"/>
  <c r="Q1303" i="1"/>
  <c r="O1225" i="1"/>
  <c r="O967" i="1"/>
  <c r="O970" i="1"/>
  <c r="Q1011" i="1"/>
  <c r="O1010" i="1"/>
  <c r="Q1254" i="1"/>
  <c r="O1240" i="1"/>
  <c r="Q1038" i="1"/>
  <c r="O1038" i="1"/>
  <c r="Q1110" i="1"/>
  <c r="Q1275" i="1"/>
  <c r="O1275" i="1"/>
  <c r="Q1180" i="1"/>
  <c r="O1180" i="1"/>
  <c r="S1268" i="1" s="1"/>
  <c r="Q949" i="1"/>
  <c r="O1003" i="1"/>
  <c r="O1251" i="1"/>
  <c r="O1262" i="1"/>
  <c r="Q1052" i="1"/>
  <c r="O1052" i="1"/>
  <c r="Q1092" i="1"/>
  <c r="O1092" i="1"/>
  <c r="Q1066" i="1"/>
  <c r="O1066" i="1"/>
  <c r="O1144" i="1"/>
  <c r="Q1271" i="1"/>
  <c r="Q1176" i="1"/>
  <c r="O1176" i="1"/>
  <c r="Q1195" i="1"/>
  <c r="O1195" i="1"/>
  <c r="O1157" i="1"/>
  <c r="O1171" i="1"/>
  <c r="O1149" i="1"/>
  <c r="O1293" i="1"/>
  <c r="O1307" i="1"/>
  <c r="O1200" i="1"/>
  <c r="O1260" i="1"/>
  <c r="O1078" i="1"/>
  <c r="O1041" i="1"/>
  <c r="O1055" i="1"/>
  <c r="O1095" i="1"/>
  <c r="O1070" i="1"/>
  <c r="O1112" i="1"/>
  <c r="S19" i="10" l="1"/>
  <c r="Q4" i="42"/>
  <c r="S14" i="118"/>
  <c r="S19" i="118"/>
  <c r="S17" i="118"/>
  <c r="S497" i="1"/>
  <c r="S380" i="1"/>
  <c r="S533" i="1"/>
  <c r="Q16" i="107"/>
  <c r="O13" i="19"/>
  <c r="S11" i="19" s="1"/>
  <c r="O14" i="125"/>
  <c r="R13" i="125"/>
  <c r="O5" i="119"/>
  <c r="R4" i="119"/>
  <c r="R22" i="118"/>
  <c r="Q21" i="118"/>
  <c r="O23" i="118"/>
  <c r="S2" i="118" s="1"/>
  <c r="O11" i="111"/>
  <c r="Q9" i="111"/>
  <c r="R10" i="111"/>
  <c r="R13" i="121"/>
  <c r="Q11" i="120"/>
  <c r="O8" i="116"/>
  <c r="Q3" i="114"/>
  <c r="Q11" i="112"/>
  <c r="R17" i="107"/>
  <c r="O18" i="107"/>
  <c r="S9" i="107" s="1"/>
  <c r="Q3" i="106"/>
  <c r="Q4" i="104"/>
  <c r="O15" i="102"/>
  <c r="R14" i="102"/>
  <c r="O9" i="101"/>
  <c r="S7" i="101" s="1"/>
  <c r="Q7" i="101"/>
  <c r="Q3" i="98"/>
  <c r="O42" i="94"/>
  <c r="Q3" i="93"/>
  <c r="O21" i="92"/>
  <c r="S6" i="92" s="1"/>
  <c r="O11" i="91"/>
  <c r="R10" i="91"/>
  <c r="R6" i="87"/>
  <c r="O7" i="87"/>
  <c r="S4" i="87" s="1"/>
  <c r="R10" i="85"/>
  <c r="O11" i="85"/>
  <c r="Q4" i="84"/>
  <c r="Q7" i="82"/>
  <c r="Q4" i="81"/>
  <c r="Q8" i="80"/>
  <c r="R9" i="80"/>
  <c r="Q5" i="77"/>
  <c r="R8" i="76"/>
  <c r="O9" i="76"/>
  <c r="Q7" i="75"/>
  <c r="O9" i="75"/>
  <c r="S6" i="75" s="1"/>
  <c r="Q4" i="74"/>
  <c r="O6" i="74"/>
  <c r="S3" i="74" s="1"/>
  <c r="Q12" i="72"/>
  <c r="O8" i="68"/>
  <c r="Q6" i="68"/>
  <c r="R7" i="68"/>
  <c r="R6" i="67"/>
  <c r="Q5" i="67"/>
  <c r="O7" i="67"/>
  <c r="Q8" i="66"/>
  <c r="R9" i="66"/>
  <c r="O10" i="66"/>
  <c r="Q10" i="64"/>
  <c r="O12" i="64"/>
  <c r="Q16" i="63"/>
  <c r="Q25" i="62"/>
  <c r="O5" i="61"/>
  <c r="Q3" i="61"/>
  <c r="Q25" i="60"/>
  <c r="R26" i="60"/>
  <c r="O18" i="57"/>
  <c r="Q16" i="57"/>
  <c r="R17" i="57"/>
  <c r="O6" i="56"/>
  <c r="R5" i="56"/>
  <c r="Q4" i="55"/>
  <c r="O56" i="54"/>
  <c r="S4" i="54" s="1"/>
  <c r="R55" i="54"/>
  <c r="Q54" i="54"/>
  <c r="R6" i="51"/>
  <c r="Q5" i="51"/>
  <c r="O17" i="50"/>
  <c r="Q15" i="50"/>
  <c r="Q4" i="49"/>
  <c r="R5" i="49"/>
  <c r="Q16" i="47"/>
  <c r="O18" i="47"/>
  <c r="R18" i="45"/>
  <c r="Q14" i="44"/>
  <c r="O16" i="44"/>
  <c r="Q14" i="43"/>
  <c r="O6" i="42"/>
  <c r="S4" i="42" s="1"/>
  <c r="O43" i="129"/>
  <c r="Q41" i="129"/>
  <c r="R42" i="129"/>
  <c r="O16" i="37"/>
  <c r="S14" i="37" s="1"/>
  <c r="Q14" i="37"/>
  <c r="Q32" i="36"/>
  <c r="O34" i="36"/>
  <c r="S32" i="36" s="1"/>
  <c r="Q5" i="35"/>
  <c r="Q17" i="34"/>
  <c r="Q39" i="32"/>
  <c r="O41" i="32"/>
  <c r="S39" i="32" s="1"/>
  <c r="O11" i="31"/>
  <c r="S5" i="31" s="1"/>
  <c r="R10" i="31"/>
  <c r="R33" i="30"/>
  <c r="O34" i="30"/>
  <c r="S20" i="30" s="1"/>
  <c r="Q32" i="30"/>
  <c r="R13" i="28"/>
  <c r="Q12" i="28"/>
  <c r="Q7" i="26"/>
  <c r="O5" i="24"/>
  <c r="Q3" i="24"/>
  <c r="Q11" i="21"/>
  <c r="R18" i="20"/>
  <c r="Q17" i="20"/>
  <c r="O19" i="20"/>
  <c r="Q11" i="19"/>
  <c r="R12" i="19"/>
  <c r="Q4" i="124"/>
  <c r="O6" i="124"/>
  <c r="R5" i="124"/>
  <c r="O9" i="122"/>
  <c r="R8" i="122"/>
  <c r="Q7" i="122"/>
  <c r="Q12" i="121"/>
  <c r="O14" i="121"/>
  <c r="R12" i="120"/>
  <c r="O13" i="120"/>
  <c r="S3" i="116"/>
  <c r="S6" i="116"/>
  <c r="S2" i="116"/>
  <c r="S5" i="116"/>
  <c r="S4" i="116"/>
  <c r="Q6" i="116"/>
  <c r="R7" i="116"/>
  <c r="O5" i="114"/>
  <c r="R4" i="114"/>
  <c r="R12" i="112"/>
  <c r="O13" i="112"/>
  <c r="Q3" i="109"/>
  <c r="O5" i="109"/>
  <c r="R4" i="109"/>
  <c r="Q20" i="108"/>
  <c r="O22" i="108"/>
  <c r="R21" i="108"/>
  <c r="S5" i="107"/>
  <c r="S3" i="107"/>
  <c r="S11" i="107"/>
  <c r="S10" i="107"/>
  <c r="S6" i="107"/>
  <c r="S2" i="107"/>
  <c r="S12" i="107"/>
  <c r="S14" i="107"/>
  <c r="S8" i="107"/>
  <c r="O5" i="106"/>
  <c r="R4" i="106"/>
  <c r="Q3" i="105"/>
  <c r="O5" i="105"/>
  <c r="R4" i="105"/>
  <c r="O6" i="104"/>
  <c r="R5" i="104"/>
  <c r="R19" i="103"/>
  <c r="O20" i="103"/>
  <c r="Q18" i="103"/>
  <c r="S12" i="102"/>
  <c r="S11" i="102"/>
  <c r="S7" i="102"/>
  <c r="S3" i="102"/>
  <c r="S13" i="102"/>
  <c r="S6" i="102"/>
  <c r="S10" i="102"/>
  <c r="S8" i="102"/>
  <c r="S5" i="102"/>
  <c r="S4" i="102"/>
  <c r="S9" i="102"/>
  <c r="S2" i="102"/>
  <c r="Q13" i="102"/>
  <c r="S3" i="101"/>
  <c r="S2" i="101"/>
  <c r="S4" i="101"/>
  <c r="S6" i="101"/>
  <c r="R8" i="101"/>
  <c r="O38" i="99"/>
  <c r="R37" i="99"/>
  <c r="Q36" i="99"/>
  <c r="O5" i="98"/>
  <c r="R4" i="98"/>
  <c r="S39" i="94"/>
  <c r="S29" i="94"/>
  <c r="S28" i="94"/>
  <c r="S32" i="94"/>
  <c r="S13" i="94"/>
  <c r="S20" i="94"/>
  <c r="S15" i="94"/>
  <c r="S21" i="94"/>
  <c r="S27" i="94"/>
  <c r="S2" i="94"/>
  <c r="S36" i="94"/>
  <c r="S37" i="94"/>
  <c r="S24" i="94"/>
  <c r="S38" i="94"/>
  <c r="S22" i="94"/>
  <c r="S34" i="94"/>
  <c r="S17" i="94"/>
  <c r="S7" i="94"/>
  <c r="S5" i="94"/>
  <c r="S19" i="94"/>
  <c r="S18" i="94"/>
  <c r="S8" i="94"/>
  <c r="S10" i="94"/>
  <c r="S12" i="94"/>
  <c r="S35" i="94"/>
  <c r="S33" i="94"/>
  <c r="S4" i="94"/>
  <c r="S6" i="94"/>
  <c r="S16" i="94"/>
  <c r="S14" i="94"/>
  <c r="S3" i="94"/>
  <c r="S26" i="94"/>
  <c r="S9" i="94"/>
  <c r="S25" i="94"/>
  <c r="S30" i="94"/>
  <c r="S23" i="94"/>
  <c r="S31" i="94"/>
  <c r="Q40" i="94"/>
  <c r="R41" i="94"/>
  <c r="O5" i="93"/>
  <c r="R4" i="93"/>
  <c r="S18" i="92"/>
  <c r="R20" i="92"/>
  <c r="Q19" i="92"/>
  <c r="Q9" i="91"/>
  <c r="Q13" i="90"/>
  <c r="R14" i="90"/>
  <c r="O15" i="90"/>
  <c r="Q5" i="89"/>
  <c r="O7" i="89"/>
  <c r="R6" i="89"/>
  <c r="Q17" i="88"/>
  <c r="O19" i="88"/>
  <c r="R18" i="88"/>
  <c r="Q5" i="87"/>
  <c r="Q5" i="86"/>
  <c r="O7" i="86"/>
  <c r="R6" i="86"/>
  <c r="Q9" i="85"/>
  <c r="O6" i="84"/>
  <c r="R5" i="84"/>
  <c r="O7" i="83"/>
  <c r="R6" i="83"/>
  <c r="Q5" i="83"/>
  <c r="O9" i="82"/>
  <c r="R8" i="82"/>
  <c r="R5" i="81"/>
  <c r="O6" i="81"/>
  <c r="O10" i="80"/>
  <c r="Q6" i="79"/>
  <c r="O8" i="79"/>
  <c r="R7" i="79"/>
  <c r="O19" i="78"/>
  <c r="R18" i="78"/>
  <c r="Q17" i="78"/>
  <c r="O7" i="77"/>
  <c r="R6" i="77"/>
  <c r="S3" i="76"/>
  <c r="S7" i="76"/>
  <c r="S6" i="76"/>
  <c r="S4" i="76"/>
  <c r="S5" i="76"/>
  <c r="S2" i="76"/>
  <c r="Q7" i="76"/>
  <c r="S7" i="75"/>
  <c r="S3" i="75"/>
  <c r="S5" i="75"/>
  <c r="S4" i="75"/>
  <c r="S2" i="75"/>
  <c r="R8" i="75"/>
  <c r="R5" i="74"/>
  <c r="O6" i="73"/>
  <c r="R5" i="73"/>
  <c r="R13" i="72"/>
  <c r="O14" i="72"/>
  <c r="O8" i="71"/>
  <c r="R7" i="71"/>
  <c r="Q6" i="71"/>
  <c r="Q20" i="70"/>
  <c r="O22" i="70"/>
  <c r="R21" i="70"/>
  <c r="O6" i="69"/>
  <c r="R5" i="69"/>
  <c r="Q4" i="69"/>
  <c r="O6" i="65"/>
  <c r="R5" i="65"/>
  <c r="Q4" i="65"/>
  <c r="R11" i="64"/>
  <c r="R17" i="63"/>
  <c r="O18" i="63"/>
  <c r="O27" i="62"/>
  <c r="R26" i="62"/>
  <c r="O27" i="60"/>
  <c r="Q8" i="59"/>
  <c r="O10" i="59"/>
  <c r="R9" i="59"/>
  <c r="Q6" i="58"/>
  <c r="R7" i="58"/>
  <c r="O8" i="58"/>
  <c r="S14" i="57"/>
  <c r="S8" i="57"/>
  <c r="S11" i="57"/>
  <c r="S9" i="57"/>
  <c r="S7" i="57"/>
  <c r="Q4" i="56"/>
  <c r="O6" i="55"/>
  <c r="R5" i="55"/>
  <c r="S24" i="54"/>
  <c r="S12" i="54"/>
  <c r="S28" i="54"/>
  <c r="S16" i="54"/>
  <c r="S53" i="54"/>
  <c r="S27" i="54"/>
  <c r="S49" i="54"/>
  <c r="S42" i="54"/>
  <c r="S10" i="54"/>
  <c r="S46" i="54"/>
  <c r="S36" i="54"/>
  <c r="S33" i="54"/>
  <c r="S34" i="54"/>
  <c r="S18" i="54"/>
  <c r="S35" i="54"/>
  <c r="S29" i="54"/>
  <c r="S47" i="54"/>
  <c r="S50" i="54"/>
  <c r="S43" i="54"/>
  <c r="S52" i="54"/>
  <c r="S41" i="54"/>
  <c r="S21" i="54"/>
  <c r="S30" i="54"/>
  <c r="S19" i="54"/>
  <c r="S3" i="54"/>
  <c r="S8" i="54"/>
  <c r="S15" i="54"/>
  <c r="S5" i="54"/>
  <c r="S32" i="54"/>
  <c r="S14" i="54"/>
  <c r="S39" i="54"/>
  <c r="S6" i="54"/>
  <c r="S25" i="54"/>
  <c r="S17" i="54"/>
  <c r="S11" i="54"/>
  <c r="S13" i="54"/>
  <c r="S45" i="54"/>
  <c r="S7" i="54"/>
  <c r="S31" i="54"/>
  <c r="S2" i="54"/>
  <c r="S48" i="54"/>
  <c r="S44" i="54"/>
  <c r="S40" i="54"/>
  <c r="S20" i="54"/>
  <c r="S37" i="54"/>
  <c r="S26" i="54"/>
  <c r="S22" i="54"/>
  <c r="S51" i="54"/>
  <c r="S9" i="54"/>
  <c r="S38" i="54"/>
  <c r="O57" i="52"/>
  <c r="R56" i="52"/>
  <c r="Q55" i="52"/>
  <c r="O7" i="51"/>
  <c r="S7" i="50"/>
  <c r="S10" i="50"/>
  <c r="S9" i="50"/>
  <c r="S14" i="50"/>
  <c r="S4" i="50"/>
  <c r="S5" i="50"/>
  <c r="S6" i="50"/>
  <c r="S3" i="50"/>
  <c r="S8" i="50"/>
  <c r="S13" i="50"/>
  <c r="S11" i="50"/>
  <c r="S2" i="50"/>
  <c r="R16" i="50"/>
  <c r="O6" i="49"/>
  <c r="O7" i="48"/>
  <c r="R6" i="48"/>
  <c r="Q5" i="48"/>
  <c r="S10" i="47"/>
  <c r="S2" i="47"/>
  <c r="S5" i="47"/>
  <c r="S6" i="47"/>
  <c r="S9" i="47"/>
  <c r="S8" i="47"/>
  <c r="S7" i="47"/>
  <c r="S4" i="47"/>
  <c r="S14" i="47"/>
  <c r="S12" i="47"/>
  <c r="S13" i="47"/>
  <c r="S3" i="47"/>
  <c r="S15" i="47"/>
  <c r="R17" i="47"/>
  <c r="O6" i="46"/>
  <c r="R5" i="46"/>
  <c r="Q4" i="46"/>
  <c r="O19" i="45"/>
  <c r="Q17" i="45"/>
  <c r="S6" i="44"/>
  <c r="S8" i="44"/>
  <c r="S12" i="44"/>
  <c r="S10" i="44"/>
  <c r="S11" i="44"/>
  <c r="S3" i="44"/>
  <c r="S9" i="44"/>
  <c r="S7" i="44"/>
  <c r="S13" i="44"/>
  <c r="S2" i="44"/>
  <c r="S4" i="44"/>
  <c r="R15" i="44"/>
  <c r="O16" i="43"/>
  <c r="R15" i="43"/>
  <c r="R5" i="42"/>
  <c r="Q22" i="18"/>
  <c r="O9" i="17"/>
  <c r="S7" i="17" s="1"/>
  <c r="Q7" i="17"/>
  <c r="Q3" i="16"/>
  <c r="O5" i="16"/>
  <c r="Q94" i="15"/>
  <c r="R5" i="14"/>
  <c r="O6" i="14"/>
  <c r="Q4" i="14"/>
  <c r="Q25" i="13"/>
  <c r="R8" i="12"/>
  <c r="O9" i="12"/>
  <c r="O21" i="39"/>
  <c r="R20" i="39"/>
  <c r="Q19" i="39"/>
  <c r="O35" i="38"/>
  <c r="R34" i="38"/>
  <c r="Q33" i="38"/>
  <c r="S6" i="37"/>
  <c r="S4" i="37"/>
  <c r="S9" i="37"/>
  <c r="S12" i="37"/>
  <c r="S11" i="37"/>
  <c r="S5" i="37"/>
  <c r="S13" i="37"/>
  <c r="S8" i="37"/>
  <c r="S2" i="37"/>
  <c r="S10" i="37"/>
  <c r="S7" i="37"/>
  <c r="S3" i="37"/>
  <c r="R15" i="37"/>
  <c r="S29" i="36"/>
  <c r="S24" i="36"/>
  <c r="S8" i="36"/>
  <c r="S15" i="36"/>
  <c r="S14" i="36"/>
  <c r="S28" i="36"/>
  <c r="S31" i="36"/>
  <c r="S3" i="36"/>
  <c r="S21" i="36"/>
  <c r="S10" i="36"/>
  <c r="S13" i="36"/>
  <c r="S16" i="36"/>
  <c r="S30" i="36"/>
  <c r="S7" i="36"/>
  <c r="S23" i="36"/>
  <c r="S27" i="36"/>
  <c r="S17" i="36"/>
  <c r="S12" i="36"/>
  <c r="S18" i="36"/>
  <c r="S19" i="36"/>
  <c r="S22" i="36"/>
  <c r="S25" i="36"/>
  <c r="S6" i="36"/>
  <c r="S4" i="36"/>
  <c r="S9" i="36"/>
  <c r="S5" i="36"/>
  <c r="S2" i="36"/>
  <c r="S11" i="36"/>
  <c r="S20" i="36"/>
  <c r="R33" i="36"/>
  <c r="O7" i="35"/>
  <c r="R6" i="35"/>
  <c r="O19" i="34"/>
  <c r="R18" i="34"/>
  <c r="R5" i="33"/>
  <c r="O6" i="33"/>
  <c r="Q4" i="33"/>
  <c r="S17" i="32"/>
  <c r="S22" i="32"/>
  <c r="S36" i="32"/>
  <c r="S7" i="32"/>
  <c r="S32" i="32"/>
  <c r="S12" i="32"/>
  <c r="S6" i="32"/>
  <c r="S34" i="32"/>
  <c r="S10" i="32"/>
  <c r="S28" i="32"/>
  <c r="S24" i="32"/>
  <c r="S2" i="32"/>
  <c r="S31" i="32"/>
  <c r="S19" i="32"/>
  <c r="S16" i="32"/>
  <c r="S20" i="32"/>
  <c r="S26" i="32"/>
  <c r="S9" i="32"/>
  <c r="S8" i="32"/>
  <c r="S35" i="32"/>
  <c r="S38" i="32"/>
  <c r="S30" i="32"/>
  <c r="S23" i="32"/>
  <c r="S11" i="32"/>
  <c r="S37" i="32"/>
  <c r="S29" i="32"/>
  <c r="S21" i="32"/>
  <c r="S13" i="32"/>
  <c r="S3" i="32"/>
  <c r="S18" i="32"/>
  <c r="S33" i="32"/>
  <c r="S4" i="32"/>
  <c r="S15" i="32"/>
  <c r="S27" i="32"/>
  <c r="S25" i="32"/>
  <c r="S5" i="32"/>
  <c r="R40" i="32"/>
  <c r="S3" i="31"/>
  <c r="Q9" i="31"/>
  <c r="S4" i="30"/>
  <c r="S27" i="30"/>
  <c r="S9" i="30"/>
  <c r="S2" i="30"/>
  <c r="S6" i="30"/>
  <c r="S12" i="30"/>
  <c r="S26" i="30"/>
  <c r="S21" i="30"/>
  <c r="S8" i="30"/>
  <c r="S13" i="30"/>
  <c r="S24" i="30"/>
  <c r="S3" i="30"/>
  <c r="S25" i="30"/>
  <c r="S30" i="30"/>
  <c r="S15" i="30"/>
  <c r="S17" i="30"/>
  <c r="S23" i="30"/>
  <c r="O14" i="28"/>
  <c r="O55" i="27"/>
  <c r="R54" i="27"/>
  <c r="Q53" i="27"/>
  <c r="O9" i="26"/>
  <c r="R8" i="26"/>
  <c r="Q3" i="25"/>
  <c r="R4" i="25"/>
  <c r="O5" i="25"/>
  <c r="R4" i="24"/>
  <c r="O13" i="21"/>
  <c r="R12" i="21"/>
  <c r="S2" i="20"/>
  <c r="S8" i="20"/>
  <c r="S5" i="20"/>
  <c r="S3" i="20"/>
  <c r="S6" i="20"/>
  <c r="S7" i="20"/>
  <c r="S13" i="20"/>
  <c r="S12" i="20"/>
  <c r="S16" i="20"/>
  <c r="S11" i="20"/>
  <c r="S15" i="20"/>
  <c r="S10" i="20"/>
  <c r="S4" i="20"/>
  <c r="S7" i="19"/>
  <c r="S9" i="19"/>
  <c r="S4" i="19"/>
  <c r="S10" i="19"/>
  <c r="S8" i="19"/>
  <c r="S3" i="19"/>
  <c r="S6" i="19"/>
  <c r="S5" i="19"/>
  <c r="O24" i="18"/>
  <c r="R23" i="18"/>
  <c r="R8" i="17"/>
  <c r="S3" i="16"/>
  <c r="S2" i="16"/>
  <c r="R4" i="16"/>
  <c r="O96" i="15"/>
  <c r="R95" i="15"/>
  <c r="S4" i="14"/>
  <c r="S2" i="14"/>
  <c r="S3" i="14"/>
  <c r="O27" i="13"/>
  <c r="R26" i="13"/>
  <c r="S7" i="12"/>
  <c r="S3" i="12"/>
  <c r="S2" i="12"/>
  <c r="S6" i="12"/>
  <c r="S4" i="12"/>
  <c r="S5" i="12"/>
  <c r="Q7" i="12"/>
  <c r="O35" i="10"/>
  <c r="S8" i="10" s="1"/>
  <c r="R34" i="10"/>
  <c r="Q33" i="10"/>
  <c r="S27" i="10"/>
  <c r="Q25" i="2"/>
  <c r="O27" i="2"/>
  <c r="R26" i="2"/>
  <c r="O1329" i="1"/>
  <c r="S1132" i="1" s="1"/>
  <c r="Q1327" i="1"/>
  <c r="R1328" i="1"/>
  <c r="S11" i="94" l="1"/>
  <c r="S40" i="94"/>
  <c r="S8" i="91"/>
  <c r="S5" i="91"/>
  <c r="S2" i="91"/>
  <c r="S3" i="91"/>
  <c r="S6" i="91"/>
  <c r="S4" i="91"/>
  <c r="S9" i="91"/>
  <c r="S7" i="91"/>
  <c r="S8" i="85"/>
  <c r="S2" i="85"/>
  <c r="S9" i="85"/>
  <c r="S7" i="85"/>
  <c r="S5" i="85"/>
  <c r="S6" i="85"/>
  <c r="S4" i="85"/>
  <c r="S3" i="85"/>
  <c r="S4" i="68"/>
  <c r="S3" i="68"/>
  <c r="S6" i="68"/>
  <c r="S2" i="68"/>
  <c r="S5" i="68"/>
  <c r="S3" i="67"/>
  <c r="S5" i="67"/>
  <c r="S4" i="67"/>
  <c r="S2" i="67"/>
  <c r="S2" i="66"/>
  <c r="S5" i="66"/>
  <c r="S8" i="66"/>
  <c r="S4" i="66"/>
  <c r="S3" i="66"/>
  <c r="S6" i="66"/>
  <c r="S7" i="66"/>
  <c r="S3" i="61"/>
  <c r="S2" i="61"/>
  <c r="S13" i="57"/>
  <c r="S16" i="57"/>
  <c r="S15" i="57"/>
  <c r="S2" i="56"/>
  <c r="S3" i="56"/>
  <c r="S4" i="56"/>
  <c r="S15" i="50"/>
  <c r="S12" i="50"/>
  <c r="S11" i="47"/>
  <c r="S16" i="47"/>
  <c r="S5" i="44"/>
  <c r="S14" i="44"/>
  <c r="S3" i="24"/>
  <c r="S2" i="24"/>
  <c r="R5" i="24" s="1"/>
  <c r="T5" i="24" s="1"/>
  <c r="S9" i="20"/>
  <c r="S17" i="20"/>
  <c r="S14" i="20"/>
  <c r="S16" i="107"/>
  <c r="S5" i="101"/>
  <c r="S3" i="87"/>
  <c r="S2" i="87"/>
  <c r="S5" i="87"/>
  <c r="S4" i="74"/>
  <c r="S2" i="74"/>
  <c r="S54" i="54"/>
  <c r="S2" i="42"/>
  <c r="S3" i="42"/>
  <c r="S26" i="36"/>
  <c r="R34" i="36" s="1"/>
  <c r="T34" i="36" s="1"/>
  <c r="S14" i="32"/>
  <c r="S32" i="30"/>
  <c r="S1202" i="1"/>
  <c r="S1286" i="1"/>
  <c r="S13" i="107"/>
  <c r="S7" i="107"/>
  <c r="S15" i="107"/>
  <c r="S14" i="92"/>
  <c r="S12" i="92"/>
  <c r="S3" i="92"/>
  <c r="S9" i="92"/>
  <c r="S11" i="92"/>
  <c r="S5" i="92"/>
  <c r="S15" i="92"/>
  <c r="S10" i="92"/>
  <c r="S13" i="92"/>
  <c r="S17" i="92"/>
  <c r="S4" i="92"/>
  <c r="S16" i="92"/>
  <c r="S19" i="92"/>
  <c r="S8" i="92"/>
  <c r="S2" i="92"/>
  <c r="S6" i="57"/>
  <c r="S12" i="57"/>
  <c r="S4" i="57"/>
  <c r="S2" i="57"/>
  <c r="S10" i="57"/>
  <c r="S5" i="57"/>
  <c r="R18" i="57" s="1"/>
  <c r="T18" i="57" s="1"/>
  <c r="S9" i="31"/>
  <c r="S4" i="31"/>
  <c r="S6" i="31"/>
  <c r="S7" i="31"/>
  <c r="S8" i="31"/>
  <c r="R11" i="31" s="1"/>
  <c r="T11" i="31" s="1"/>
  <c r="S7" i="30"/>
  <c r="S19" i="30"/>
  <c r="S5" i="30"/>
  <c r="S22" i="30"/>
  <c r="S10" i="30"/>
  <c r="S29" i="30"/>
  <c r="S31" i="30"/>
  <c r="S18" i="30"/>
  <c r="S16" i="30"/>
  <c r="S11" i="30"/>
  <c r="S28" i="30"/>
  <c r="S401" i="1"/>
  <c r="S35" i="1"/>
  <c r="S572" i="1"/>
  <c r="S587" i="1"/>
  <c r="S465" i="1"/>
  <c r="S571" i="1"/>
  <c r="S976" i="1"/>
  <c r="S957" i="1"/>
  <c r="S506" i="1"/>
  <c r="S808" i="1"/>
  <c r="S909" i="1"/>
  <c r="S1147" i="1"/>
  <c r="S501" i="1"/>
  <c r="S578" i="1"/>
  <c r="S6" i="17"/>
  <c r="S3" i="17"/>
  <c r="R9" i="17" s="1"/>
  <c r="T9" i="17" s="1"/>
  <c r="S4" i="17"/>
  <c r="S5" i="17"/>
  <c r="S175" i="1"/>
  <c r="S484" i="1"/>
  <c r="S749" i="1"/>
  <c r="S1234" i="1"/>
  <c r="S1176" i="1"/>
  <c r="S792" i="1"/>
  <c r="S286" i="1"/>
  <c r="S281" i="1"/>
  <c r="S393" i="1"/>
  <c r="S771" i="1"/>
  <c r="S565" i="1"/>
  <c r="S1298" i="1"/>
  <c r="S463" i="1"/>
  <c r="S307" i="1"/>
  <c r="S669" i="1"/>
  <c r="S1033" i="1"/>
  <c r="S88" i="1"/>
  <c r="S629" i="1"/>
  <c r="S194" i="1"/>
  <c r="S449" i="1"/>
  <c r="S464" i="1"/>
  <c r="S106" i="1"/>
  <c r="S329" i="1"/>
  <c r="S131" i="1"/>
  <c r="S694" i="1"/>
  <c r="S49" i="1"/>
  <c r="S879" i="1"/>
  <c r="S303" i="1"/>
  <c r="S542" i="1"/>
  <c r="S1229" i="1"/>
  <c r="S761" i="1"/>
  <c r="S469" i="1"/>
  <c r="S1216" i="1"/>
  <c r="S956" i="1"/>
  <c r="S75" i="1"/>
  <c r="S458" i="1"/>
  <c r="S648" i="1"/>
  <c r="S972" i="1"/>
  <c r="S104" i="1"/>
  <c r="S239" i="1"/>
  <c r="S651" i="1"/>
  <c r="S981" i="1"/>
  <c r="S10" i="125"/>
  <c r="S11" i="125"/>
  <c r="S7" i="125"/>
  <c r="S8" i="125"/>
  <c r="S6" i="125"/>
  <c r="S5" i="125"/>
  <c r="S12" i="125"/>
  <c r="S9" i="125"/>
  <c r="S3" i="125"/>
  <c r="S4" i="125"/>
  <c r="S2" i="125"/>
  <c r="S2" i="119"/>
  <c r="S3" i="119"/>
  <c r="R5" i="119"/>
  <c r="T5" i="119" s="1"/>
  <c r="S16" i="118"/>
  <c r="S21" i="118"/>
  <c r="S12" i="118"/>
  <c r="S9" i="111"/>
  <c r="S10" i="64"/>
  <c r="S5" i="64"/>
  <c r="S7" i="64"/>
  <c r="S4" i="64"/>
  <c r="S2" i="64"/>
  <c r="S8" i="64"/>
  <c r="S6" i="64"/>
  <c r="S9" i="64"/>
  <c r="S3" i="64"/>
  <c r="S11" i="129"/>
  <c r="S24" i="129"/>
  <c r="S35" i="129"/>
  <c r="S8" i="129"/>
  <c r="S30" i="129"/>
  <c r="S15" i="129"/>
  <c r="S29" i="129"/>
  <c r="S2" i="129"/>
  <c r="S25" i="129"/>
  <c r="S9" i="129"/>
  <c r="S40" i="129"/>
  <c r="S16" i="129"/>
  <c r="S4" i="129"/>
  <c r="S36" i="129"/>
  <c r="S6" i="129"/>
  <c r="S12" i="129"/>
  <c r="S34" i="129"/>
  <c r="S21" i="129"/>
  <c r="S37" i="129"/>
  <c r="S23" i="129"/>
  <c r="S20" i="129"/>
  <c r="S17" i="129"/>
  <c r="S10" i="129"/>
  <c r="S27" i="129"/>
  <c r="S32" i="129"/>
  <c r="S39" i="129"/>
  <c r="S19" i="129"/>
  <c r="S3" i="129"/>
  <c r="S33" i="129"/>
  <c r="S7" i="129"/>
  <c r="S31" i="129"/>
  <c r="S26" i="129"/>
  <c r="S18" i="129"/>
  <c r="S41" i="129"/>
  <c r="S38" i="129"/>
  <c r="S13" i="129"/>
  <c r="S14" i="129"/>
  <c r="S28" i="129"/>
  <c r="S22" i="129"/>
  <c r="S5" i="129"/>
  <c r="S2" i="124"/>
  <c r="S4" i="124"/>
  <c r="S3" i="124"/>
  <c r="S6" i="122"/>
  <c r="S7" i="122"/>
  <c r="S3" i="122"/>
  <c r="S4" i="122"/>
  <c r="S5" i="122"/>
  <c r="S2" i="122"/>
  <c r="S4" i="121"/>
  <c r="S9" i="121"/>
  <c r="S6" i="121"/>
  <c r="S3" i="121"/>
  <c r="S12" i="121"/>
  <c r="S11" i="121"/>
  <c r="S8" i="121"/>
  <c r="S7" i="121"/>
  <c r="S2" i="121"/>
  <c r="S10" i="121"/>
  <c r="S5" i="121"/>
  <c r="S10" i="120"/>
  <c r="S8" i="120"/>
  <c r="S6" i="120"/>
  <c r="S2" i="120"/>
  <c r="S9" i="120"/>
  <c r="S3" i="120"/>
  <c r="S4" i="120"/>
  <c r="S11" i="120"/>
  <c r="S5" i="120"/>
  <c r="S7" i="120"/>
  <c r="R8" i="116"/>
  <c r="T8" i="116" s="1"/>
  <c r="S3" i="114"/>
  <c r="S2" i="114"/>
  <c r="S8" i="112"/>
  <c r="S11" i="112"/>
  <c r="S3" i="112"/>
  <c r="S4" i="112"/>
  <c r="S5" i="112"/>
  <c r="S7" i="112"/>
  <c r="S9" i="112"/>
  <c r="S10" i="112"/>
  <c r="S6" i="112"/>
  <c r="S2" i="112"/>
  <c r="S3" i="109"/>
  <c r="S2" i="109"/>
  <c r="S20" i="108"/>
  <c r="S16" i="108"/>
  <c r="S18" i="108"/>
  <c r="S10" i="108"/>
  <c r="S6" i="108"/>
  <c r="S13" i="108"/>
  <c r="S8" i="108"/>
  <c r="S5" i="108"/>
  <c r="S7" i="108"/>
  <c r="S15" i="108"/>
  <c r="S9" i="108"/>
  <c r="S4" i="108"/>
  <c r="S19" i="108"/>
  <c r="S14" i="108"/>
  <c r="S11" i="108"/>
  <c r="S17" i="108"/>
  <c r="S3" i="108"/>
  <c r="S12" i="108"/>
  <c r="S2" i="108"/>
  <c r="R18" i="107"/>
  <c r="T18" i="107" s="1"/>
  <c r="S3" i="106"/>
  <c r="S2" i="106"/>
  <c r="S3" i="105"/>
  <c r="S2" i="105"/>
  <c r="S4" i="104"/>
  <c r="S3" i="104"/>
  <c r="S2" i="104"/>
  <c r="S18" i="103"/>
  <c r="S2" i="103"/>
  <c r="S5" i="103"/>
  <c r="S14" i="103"/>
  <c r="S3" i="103"/>
  <c r="S4" i="103"/>
  <c r="S13" i="103"/>
  <c r="S8" i="103"/>
  <c r="S16" i="103"/>
  <c r="S7" i="103"/>
  <c r="S15" i="103"/>
  <c r="S10" i="103"/>
  <c r="S9" i="103"/>
  <c r="S17" i="103"/>
  <c r="S11" i="103"/>
  <c r="S6" i="103"/>
  <c r="S12" i="103"/>
  <c r="R15" i="102"/>
  <c r="T15" i="102" s="1"/>
  <c r="R9" i="101"/>
  <c r="T9" i="101" s="1"/>
  <c r="S34" i="99"/>
  <c r="S32" i="99"/>
  <c r="S15" i="99"/>
  <c r="S36" i="99"/>
  <c r="S18" i="99"/>
  <c r="S14" i="99"/>
  <c r="S7" i="99"/>
  <c r="S26" i="99"/>
  <c r="S16" i="99"/>
  <c r="S2" i="99"/>
  <c r="S19" i="99"/>
  <c r="S23" i="99"/>
  <c r="S8" i="99"/>
  <c r="S10" i="99"/>
  <c r="S5" i="99"/>
  <c r="S33" i="99"/>
  <c r="S28" i="99"/>
  <c r="S17" i="99"/>
  <c r="S35" i="99"/>
  <c r="S22" i="99"/>
  <c r="S31" i="99"/>
  <c r="S29" i="99"/>
  <c r="S9" i="99"/>
  <c r="S24" i="99"/>
  <c r="S21" i="99"/>
  <c r="S20" i="99"/>
  <c r="S3" i="99"/>
  <c r="S6" i="99"/>
  <c r="S4" i="99"/>
  <c r="S13" i="99"/>
  <c r="S27" i="99"/>
  <c r="S11" i="99"/>
  <c r="S30" i="99"/>
  <c r="S12" i="99"/>
  <c r="S25" i="99"/>
  <c r="S3" i="98"/>
  <c r="S2" i="98"/>
  <c r="R42" i="94"/>
  <c r="T42" i="94" s="1"/>
  <c r="S2" i="93"/>
  <c r="S3" i="93"/>
  <c r="R11" i="91"/>
  <c r="T11" i="91" s="1"/>
  <c r="S2" i="90"/>
  <c r="S13" i="90"/>
  <c r="S10" i="90"/>
  <c r="S12" i="90"/>
  <c r="S5" i="90"/>
  <c r="S6" i="90"/>
  <c r="S8" i="90"/>
  <c r="S11" i="90"/>
  <c r="S9" i="90"/>
  <c r="S7" i="90"/>
  <c r="S4" i="90"/>
  <c r="S3" i="90"/>
  <c r="S5" i="89"/>
  <c r="S3" i="89"/>
  <c r="S4" i="89"/>
  <c r="S2" i="89"/>
  <c r="S3" i="88"/>
  <c r="S13" i="88"/>
  <c r="S17" i="88"/>
  <c r="S8" i="88"/>
  <c r="S6" i="88"/>
  <c r="S11" i="88"/>
  <c r="S12" i="88"/>
  <c r="S16" i="88"/>
  <c r="S7" i="88"/>
  <c r="S9" i="88"/>
  <c r="S10" i="88"/>
  <c r="S15" i="88"/>
  <c r="S4" i="88"/>
  <c r="S5" i="88"/>
  <c r="S14" i="88"/>
  <c r="S2" i="88"/>
  <c r="R7" i="87"/>
  <c r="T7" i="87" s="1"/>
  <c r="S2" i="86"/>
  <c r="S5" i="86"/>
  <c r="S4" i="86"/>
  <c r="S3" i="86"/>
  <c r="R11" i="85"/>
  <c r="T11" i="85" s="1"/>
  <c r="S4" i="84"/>
  <c r="S3" i="84"/>
  <c r="S2" i="84"/>
  <c r="S2" i="83"/>
  <c r="S5" i="83"/>
  <c r="S4" i="83"/>
  <c r="S3" i="83"/>
  <c r="S7" i="82"/>
  <c r="S5" i="82"/>
  <c r="S3" i="82"/>
  <c r="S2" i="82"/>
  <c r="S4" i="82"/>
  <c r="S6" i="82"/>
  <c r="S2" i="81"/>
  <c r="S3" i="81"/>
  <c r="S4" i="81"/>
  <c r="S5" i="80"/>
  <c r="S7" i="80"/>
  <c r="S8" i="80"/>
  <c r="S3" i="80"/>
  <c r="S6" i="80"/>
  <c r="S4" i="80"/>
  <c r="S2" i="80"/>
  <c r="S4" i="79"/>
  <c r="S2" i="79"/>
  <c r="S6" i="79"/>
  <c r="S3" i="79"/>
  <c r="S5" i="79"/>
  <c r="S4" i="78"/>
  <c r="S3" i="78"/>
  <c r="S9" i="78"/>
  <c r="S12" i="78"/>
  <c r="S17" i="78"/>
  <c r="S14" i="78"/>
  <c r="S10" i="78"/>
  <c r="S16" i="78"/>
  <c r="S13" i="78"/>
  <c r="S6" i="78"/>
  <c r="S11" i="78"/>
  <c r="S8" i="78"/>
  <c r="S15" i="78"/>
  <c r="S5" i="78"/>
  <c r="S7" i="78"/>
  <c r="S2" i="78"/>
  <c r="S4" i="77"/>
  <c r="S5" i="77"/>
  <c r="S2" i="77"/>
  <c r="S3" i="77"/>
  <c r="R9" i="76"/>
  <c r="T9" i="76" s="1"/>
  <c r="R9" i="75"/>
  <c r="T9" i="75" s="1"/>
  <c r="R6" i="74"/>
  <c r="T6" i="74" s="1"/>
  <c r="S4" i="73"/>
  <c r="S3" i="73"/>
  <c r="S2" i="73"/>
  <c r="S10" i="72"/>
  <c r="S12" i="72"/>
  <c r="S5" i="72"/>
  <c r="S3" i="72"/>
  <c r="S2" i="72"/>
  <c r="S7" i="72"/>
  <c r="S11" i="72"/>
  <c r="S8" i="72"/>
  <c r="S9" i="72"/>
  <c r="S6" i="72"/>
  <c r="S4" i="72"/>
  <c r="S5" i="71"/>
  <c r="S4" i="71"/>
  <c r="S6" i="71"/>
  <c r="S3" i="71"/>
  <c r="S2" i="71"/>
  <c r="S14" i="70"/>
  <c r="S5" i="70"/>
  <c r="S2" i="70"/>
  <c r="S10" i="70"/>
  <c r="S18" i="70"/>
  <c r="S20" i="70"/>
  <c r="S12" i="70"/>
  <c r="S11" i="70"/>
  <c r="S19" i="70"/>
  <c r="S6" i="70"/>
  <c r="S16" i="70"/>
  <c r="S3" i="70"/>
  <c r="S13" i="70"/>
  <c r="S15" i="70"/>
  <c r="S8" i="70"/>
  <c r="S7" i="70"/>
  <c r="S4" i="70"/>
  <c r="S17" i="70"/>
  <c r="S9" i="70"/>
  <c r="S2" i="69"/>
  <c r="S4" i="69"/>
  <c r="S3" i="69"/>
  <c r="R8" i="68"/>
  <c r="T8" i="68" s="1"/>
  <c r="R7" i="67"/>
  <c r="T7" i="67" s="1"/>
  <c r="R10" i="66"/>
  <c r="T10" i="66" s="1"/>
  <c r="S4" i="65"/>
  <c r="S3" i="65"/>
  <c r="S2" i="65"/>
  <c r="S8" i="63"/>
  <c r="S6" i="63"/>
  <c r="S16" i="63"/>
  <c r="S13" i="63"/>
  <c r="S14" i="63"/>
  <c r="S15" i="63"/>
  <c r="S7" i="63"/>
  <c r="S11" i="63"/>
  <c r="S10" i="63"/>
  <c r="S2" i="63"/>
  <c r="S4" i="63"/>
  <c r="S5" i="63"/>
  <c r="S3" i="63"/>
  <c r="S12" i="63"/>
  <c r="S9" i="63"/>
  <c r="S25" i="62"/>
  <c r="S2" i="62"/>
  <c r="S9" i="62"/>
  <c r="S23" i="62"/>
  <c r="S18" i="62"/>
  <c r="S14" i="62"/>
  <c r="S22" i="62"/>
  <c r="S4" i="62"/>
  <c r="S6" i="62"/>
  <c r="S3" i="62"/>
  <c r="S7" i="62"/>
  <c r="S19" i="62"/>
  <c r="S5" i="62"/>
  <c r="S20" i="62"/>
  <c r="S16" i="62"/>
  <c r="S15" i="62"/>
  <c r="S10" i="62"/>
  <c r="S17" i="62"/>
  <c r="S13" i="62"/>
  <c r="S12" i="62"/>
  <c r="S21" i="62"/>
  <c r="S24" i="62"/>
  <c r="S11" i="62"/>
  <c r="S8" i="62"/>
  <c r="R5" i="61"/>
  <c r="T5" i="61" s="1"/>
  <c r="S9" i="60"/>
  <c r="S25" i="60"/>
  <c r="S13" i="60"/>
  <c r="S10" i="60"/>
  <c r="S5" i="60"/>
  <c r="S23" i="60"/>
  <c r="S20" i="60"/>
  <c r="S11" i="60"/>
  <c r="S21" i="60"/>
  <c r="S3" i="60"/>
  <c r="S17" i="60"/>
  <c r="S19" i="60"/>
  <c r="S22" i="60"/>
  <c r="S7" i="60"/>
  <c r="S6" i="60"/>
  <c r="S24" i="60"/>
  <c r="S2" i="60"/>
  <c r="S16" i="60"/>
  <c r="S15" i="60"/>
  <c r="S4" i="60"/>
  <c r="S8" i="60"/>
  <c r="S18" i="60"/>
  <c r="S14" i="60"/>
  <c r="S12" i="60"/>
  <c r="S7" i="59"/>
  <c r="S8" i="59"/>
  <c r="S6" i="59"/>
  <c r="S3" i="59"/>
  <c r="S5" i="59"/>
  <c r="S2" i="59"/>
  <c r="S5" i="58"/>
  <c r="S4" i="58"/>
  <c r="S3" i="58"/>
  <c r="S6" i="58"/>
  <c r="R6" i="56"/>
  <c r="T6" i="56" s="1"/>
  <c r="S4" i="55"/>
  <c r="S2" i="55"/>
  <c r="S3" i="55"/>
  <c r="R56" i="54"/>
  <c r="T56" i="54" s="1"/>
  <c r="S39" i="52"/>
  <c r="S37" i="52"/>
  <c r="S48" i="52"/>
  <c r="S49" i="52"/>
  <c r="S33" i="52"/>
  <c r="S27" i="52"/>
  <c r="S8" i="52"/>
  <c r="S55" i="52"/>
  <c r="S18" i="52"/>
  <c r="S7" i="52"/>
  <c r="S21" i="52"/>
  <c r="S44" i="52"/>
  <c r="S29" i="52"/>
  <c r="S40" i="52"/>
  <c r="S32" i="52"/>
  <c r="S22" i="52"/>
  <c r="S3" i="52"/>
  <c r="S10" i="52"/>
  <c r="S38" i="52"/>
  <c r="S52" i="52"/>
  <c r="S15" i="52"/>
  <c r="S28" i="52"/>
  <c r="S24" i="52"/>
  <c r="S30" i="52"/>
  <c r="S42" i="52"/>
  <c r="S23" i="52"/>
  <c r="S12" i="52"/>
  <c r="S41" i="52"/>
  <c r="S50" i="52"/>
  <c r="S11" i="52"/>
  <c r="S35" i="52"/>
  <c r="S20" i="52"/>
  <c r="S6" i="52"/>
  <c r="S54" i="52"/>
  <c r="S34" i="52"/>
  <c r="S17" i="52"/>
  <c r="S53" i="52"/>
  <c r="S26" i="52"/>
  <c r="S16" i="52"/>
  <c r="S4" i="52"/>
  <c r="S2" i="52"/>
  <c r="S46" i="52"/>
  <c r="S36" i="52"/>
  <c r="S5" i="52"/>
  <c r="S43" i="52"/>
  <c r="S31" i="52"/>
  <c r="S13" i="52"/>
  <c r="S47" i="52"/>
  <c r="S14" i="52"/>
  <c r="S25" i="52"/>
  <c r="S45" i="52"/>
  <c r="S9" i="52"/>
  <c r="S51" i="52"/>
  <c r="S19" i="52"/>
  <c r="S4" i="51"/>
  <c r="S2" i="51"/>
  <c r="S5" i="51"/>
  <c r="S3" i="51"/>
  <c r="R17" i="50"/>
  <c r="T17" i="50" s="1"/>
  <c r="S4" i="49"/>
  <c r="S3" i="49"/>
  <c r="S2" i="49"/>
  <c r="S5" i="48"/>
  <c r="S3" i="48"/>
  <c r="S4" i="48"/>
  <c r="S2" i="48"/>
  <c r="R18" i="47"/>
  <c r="T18" i="47" s="1"/>
  <c r="S3" i="46"/>
  <c r="S4" i="46"/>
  <c r="S2" i="46"/>
  <c r="S13" i="45"/>
  <c r="S17" i="45"/>
  <c r="S12" i="45"/>
  <c r="S10" i="45"/>
  <c r="S3" i="45"/>
  <c r="S2" i="45"/>
  <c r="S16" i="45"/>
  <c r="S9" i="45"/>
  <c r="S11" i="45"/>
  <c r="S14" i="45"/>
  <c r="S6" i="45"/>
  <c r="S5" i="45"/>
  <c r="S15" i="45"/>
  <c r="S8" i="45"/>
  <c r="S7" i="45"/>
  <c r="S4" i="45"/>
  <c r="R16" i="44"/>
  <c r="T16" i="44" s="1"/>
  <c r="S14" i="43"/>
  <c r="S4" i="43"/>
  <c r="S3" i="43"/>
  <c r="S2" i="43"/>
  <c r="S10" i="43"/>
  <c r="S6" i="43"/>
  <c r="S9" i="43"/>
  <c r="S7" i="43"/>
  <c r="S12" i="43"/>
  <c r="S11" i="43"/>
  <c r="S8" i="43"/>
  <c r="S5" i="43"/>
  <c r="R6" i="42"/>
  <c r="T6" i="42" s="1"/>
  <c r="S13" i="39"/>
  <c r="S6" i="39"/>
  <c r="S7" i="39"/>
  <c r="S4" i="39"/>
  <c r="S18" i="39"/>
  <c r="S10" i="39"/>
  <c r="S17" i="39"/>
  <c r="S5" i="39"/>
  <c r="S11" i="39"/>
  <c r="S14" i="39"/>
  <c r="S3" i="39"/>
  <c r="S2" i="39"/>
  <c r="S16" i="39"/>
  <c r="S9" i="39"/>
  <c r="S12" i="39"/>
  <c r="S15" i="39"/>
  <c r="S15" i="10"/>
  <c r="S17" i="10"/>
  <c r="S20" i="10"/>
  <c r="S30" i="10"/>
  <c r="S21" i="10"/>
  <c r="S4" i="10"/>
  <c r="S16" i="10"/>
  <c r="S25" i="10"/>
  <c r="S5" i="10"/>
  <c r="S23" i="10"/>
  <c r="S19" i="39"/>
  <c r="S18" i="38"/>
  <c r="S12" i="38"/>
  <c r="S33" i="38"/>
  <c r="S30" i="38"/>
  <c r="S7" i="38"/>
  <c r="S14" i="38"/>
  <c r="S11" i="38"/>
  <c r="S4" i="38"/>
  <c r="S29" i="38"/>
  <c r="S20" i="38"/>
  <c r="S24" i="38"/>
  <c r="S2" i="38"/>
  <c r="S9" i="38"/>
  <c r="S27" i="38"/>
  <c r="S21" i="38"/>
  <c r="S19" i="38"/>
  <c r="S32" i="38"/>
  <c r="S3" i="38"/>
  <c r="S23" i="38"/>
  <c r="S10" i="38"/>
  <c r="S31" i="38"/>
  <c r="S26" i="38"/>
  <c r="S28" i="38"/>
  <c r="S17" i="38"/>
  <c r="S15" i="38"/>
  <c r="S22" i="38"/>
  <c r="S8" i="38"/>
  <c r="S13" i="38"/>
  <c r="S25" i="38"/>
  <c r="S6" i="38"/>
  <c r="R16" i="37"/>
  <c r="T16" i="37" s="1"/>
  <c r="S2" i="35"/>
  <c r="S5" i="35"/>
  <c r="S3" i="35"/>
  <c r="S17" i="34"/>
  <c r="S14" i="34"/>
  <c r="S11" i="34"/>
  <c r="S3" i="34"/>
  <c r="S9" i="34"/>
  <c r="S4" i="34"/>
  <c r="S2" i="34"/>
  <c r="S13" i="34"/>
  <c r="S15" i="34"/>
  <c r="S6" i="34"/>
  <c r="S8" i="34"/>
  <c r="S5" i="34"/>
  <c r="S7" i="34"/>
  <c r="S10" i="34"/>
  <c r="S12" i="34"/>
  <c r="S3" i="33"/>
  <c r="S4" i="33"/>
  <c r="S2" i="33"/>
  <c r="R41" i="32"/>
  <c r="T41" i="32" s="1"/>
  <c r="S12" i="28"/>
  <c r="S2" i="28"/>
  <c r="S3" i="28"/>
  <c r="S11" i="28"/>
  <c r="S4" i="28"/>
  <c r="S7" i="28"/>
  <c r="S8" i="28"/>
  <c r="S5" i="28"/>
  <c r="S10" i="28"/>
  <c r="S9" i="28"/>
  <c r="S6" i="28"/>
  <c r="S27" i="27"/>
  <c r="S14" i="27"/>
  <c r="S22" i="27"/>
  <c r="S53" i="27"/>
  <c r="S35" i="27"/>
  <c r="S29" i="27"/>
  <c r="S4" i="27"/>
  <c r="S33" i="27"/>
  <c r="S39" i="27"/>
  <c r="S2" i="27"/>
  <c r="S42" i="27"/>
  <c r="S31" i="27"/>
  <c r="S11" i="27"/>
  <c r="S47" i="27"/>
  <c r="S43" i="27"/>
  <c r="S30" i="27"/>
  <c r="S52" i="27"/>
  <c r="S34" i="27"/>
  <c r="S25" i="27"/>
  <c r="S21" i="27"/>
  <c r="S8" i="27"/>
  <c r="S37" i="27"/>
  <c r="S16" i="27"/>
  <c r="S9" i="27"/>
  <c r="S7" i="27"/>
  <c r="S50" i="27"/>
  <c r="S38" i="27"/>
  <c r="S3" i="27"/>
  <c r="S19" i="27"/>
  <c r="S48" i="27"/>
  <c r="S45" i="27"/>
  <c r="S5" i="27"/>
  <c r="S20" i="27"/>
  <c r="S41" i="27"/>
  <c r="S26" i="27"/>
  <c r="S51" i="27"/>
  <c r="S32" i="27"/>
  <c r="S13" i="27"/>
  <c r="S36" i="27"/>
  <c r="S49" i="27"/>
  <c r="S28" i="27"/>
  <c r="S15" i="27"/>
  <c r="S6" i="27"/>
  <c r="S17" i="27"/>
  <c r="S18" i="27"/>
  <c r="S12" i="27"/>
  <c r="S24" i="27"/>
  <c r="S40" i="27"/>
  <c r="S44" i="27"/>
  <c r="S10" i="27"/>
  <c r="S46" i="27"/>
  <c r="S7" i="26"/>
  <c r="S4" i="26"/>
  <c r="S3" i="26"/>
  <c r="S6" i="26"/>
  <c r="S2" i="26"/>
  <c r="S5" i="26"/>
  <c r="S3" i="25"/>
  <c r="S2" i="25"/>
  <c r="S11" i="21"/>
  <c r="S10" i="21"/>
  <c r="S4" i="21"/>
  <c r="S3" i="21"/>
  <c r="S5" i="21"/>
  <c r="S9" i="21"/>
  <c r="S2" i="21"/>
  <c r="S8" i="21"/>
  <c r="S6" i="21"/>
  <c r="S7" i="21"/>
  <c r="R19" i="20"/>
  <c r="T19" i="20" s="1"/>
  <c r="R13" i="19"/>
  <c r="T13" i="19" s="1"/>
  <c r="S22" i="18"/>
  <c r="S21" i="18"/>
  <c r="S17" i="18"/>
  <c r="S13" i="18"/>
  <c r="S20" i="18"/>
  <c r="S18" i="18"/>
  <c r="S10" i="18"/>
  <c r="S7" i="18"/>
  <c r="S12" i="18"/>
  <c r="S15" i="18"/>
  <c r="S5" i="18"/>
  <c r="S19" i="18"/>
  <c r="S6" i="18"/>
  <c r="S4" i="18"/>
  <c r="S8" i="18"/>
  <c r="S3" i="18"/>
  <c r="S11" i="18"/>
  <c r="S14" i="18"/>
  <c r="S16" i="18"/>
  <c r="S2" i="18"/>
  <c r="R5" i="16"/>
  <c r="T5" i="16" s="1"/>
  <c r="S21" i="15"/>
  <c r="S76" i="15"/>
  <c r="S43" i="15"/>
  <c r="S83" i="15"/>
  <c r="S32" i="15"/>
  <c r="S20" i="15"/>
  <c r="S34" i="15"/>
  <c r="S16" i="15"/>
  <c r="S92" i="15"/>
  <c r="S53" i="15"/>
  <c r="S94" i="15"/>
  <c r="S42" i="15"/>
  <c r="S15" i="15"/>
  <c r="S60" i="15"/>
  <c r="S67" i="15"/>
  <c r="S41" i="15"/>
  <c r="S84" i="15"/>
  <c r="S23" i="15"/>
  <c r="S90" i="15"/>
  <c r="S77" i="15"/>
  <c r="S17" i="15"/>
  <c r="S3" i="15"/>
  <c r="S27" i="15"/>
  <c r="S2" i="15"/>
  <c r="S48" i="15"/>
  <c r="S78" i="15"/>
  <c r="S11" i="15"/>
  <c r="S62" i="15"/>
  <c r="S54" i="15"/>
  <c r="S61" i="15"/>
  <c r="S52" i="15"/>
  <c r="S66" i="15"/>
  <c r="S81" i="15"/>
  <c r="S72" i="15"/>
  <c r="S29" i="15"/>
  <c r="S75" i="15"/>
  <c r="S28" i="15"/>
  <c r="S73" i="15"/>
  <c r="S59" i="15"/>
  <c r="S89" i="15"/>
  <c r="S74" i="15"/>
  <c r="S51" i="15"/>
  <c r="S70" i="15"/>
  <c r="S82" i="15"/>
  <c r="S85" i="15"/>
  <c r="S25" i="15"/>
  <c r="S86" i="15"/>
  <c r="S55" i="15"/>
  <c r="S19" i="15"/>
  <c r="S40" i="15"/>
  <c r="S49" i="15"/>
  <c r="S68" i="15"/>
  <c r="S87" i="15"/>
  <c r="S65" i="15"/>
  <c r="S56" i="15"/>
  <c r="S64" i="15"/>
  <c r="S50" i="15"/>
  <c r="S5" i="15"/>
  <c r="S44" i="15"/>
  <c r="S91" i="15"/>
  <c r="S93" i="15"/>
  <c r="S14" i="15"/>
  <c r="S80" i="15"/>
  <c r="S24" i="15"/>
  <c r="S6" i="15"/>
  <c r="S18" i="15"/>
  <c r="S9" i="15"/>
  <c r="S13" i="15"/>
  <c r="S7" i="15"/>
  <c r="S38" i="15"/>
  <c r="S71" i="15"/>
  <c r="S57" i="15"/>
  <c r="S36" i="15"/>
  <c r="S33" i="15"/>
  <c r="S63" i="15"/>
  <c r="S10" i="15"/>
  <c r="S8" i="15"/>
  <c r="S69" i="15"/>
  <c r="S45" i="15"/>
  <c r="S39" i="15"/>
  <c r="S37" i="15"/>
  <c r="S35" i="15"/>
  <c r="S79" i="15"/>
  <c r="S4" i="15"/>
  <c r="S46" i="15"/>
  <c r="S22" i="15"/>
  <c r="S30" i="15"/>
  <c r="S31" i="15"/>
  <c r="S58" i="15"/>
  <c r="S88" i="15"/>
  <c r="S26" i="15"/>
  <c r="S47" i="15"/>
  <c r="S12" i="15"/>
  <c r="R6" i="14"/>
  <c r="T6" i="14" s="1"/>
  <c r="S25" i="13"/>
  <c r="S12" i="13"/>
  <c r="S9" i="13"/>
  <c r="S11" i="13"/>
  <c r="S6" i="13"/>
  <c r="S7" i="13"/>
  <c r="S5" i="13"/>
  <c r="S21" i="13"/>
  <c r="S19" i="13"/>
  <c r="S23" i="13"/>
  <c r="S24" i="13"/>
  <c r="S22" i="13"/>
  <c r="S17" i="13"/>
  <c r="S3" i="13"/>
  <c r="S15" i="13"/>
  <c r="S13" i="13"/>
  <c r="S8" i="13"/>
  <c r="S10" i="13"/>
  <c r="S20" i="13"/>
  <c r="S18" i="13"/>
  <c r="S16" i="13"/>
  <c r="S14" i="13"/>
  <c r="S4" i="13"/>
  <c r="S2" i="13"/>
  <c r="R9" i="12"/>
  <c r="T9" i="12" s="1"/>
  <c r="S33" i="10"/>
  <c r="S32" i="10"/>
  <c r="S7" i="10"/>
  <c r="S11" i="10"/>
  <c r="S28" i="10"/>
  <c r="S24" i="10"/>
  <c r="S12" i="10"/>
  <c r="S3" i="10"/>
  <c r="S6" i="10"/>
  <c r="S13" i="10"/>
  <c r="S31" i="10"/>
  <c r="S29" i="10"/>
  <c r="S2" i="10"/>
  <c r="S9" i="10"/>
  <c r="S26" i="10"/>
  <c r="S22" i="10"/>
  <c r="S25" i="2"/>
  <c r="S7" i="2"/>
  <c r="S14" i="2"/>
  <c r="S8" i="2"/>
  <c r="S22" i="2"/>
  <c r="S9" i="2"/>
  <c r="S3" i="2"/>
  <c r="S4" i="2"/>
  <c r="S5" i="2"/>
  <c r="S10" i="2"/>
  <c r="S18" i="2"/>
  <c r="S6" i="2"/>
  <c r="S21" i="2"/>
  <c r="S13" i="2"/>
  <c r="S19" i="2"/>
  <c r="S12" i="2"/>
  <c r="S15" i="2"/>
  <c r="S24" i="2"/>
  <c r="S11" i="2"/>
  <c r="S2" i="2"/>
  <c r="S23" i="2"/>
  <c r="S16" i="2"/>
  <c r="S20" i="2"/>
  <c r="S17" i="2"/>
  <c r="S510" i="1"/>
  <c r="S256" i="1"/>
  <c r="S86" i="1"/>
  <c r="S597" i="1"/>
  <c r="S1261" i="1"/>
  <c r="S1186" i="1"/>
  <c r="S92" i="1"/>
  <c r="S551" i="1"/>
  <c r="S115" i="1"/>
  <c r="S1212" i="1"/>
  <c r="S1096" i="1"/>
  <c r="S1265" i="1"/>
  <c r="S177" i="1"/>
  <c r="S391" i="1"/>
  <c r="S520" i="1"/>
  <c r="S822" i="1"/>
  <c r="S1271" i="1"/>
  <c r="S1106" i="1"/>
  <c r="S27" i="1"/>
  <c r="S348" i="1"/>
  <c r="S378" i="1"/>
  <c r="S284" i="1"/>
  <c r="S518" i="1"/>
  <c r="S1248" i="1"/>
  <c r="S1134" i="1"/>
  <c r="S251" i="1"/>
  <c r="S169" i="1"/>
  <c r="S435" i="1"/>
  <c r="S271" i="1"/>
  <c r="S657" i="1"/>
  <c r="S1043" i="1"/>
  <c r="S1109" i="1"/>
  <c r="S6" i="1"/>
  <c r="S61" i="1"/>
  <c r="S515" i="1"/>
  <c r="S134" i="1"/>
  <c r="S524" i="1"/>
  <c r="S655" i="1"/>
  <c r="S654" i="1"/>
  <c r="S1056" i="1"/>
  <c r="S1090" i="1"/>
  <c r="S1122" i="1"/>
  <c r="S387" i="1"/>
  <c r="S210" i="1"/>
  <c r="S649" i="1"/>
  <c r="S442" i="1"/>
  <c r="S534" i="1"/>
  <c r="S621" i="1"/>
  <c r="S496" i="1"/>
  <c r="S778" i="1"/>
  <c r="S1138" i="1"/>
  <c r="S1077" i="1"/>
  <c r="S426" i="1"/>
  <c r="S19" i="1"/>
  <c r="S731" i="1"/>
  <c r="S454" i="1"/>
  <c r="S835" i="1"/>
  <c r="S626" i="1"/>
  <c r="S512" i="1"/>
  <c r="S1266" i="1"/>
  <c r="S975" i="1"/>
  <c r="S1139" i="1"/>
  <c r="S423" i="1"/>
  <c r="S557" i="1"/>
  <c r="S310" i="1"/>
  <c r="S242" i="1"/>
  <c r="S831" i="1"/>
  <c r="S678" i="1"/>
  <c r="S948" i="1"/>
  <c r="S1107" i="1"/>
  <c r="S985" i="1"/>
  <c r="S1164" i="1"/>
  <c r="S446" i="1"/>
  <c r="S560" i="1"/>
  <c r="S74" i="1"/>
  <c r="S272" i="1"/>
  <c r="S676" i="1"/>
  <c r="S489" i="1"/>
  <c r="S944" i="1"/>
  <c r="S828" i="1"/>
  <c r="S923" i="1"/>
  <c r="S1288" i="1"/>
  <c r="S30" i="1"/>
  <c r="S59" i="1"/>
  <c r="S246" i="1"/>
  <c r="S36" i="1"/>
  <c r="S646" i="1"/>
  <c r="S171" i="1"/>
  <c r="S118" i="1"/>
  <c r="S48" i="1"/>
  <c r="S407" i="1"/>
  <c r="S259" i="1"/>
  <c r="S12" i="1"/>
  <c r="S592" i="1"/>
  <c r="S336" i="1"/>
  <c r="S211" i="1"/>
  <c r="S214" i="1"/>
  <c r="S813" i="1"/>
  <c r="S480" i="1"/>
  <c r="S314" i="1"/>
  <c r="S202" i="1"/>
  <c r="S946" i="1"/>
  <c r="S599" i="1"/>
  <c r="S579" i="1"/>
  <c r="S961" i="1"/>
  <c r="S381" i="1"/>
  <c r="S702" i="1"/>
  <c r="S601" i="1"/>
  <c r="S699" i="1"/>
  <c r="S884" i="1"/>
  <c r="S706" i="1"/>
  <c r="S586" i="1"/>
  <c r="S577" i="1"/>
  <c r="S830" i="1"/>
  <c r="S1211" i="1"/>
  <c r="S827" i="1"/>
  <c r="S708" i="1"/>
  <c r="S850" i="1"/>
  <c r="S1315" i="1"/>
  <c r="S1057" i="1"/>
  <c r="S978" i="1"/>
  <c r="S1036" i="1"/>
  <c r="S997" i="1"/>
  <c r="S1254" i="1"/>
  <c r="S1283" i="1"/>
  <c r="S1165" i="1"/>
  <c r="S1150" i="1"/>
  <c r="S1078" i="1"/>
  <c r="S53" i="1"/>
  <c r="S87" i="1"/>
  <c r="S359" i="1"/>
  <c r="S127" i="1"/>
  <c r="S773" i="1"/>
  <c r="S300" i="1"/>
  <c r="S162" i="1"/>
  <c r="S76" i="1"/>
  <c r="S482" i="1"/>
  <c r="S262" i="1"/>
  <c r="S54" i="1"/>
  <c r="S666" i="1"/>
  <c r="S339" i="1"/>
  <c r="S152" i="1"/>
  <c r="S170" i="1"/>
  <c r="S52" i="1"/>
  <c r="S516" i="1"/>
  <c r="S552" i="1"/>
  <c r="S150" i="1"/>
  <c r="S851" i="1"/>
  <c r="S745" i="1"/>
  <c r="S609" i="1"/>
  <c r="S774" i="1"/>
  <c r="S409" i="1"/>
  <c r="S719" i="1"/>
  <c r="S611" i="1"/>
  <c r="S734" i="1"/>
  <c r="S951" i="1"/>
  <c r="S709" i="1"/>
  <c r="S610" i="1"/>
  <c r="S644" i="1"/>
  <c r="S874" i="1"/>
  <c r="S817" i="1"/>
  <c r="S869" i="1"/>
  <c r="S738" i="1"/>
  <c r="S886" i="1"/>
  <c r="S1318" i="1"/>
  <c r="S1097" i="1"/>
  <c r="S1289" i="1"/>
  <c r="S1098" i="1"/>
  <c r="S992" i="1"/>
  <c r="S1045" i="1"/>
  <c r="S1167" i="1"/>
  <c r="S1304" i="1"/>
  <c r="S1177" i="1"/>
  <c r="S1095" i="1"/>
  <c r="S459" i="1"/>
  <c r="S113" i="1"/>
  <c r="S406" i="1"/>
  <c r="S154" i="1"/>
  <c r="S182" i="1"/>
  <c r="S341" i="1"/>
  <c r="S90" i="1"/>
  <c r="S564" i="1"/>
  <c r="S195" i="1"/>
  <c r="S69" i="1"/>
  <c r="S15" i="1"/>
  <c r="S414" i="1"/>
  <c r="S161" i="1"/>
  <c r="S173" i="1"/>
  <c r="S67" i="1"/>
  <c r="S780" i="1"/>
  <c r="S392" i="1"/>
  <c r="S156" i="1"/>
  <c r="S460" i="1"/>
  <c r="S216" i="1"/>
  <c r="S613" i="1"/>
  <c r="S871" i="1"/>
  <c r="S374" i="1"/>
  <c r="S755" i="1"/>
  <c r="S630" i="1"/>
  <c r="S752" i="1"/>
  <c r="S1076" i="1"/>
  <c r="S962" i="1"/>
  <c r="S638" i="1"/>
  <c r="S616" i="1"/>
  <c r="S1313" i="1"/>
  <c r="S893" i="1"/>
  <c r="S872" i="1"/>
  <c r="S491" i="1"/>
  <c r="S1309" i="1"/>
  <c r="S1224" i="1"/>
  <c r="S1008" i="1"/>
  <c r="S1293" i="1"/>
  <c r="S1105" i="1"/>
  <c r="S1062" i="1"/>
  <c r="S1059" i="1"/>
  <c r="S1179" i="1"/>
  <c r="S1197" i="1"/>
  <c r="S1192" i="1"/>
  <c r="S1070" i="1"/>
  <c r="S141" i="1"/>
  <c r="S562" i="1"/>
  <c r="S138" i="1"/>
  <c r="S436" i="1"/>
  <c r="S403" i="1"/>
  <c r="S197" i="1"/>
  <c r="S368" i="1"/>
  <c r="S265" i="1"/>
  <c r="S213" i="1"/>
  <c r="S627" i="1"/>
  <c r="S287" i="1"/>
  <c r="S82" i="1"/>
  <c r="S57" i="1"/>
  <c r="S420" i="1"/>
  <c r="S247" i="1"/>
  <c r="S288" i="1"/>
  <c r="S109" i="1"/>
  <c r="S13" i="1"/>
  <c r="S402" i="1"/>
  <c r="S159" i="1"/>
  <c r="S537" i="1"/>
  <c r="S153" i="1"/>
  <c r="S659" i="1"/>
  <c r="S895" i="1"/>
  <c r="S505" i="1"/>
  <c r="S767" i="1"/>
  <c r="S681" i="1"/>
  <c r="S787" i="1"/>
  <c r="S891" i="1"/>
  <c r="S754" i="1"/>
  <c r="S593" i="1"/>
  <c r="S619" i="1"/>
  <c r="S834" i="1"/>
  <c r="S980" i="1"/>
  <c r="S875" i="1"/>
  <c r="S766" i="1"/>
  <c r="S917" i="1"/>
  <c r="S1012" i="1"/>
  <c r="S959" i="1"/>
  <c r="S762" i="1"/>
  <c r="S1193" i="1"/>
  <c r="S1102" i="1"/>
  <c r="S1121" i="1"/>
  <c r="S1287" i="1"/>
  <c r="S1327" i="1"/>
  <c r="S911" i="1"/>
  <c r="S1112" i="1"/>
  <c r="S151" i="1"/>
  <c r="S786" i="1"/>
  <c r="S347" i="1"/>
  <c r="S456" i="1"/>
  <c r="S433" i="1"/>
  <c r="S312" i="1"/>
  <c r="S73" i="1"/>
  <c r="S268" i="1"/>
  <c r="S219" i="1"/>
  <c r="S737" i="1"/>
  <c r="S360" i="1"/>
  <c r="S96" i="1"/>
  <c r="S97" i="1"/>
  <c r="S424" i="1"/>
  <c r="S304" i="1"/>
  <c r="S270" i="1"/>
  <c r="S123" i="1"/>
  <c r="S32" i="1"/>
  <c r="S432" i="1"/>
  <c r="S245" i="1"/>
  <c r="S598" i="1"/>
  <c r="S167" i="1"/>
  <c r="S764" i="1"/>
  <c r="S1042" i="1"/>
  <c r="S508" i="1"/>
  <c r="S775" i="1"/>
  <c r="S804" i="1"/>
  <c r="S492" i="1"/>
  <c r="S947" i="1"/>
  <c r="S797" i="1"/>
  <c r="S739" i="1"/>
  <c r="S692" i="1"/>
  <c r="S868" i="1"/>
  <c r="S998" i="1"/>
  <c r="S901" i="1"/>
  <c r="S769" i="1"/>
  <c r="S920" i="1"/>
  <c r="S1244" i="1"/>
  <c r="S1014" i="1"/>
  <c r="S490" i="1"/>
  <c r="S1253" i="1"/>
  <c r="S1282" i="1"/>
  <c r="S1141" i="1"/>
  <c r="S1301" i="1"/>
  <c r="S1034" i="1"/>
  <c r="S925" i="1"/>
  <c r="S1126" i="1"/>
  <c r="S238" i="1"/>
  <c r="S471" i="1"/>
  <c r="S507" i="1"/>
  <c r="S498" i="1"/>
  <c r="S437" i="1"/>
  <c r="S591" i="1"/>
  <c r="S124" i="1"/>
  <c r="S294" i="1"/>
  <c r="S222" i="1"/>
  <c r="S63" i="1"/>
  <c r="S369" i="1"/>
  <c r="S111" i="1"/>
  <c r="S85" i="1"/>
  <c r="S612" i="1"/>
  <c r="S385" i="1"/>
  <c r="S293" i="1"/>
  <c r="S137" i="1"/>
  <c r="S70" i="1"/>
  <c r="S451" i="1"/>
  <c r="S184" i="1"/>
  <c r="S685" i="1"/>
  <c r="S278" i="1"/>
  <c r="S647" i="1"/>
  <c r="S576" i="1"/>
  <c r="S521" i="1"/>
  <c r="S545" i="1"/>
  <c r="S688" i="1"/>
  <c r="S795" i="1"/>
  <c r="S967" i="1"/>
  <c r="S829" i="1"/>
  <c r="S758" i="1"/>
  <c r="S695" i="1"/>
  <c r="S881" i="1"/>
  <c r="S1196" i="1"/>
  <c r="S1235" i="1"/>
  <c r="S1214" i="1"/>
  <c r="S931" i="1"/>
  <c r="S1181" i="1"/>
  <c r="S1084" i="1"/>
  <c r="S799" i="1"/>
  <c r="S1256" i="1"/>
  <c r="S973" i="1"/>
  <c r="S1274" i="1"/>
  <c r="S927" i="1"/>
  <c r="S1131" i="1"/>
  <c r="S991" i="1"/>
  <c r="S1183" i="1"/>
  <c r="S283" i="1"/>
  <c r="S514" i="1"/>
  <c r="S588" i="1"/>
  <c r="S68" i="1"/>
  <c r="S525" i="1"/>
  <c r="S107" i="1"/>
  <c r="S218" i="1"/>
  <c r="S321" i="1"/>
  <c r="S163" i="1"/>
  <c r="S51" i="1"/>
  <c r="S394" i="1"/>
  <c r="S235" i="1"/>
  <c r="S100" i="1"/>
  <c r="S696" i="1"/>
  <c r="S444" i="1"/>
  <c r="S320" i="1"/>
  <c r="S226" i="1"/>
  <c r="S83" i="1"/>
  <c r="S513" i="1"/>
  <c r="S337" i="1"/>
  <c r="S689" i="1"/>
  <c r="S306" i="1"/>
  <c r="S816" i="1"/>
  <c r="S770" i="1"/>
  <c r="S589" i="1"/>
  <c r="S559" i="1"/>
  <c r="S691" i="1"/>
  <c r="S1000" i="1"/>
  <c r="S977" i="1"/>
  <c r="S836" i="1"/>
  <c r="S765" i="1"/>
  <c r="S729" i="1"/>
  <c r="S904" i="1"/>
  <c r="S1200" i="1"/>
  <c r="S1258" i="1"/>
  <c r="S883" i="1"/>
  <c r="S937" i="1"/>
  <c r="S1149" i="1"/>
  <c r="S1087" i="1"/>
  <c r="S832" i="1"/>
  <c r="S1259" i="1"/>
  <c r="S979" i="1"/>
  <c r="S1306" i="1"/>
  <c r="S984" i="1"/>
  <c r="S1278" i="1"/>
  <c r="S1236" i="1"/>
  <c r="S1201" i="1"/>
  <c r="S335" i="1"/>
  <c r="S45" i="1"/>
  <c r="S50" i="1"/>
  <c r="S224" i="1"/>
  <c r="S637" i="1"/>
  <c r="S234" i="1"/>
  <c r="S261" i="1"/>
  <c r="S556" i="1"/>
  <c r="S290" i="1"/>
  <c r="S66" i="1"/>
  <c r="S427" i="1"/>
  <c r="S178" i="1"/>
  <c r="S114" i="1"/>
  <c r="S705" i="1"/>
  <c r="S450" i="1"/>
  <c r="S326" i="1"/>
  <c r="S176" i="1"/>
  <c r="S98" i="1"/>
  <c r="S724" i="1"/>
  <c r="S340" i="1"/>
  <c r="S663" i="1"/>
  <c r="S309" i="1"/>
  <c r="S662" i="1"/>
  <c r="S1218" i="1"/>
  <c r="S650" i="1"/>
  <c r="S352" i="1"/>
  <c r="S963" i="1"/>
  <c r="S863" i="1"/>
  <c r="S994" i="1"/>
  <c r="S842" i="1"/>
  <c r="S1219" i="1"/>
  <c r="S487" i="1"/>
  <c r="S918" i="1"/>
  <c r="S912" i="1"/>
  <c r="S1326" i="1"/>
  <c r="S1221" i="1"/>
  <c r="S958" i="1"/>
  <c r="S882" i="1"/>
  <c r="S1142" i="1"/>
  <c r="S870" i="1"/>
  <c r="S1246" i="1"/>
  <c r="S1228" i="1"/>
  <c r="S1199" i="1"/>
  <c r="S993" i="1"/>
  <c r="S1160" i="1"/>
  <c r="S1240" i="1"/>
  <c r="S1047" i="1"/>
  <c r="S615" i="1"/>
  <c r="S71" i="1"/>
  <c r="S130" i="1"/>
  <c r="S145" i="1"/>
  <c r="S8" i="1"/>
  <c r="S240" i="1"/>
  <c r="S485" i="1"/>
  <c r="S351" i="1"/>
  <c r="S295" i="1"/>
  <c r="S79" i="1"/>
  <c r="S441" i="1"/>
  <c r="S149" i="1"/>
  <c r="S964" i="1"/>
  <c r="S7" i="1"/>
  <c r="S361" i="1"/>
  <c r="S196" i="1"/>
  <c r="S140" i="1"/>
  <c r="S843" i="1"/>
  <c r="S354" i="1"/>
  <c r="S468" i="1"/>
  <c r="S343" i="1"/>
  <c r="S735" i="1"/>
  <c r="S848" i="1"/>
  <c r="S1206" i="1"/>
  <c r="S367" i="1"/>
  <c r="S748" i="1"/>
  <c r="S887" i="1"/>
  <c r="S523" i="1"/>
  <c r="S856" i="1"/>
  <c r="S826" i="1"/>
  <c r="S801" i="1"/>
  <c r="S642" i="1"/>
  <c r="S919" i="1"/>
  <c r="S896" i="1"/>
  <c r="S934" i="1"/>
  <c r="S1053" i="1"/>
  <c r="S858" i="1"/>
  <c r="S1025" i="1"/>
  <c r="S1316" i="1"/>
  <c r="S1124" i="1"/>
  <c r="S1016" i="1"/>
  <c r="S1159" i="1"/>
  <c r="S1242" i="1"/>
  <c r="S1296" i="1"/>
  <c r="S1052" i="1"/>
  <c r="S1104" i="1"/>
  <c r="S747" i="1"/>
  <c r="S95" i="1"/>
  <c r="S227" i="1"/>
  <c r="S344" i="1"/>
  <c r="S39" i="1"/>
  <c r="S273" i="1"/>
  <c r="S741" i="1"/>
  <c r="S396" i="1"/>
  <c r="S316" i="1"/>
  <c r="S93" i="1"/>
  <c r="S453" i="1"/>
  <c r="S198" i="1"/>
  <c r="S252" i="1"/>
  <c r="S935" i="1"/>
  <c r="S26" i="1"/>
  <c r="S408" i="1"/>
  <c r="S302" i="1"/>
  <c r="S229" i="1"/>
  <c r="S2" i="1"/>
  <c r="S466" i="1"/>
  <c r="S522" i="1"/>
  <c r="S346" i="1"/>
  <c r="S742" i="1"/>
  <c r="S258" i="1"/>
  <c r="S1006" i="1"/>
  <c r="S390" i="1"/>
  <c r="S763" i="1"/>
  <c r="S939" i="1"/>
  <c r="S568" i="1"/>
  <c r="S860" i="1"/>
  <c r="S849" i="1"/>
  <c r="S823" i="1"/>
  <c r="S620" i="1"/>
  <c r="S933" i="1"/>
  <c r="S811" i="1"/>
  <c r="S1002" i="1"/>
  <c r="S1005" i="1"/>
  <c r="S861" i="1"/>
  <c r="S1081" i="1"/>
  <c r="S922" i="1"/>
  <c r="S1085" i="1"/>
  <c r="S1079" i="1"/>
  <c r="S1173" i="1"/>
  <c r="S1023" i="1"/>
  <c r="S1189" i="1"/>
  <c r="S1092" i="1"/>
  <c r="S1118" i="1"/>
  <c r="S78" i="1"/>
  <c r="S547" i="1"/>
  <c r="S255" i="1"/>
  <c r="S384" i="1"/>
  <c r="S65" i="1"/>
  <c r="S633" i="1"/>
  <c r="S5" i="1"/>
  <c r="S429" i="1"/>
  <c r="S319" i="1"/>
  <c r="S225" i="1"/>
  <c r="S479" i="1"/>
  <c r="S313" i="1"/>
  <c r="S264" i="1"/>
  <c r="S46" i="1"/>
  <c r="S60" i="1"/>
  <c r="S422" i="1"/>
  <c r="S555" i="1"/>
  <c r="S179" i="1"/>
  <c r="S16" i="1"/>
  <c r="S477" i="1"/>
  <c r="S682" i="1"/>
  <c r="S440" i="1"/>
  <c r="S1205" i="1"/>
  <c r="S253" i="1"/>
  <c r="S483" i="1"/>
  <c r="S434" i="1"/>
  <c r="S1207" i="1"/>
  <c r="S793" i="1"/>
  <c r="S582" i="1"/>
  <c r="S942" i="1"/>
  <c r="S867" i="1"/>
  <c r="S885" i="1"/>
  <c r="S665" i="1"/>
  <c r="S1001" i="1"/>
  <c r="S1239" i="1"/>
  <c r="S1247" i="1"/>
  <c r="S1251" i="1"/>
  <c r="S966" i="1"/>
  <c r="S1050" i="1"/>
  <c r="S953" i="1"/>
  <c r="S1037" i="1"/>
  <c r="S1294" i="1"/>
  <c r="S1151" i="1"/>
  <c r="S1017" i="1"/>
  <c r="S1257" i="1"/>
  <c r="S1066" i="1"/>
  <c r="S1190" i="1"/>
  <c r="S1307" i="1"/>
  <c r="S652" i="1"/>
  <c r="S539" i="1"/>
  <c r="S362" i="1"/>
  <c r="S373" i="1"/>
  <c r="S204" i="1"/>
  <c r="S135" i="1"/>
  <c r="S102" i="1"/>
  <c r="S20" i="1"/>
  <c r="S191" i="1"/>
  <c r="S703" i="1"/>
  <c r="S99" i="1"/>
  <c r="S89" i="1"/>
  <c r="S327" i="1"/>
  <c r="S25" i="1"/>
  <c r="S298" i="1"/>
  <c r="S603" i="1"/>
  <c r="S166" i="1"/>
  <c r="S363" i="1"/>
  <c r="S727" i="1"/>
  <c r="S146" i="1"/>
  <c r="S661" i="1"/>
  <c r="S244" i="1"/>
  <c r="S417" i="1"/>
  <c r="S23" i="1"/>
  <c r="S382" i="1"/>
  <c r="S120" i="1"/>
  <c r="S323" i="1"/>
  <c r="S38" i="1"/>
  <c r="S285" i="1"/>
  <c r="S880" i="1"/>
  <c r="S237" i="1"/>
  <c r="S447" i="1"/>
  <c r="S101" i="1"/>
  <c r="S549" i="1"/>
  <c r="S753" i="1"/>
  <c r="S500" i="1"/>
  <c r="S230" i="1"/>
  <c r="S481" i="1"/>
  <c r="S535" i="1"/>
  <c r="S711" i="1"/>
  <c r="S781" i="1"/>
  <c r="S395" i="1"/>
  <c r="S805" i="1"/>
  <c r="S784" i="1"/>
  <c r="S486" i="1"/>
  <c r="S1013" i="1"/>
  <c r="S618" i="1"/>
  <c r="S859" i="1"/>
  <c r="S1322" i="1"/>
  <c r="S538" i="1"/>
  <c r="S965" i="1"/>
  <c r="S470" i="1"/>
  <c r="S751" i="1"/>
  <c r="S532" i="1"/>
  <c r="S732" i="1"/>
  <c r="S837" i="1"/>
  <c r="S600" i="1"/>
  <c r="S1166" i="1"/>
  <c r="S1020" i="1"/>
  <c r="S949" i="1"/>
  <c r="S680" i="1"/>
  <c r="S899" i="1"/>
  <c r="S853" i="1"/>
  <c r="S943" i="1"/>
  <c r="S1003" i="1"/>
  <c r="S983" i="1"/>
  <c r="S1260" i="1"/>
  <c r="S1157" i="1"/>
  <c r="S845" i="1"/>
  <c r="S1058" i="1"/>
  <c r="S1128" i="1"/>
  <c r="S1065" i="1"/>
  <c r="S1303" i="1"/>
  <c r="S1275" i="1"/>
  <c r="S1154" i="1"/>
  <c r="S970" i="1"/>
  <c r="S1272" i="1"/>
  <c r="S1145" i="1"/>
  <c r="S1120" i="1"/>
  <c r="S1007" i="1"/>
  <c r="S1180" i="1"/>
  <c r="S1198" i="1"/>
  <c r="S263" i="1"/>
  <c r="S400" i="1"/>
  <c r="S17" i="1"/>
  <c r="S1004" i="1"/>
  <c r="S289" i="1"/>
  <c r="S276" i="1"/>
  <c r="S174" i="1"/>
  <c r="S200" i="1"/>
  <c r="S419" i="1"/>
  <c r="S56" i="1"/>
  <c r="S160" i="1"/>
  <c r="S132" i="1"/>
  <c r="S383" i="1"/>
  <c r="S105" i="1"/>
  <c r="S322" i="1"/>
  <c r="S9" i="1"/>
  <c r="S189" i="1"/>
  <c r="S377" i="1"/>
  <c r="S31" i="1"/>
  <c r="S241" i="1"/>
  <c r="S34" i="1"/>
  <c r="S274" i="1"/>
  <c r="S461" i="1"/>
  <c r="S103" i="1"/>
  <c r="S428" i="1"/>
  <c r="S217" i="1"/>
  <c r="S364" i="1"/>
  <c r="S80" i="1"/>
  <c r="S405" i="1"/>
  <c r="S41" i="1"/>
  <c r="S187" i="1"/>
  <c r="S656" i="1"/>
  <c r="S205" i="1"/>
  <c r="S389" i="1"/>
  <c r="S474" i="1"/>
  <c r="S720" i="1"/>
  <c r="S236" i="1"/>
  <c r="S478" i="1"/>
  <c r="S821" i="1"/>
  <c r="S750" i="1"/>
  <c r="S971" i="1"/>
  <c r="S425" i="1"/>
  <c r="S473" i="1"/>
  <c r="S833" i="1"/>
  <c r="S467" i="1"/>
  <c r="S664" i="1"/>
  <c r="S713" i="1"/>
  <c r="S806" i="1"/>
  <c r="S852" i="1"/>
  <c r="S607" i="1"/>
  <c r="S802" i="1"/>
  <c r="S526" i="1"/>
  <c r="S776" i="1"/>
  <c r="S602" i="1"/>
  <c r="S1210" i="1"/>
  <c r="S898" i="1"/>
  <c r="S743" i="1"/>
  <c r="S1226" i="1"/>
  <c r="S1115" i="1"/>
  <c r="S1026" i="1"/>
  <c r="S722" i="1"/>
  <c r="S906" i="1"/>
  <c r="S907" i="1"/>
  <c r="S1027" i="1"/>
  <c r="S1262" i="1"/>
  <c r="S1080" i="1"/>
  <c r="S1119" i="1"/>
  <c r="S1230" i="1"/>
  <c r="S807" i="1"/>
  <c r="S1116" i="1"/>
  <c r="S1135" i="1"/>
  <c r="S1158" i="1"/>
  <c r="S926" i="1"/>
  <c r="S1156" i="1"/>
  <c r="S1136" i="1"/>
  <c r="S1009" i="1"/>
  <c r="S1182" i="1"/>
  <c r="S1174" i="1"/>
  <c r="S1281" i="1"/>
  <c r="S1021" i="1"/>
  <c r="S1041" i="1"/>
  <c r="S1061" i="1"/>
  <c r="S116" i="1"/>
  <c r="S430" i="1"/>
  <c r="S413" i="1"/>
  <c r="S168" i="1"/>
  <c r="S14" i="1"/>
  <c r="S544" i="1"/>
  <c r="S330" i="1"/>
  <c r="S371" i="1"/>
  <c r="S221" i="1"/>
  <c r="S641" i="1"/>
  <c r="S81" i="1"/>
  <c r="S188" i="1"/>
  <c r="S212" i="1"/>
  <c r="S386" i="1"/>
  <c r="S119" i="1"/>
  <c r="S332" i="1"/>
  <c r="S28" i="1"/>
  <c r="S192" i="1"/>
  <c r="S421" i="1"/>
  <c r="S40" i="1"/>
  <c r="S186" i="1"/>
  <c r="S43" i="1"/>
  <c r="S277" i="1"/>
  <c r="S472" i="1"/>
  <c r="S117" i="1"/>
  <c r="S438" i="1"/>
  <c r="S164" i="1"/>
  <c r="S370" i="1"/>
  <c r="S94" i="1"/>
  <c r="S375" i="1"/>
  <c r="S55" i="1"/>
  <c r="S250" i="1"/>
  <c r="S640" i="1"/>
  <c r="S208" i="1"/>
  <c r="S399" i="1"/>
  <c r="S511" i="1"/>
  <c r="S788" i="1"/>
  <c r="S248" i="1"/>
  <c r="S530" i="1"/>
  <c r="S721" i="1"/>
  <c r="S783" i="1"/>
  <c r="S183" i="1"/>
  <c r="S439" i="1"/>
  <c r="S531" i="1"/>
  <c r="S324" i="1"/>
  <c r="S528" i="1"/>
  <c r="S671" i="1"/>
  <c r="S723" i="1"/>
  <c r="S1325" i="1"/>
  <c r="S873" i="1"/>
  <c r="S628" i="1"/>
  <c r="S819" i="1"/>
  <c r="S541" i="1"/>
  <c r="S779" i="1"/>
  <c r="S658" i="1"/>
  <c r="S1213" i="1"/>
  <c r="S941" i="1"/>
  <c r="S746" i="1"/>
  <c r="S1067" i="1"/>
  <c r="S1308" i="1"/>
  <c r="S1030" i="1"/>
  <c r="S670" i="1"/>
  <c r="S986" i="1"/>
  <c r="S910" i="1"/>
  <c r="S1035" i="1"/>
  <c r="S1144" i="1"/>
  <c r="S1263" i="1"/>
  <c r="S1130" i="1"/>
  <c r="S1184" i="1"/>
  <c r="S916" i="1"/>
  <c r="S1277" i="1"/>
  <c r="S1143" i="1"/>
  <c r="S1171" i="1"/>
  <c r="S954" i="1"/>
  <c r="S1292" i="1"/>
  <c r="S1269" i="1"/>
  <c r="S1238" i="1"/>
  <c r="S1290" i="1"/>
  <c r="S1152" i="1"/>
  <c r="S1163" i="1"/>
  <c r="S1038" i="1"/>
  <c r="S1055" i="1"/>
  <c r="S1101" i="1"/>
  <c r="S1146" i="1"/>
  <c r="S1040" i="1"/>
  <c r="S1083" i="1"/>
  <c r="S1086" i="1"/>
  <c r="S940" i="1"/>
  <c r="S1123" i="1"/>
  <c r="S1140" i="1"/>
  <c r="S1279" i="1"/>
  <c r="S365" i="1"/>
  <c r="S121" i="1"/>
  <c r="S165" i="1"/>
  <c r="S148" i="1"/>
  <c r="S553" i="1"/>
  <c r="S631" i="1"/>
  <c r="S494" i="1"/>
  <c r="S707" i="1"/>
  <c r="S11" i="1"/>
  <c r="S416" i="1"/>
  <c r="S517" i="1"/>
  <c r="S58" i="1"/>
  <c r="S297" i="1"/>
  <c r="S594" i="1"/>
  <c r="S266" i="1"/>
  <c r="S475" i="1"/>
  <c r="S108" i="1"/>
  <c r="S301" i="1"/>
  <c r="S540" i="1"/>
  <c r="S125" i="1"/>
  <c r="S431" i="1"/>
  <c r="S128" i="1"/>
  <c r="S388" i="1"/>
  <c r="S4" i="1"/>
  <c r="S249" i="1"/>
  <c r="S64" i="1"/>
  <c r="S296" i="1"/>
  <c r="S636" i="1"/>
  <c r="S190" i="1"/>
  <c r="S624" i="1"/>
  <c r="S232" i="1"/>
  <c r="S412" i="1"/>
  <c r="S44" i="1"/>
  <c r="S308" i="1"/>
  <c r="S566" i="1"/>
  <c r="S932" i="1"/>
  <c r="S796" i="1"/>
  <c r="S350" i="1"/>
  <c r="S643" i="1"/>
  <c r="S866" i="1"/>
  <c r="S585" i="1"/>
  <c r="S550" i="1"/>
  <c r="S733" i="1"/>
  <c r="S730" i="1"/>
  <c r="S404" i="1"/>
  <c r="S716" i="1"/>
  <c r="S815" i="1"/>
  <c r="S960" i="1"/>
  <c r="S839" i="1"/>
  <c r="S1039" i="1"/>
  <c r="S712" i="1"/>
  <c r="S1319" i="1"/>
  <c r="S596" i="1"/>
  <c r="S462" i="1"/>
  <c r="S698" i="1"/>
  <c r="S1225" i="1"/>
  <c r="S989" i="1"/>
  <c r="S824" i="1"/>
  <c r="S936" i="1"/>
  <c r="S1317" i="1"/>
  <c r="S1280" i="1"/>
  <c r="S1220" i="1"/>
  <c r="S814" i="1"/>
  <c r="S990" i="1"/>
  <c r="S1321" i="1"/>
  <c r="S897" i="1"/>
  <c r="S1245" i="1"/>
  <c r="S1064" i="1"/>
  <c r="S782" i="1"/>
  <c r="S1227" i="1"/>
  <c r="S1249" i="1"/>
  <c r="S1051" i="1"/>
  <c r="S1114" i="1"/>
  <c r="S1099" i="1"/>
  <c r="S1295" i="1"/>
  <c r="S1194" i="1"/>
  <c r="S1054" i="1"/>
  <c r="S1100" i="1"/>
  <c r="S1049" i="1"/>
  <c r="S930" i="1"/>
  <c r="S1137" i="1"/>
  <c r="S1273" i="1"/>
  <c r="S1161" i="1"/>
  <c r="S376" i="1"/>
  <c r="S206" i="1"/>
  <c r="S180" i="1"/>
  <c r="S157" i="1"/>
  <c r="S397" i="1"/>
  <c r="S3" i="1"/>
  <c r="S529" i="1"/>
  <c r="S22" i="1"/>
  <c r="S84" i="1"/>
  <c r="S379" i="1"/>
  <c r="S567" i="1"/>
  <c r="S47" i="1"/>
  <c r="S305" i="1"/>
  <c r="S757" i="1"/>
  <c r="S269" i="1"/>
  <c r="S502" i="1"/>
  <c r="S122" i="1"/>
  <c r="S554" i="1"/>
  <c r="S563" i="1"/>
  <c r="S139" i="1"/>
  <c r="S495" i="1"/>
  <c r="S199" i="1"/>
  <c r="S398" i="1"/>
  <c r="S18" i="1"/>
  <c r="S291" i="1"/>
  <c r="S77" i="1"/>
  <c r="S299" i="1"/>
  <c r="S687" i="1"/>
  <c r="S254" i="1"/>
  <c r="S710" i="1"/>
  <c r="S144" i="1"/>
  <c r="S415" i="1"/>
  <c r="S21" i="1"/>
  <c r="S311" i="1"/>
  <c r="S645" i="1"/>
  <c r="S1172" i="1"/>
  <c r="S1310" i="1"/>
  <c r="S353" i="1"/>
  <c r="S675" i="1"/>
  <c r="S862" i="1"/>
  <c r="S634" i="1"/>
  <c r="S342" i="1"/>
  <c r="S736" i="1"/>
  <c r="S785" i="1"/>
  <c r="S418" i="1"/>
  <c r="S726" i="1"/>
  <c r="S838" i="1"/>
  <c r="S760" i="1"/>
  <c r="S855" i="1"/>
  <c r="S1133" i="1"/>
  <c r="S715" i="1"/>
  <c r="S924" i="1"/>
  <c r="S677" i="1"/>
  <c r="S476" i="1"/>
  <c r="S701" i="1"/>
  <c r="S1252" i="1"/>
  <c r="S1024" i="1"/>
  <c r="S840" i="1"/>
  <c r="S1222" i="1"/>
  <c r="S1320" i="1"/>
  <c r="S1300" i="1"/>
  <c r="S803" i="1"/>
  <c r="S844" i="1"/>
  <c r="S1232" i="1"/>
  <c r="S1324" i="1"/>
  <c r="S809" i="1"/>
  <c r="S1028" i="1"/>
  <c r="S1073" i="1"/>
  <c r="S1217" i="1"/>
  <c r="S1233" i="1"/>
  <c r="S1019" i="1"/>
  <c r="S1088" i="1"/>
  <c r="S1168" i="1"/>
  <c r="S1071" i="1"/>
  <c r="S1188" i="1"/>
  <c r="S810" i="1"/>
  <c r="S1094" i="1"/>
  <c r="S1103" i="1"/>
  <c r="S1089" i="1"/>
  <c r="S968" i="1"/>
  <c r="S1270" i="1"/>
  <c r="S1155" i="1"/>
  <c r="S1175" i="1"/>
  <c r="S606" i="1"/>
  <c r="S215" i="1"/>
  <c r="S185" i="1"/>
  <c r="S280" i="1"/>
  <c r="S410" i="1"/>
  <c r="S42" i="1"/>
  <c r="S1203" i="1"/>
  <c r="S110" i="1"/>
  <c r="S243" i="1"/>
  <c r="S575" i="1"/>
  <c r="S33" i="1"/>
  <c r="S24" i="1"/>
  <c r="S318" i="1"/>
  <c r="S674" i="1"/>
  <c r="S292" i="1"/>
  <c r="S536" i="1"/>
  <c r="S136" i="1"/>
  <c r="S345" i="1"/>
  <c r="S580" i="1"/>
  <c r="S228" i="1"/>
  <c r="S608" i="1"/>
  <c r="S207" i="1"/>
  <c r="S411" i="1"/>
  <c r="S37" i="1"/>
  <c r="S267" i="1"/>
  <c r="S91" i="1"/>
  <c r="S317" i="1"/>
  <c r="S714" i="1"/>
  <c r="S193" i="1"/>
  <c r="S798" i="1"/>
  <c r="S147" i="1"/>
  <c r="S372" i="1"/>
  <c r="S72" i="1"/>
  <c r="S334" i="1"/>
  <c r="S777" i="1"/>
  <c r="S457" i="1"/>
  <c r="S201" i="1"/>
  <c r="S357" i="1"/>
  <c r="S700" i="1"/>
  <c r="S653" i="1"/>
  <c r="S725" i="1"/>
  <c r="S358" i="1"/>
  <c r="S789" i="1"/>
  <c r="S740" i="1"/>
  <c r="S443" i="1"/>
  <c r="S791" i="1"/>
  <c r="S639" i="1"/>
  <c r="S1204" i="1"/>
  <c r="S876" i="1"/>
  <c r="S509" i="1"/>
  <c r="S672" i="1"/>
  <c r="S928" i="1"/>
  <c r="S718" i="1"/>
  <c r="S503" i="1"/>
  <c r="S667" i="1"/>
  <c r="S1093" i="1"/>
  <c r="S614" i="1"/>
  <c r="S854" i="1"/>
  <c r="S999" i="1"/>
  <c r="S1323" i="1"/>
  <c r="S617" i="1"/>
  <c r="S841" i="1"/>
  <c r="S847" i="1"/>
  <c r="S1255" i="1"/>
  <c r="S950" i="1"/>
  <c r="S955" i="1"/>
  <c r="S1031" i="1"/>
  <c r="S1127" i="1"/>
  <c r="S818" i="1"/>
  <c r="S1022" i="1"/>
  <c r="S1113" i="1"/>
  <c r="S1091" i="1"/>
  <c r="S1285" i="1"/>
  <c r="S1110" i="1"/>
  <c r="S1162" i="1"/>
  <c r="S913" i="1"/>
  <c r="S1125" i="1"/>
  <c r="S1117" i="1"/>
  <c r="S1063" i="1"/>
  <c r="S982" i="1"/>
  <c r="S1284" i="1"/>
  <c r="S1169" i="1"/>
  <c r="S1297" i="1"/>
  <c r="S1305" i="1"/>
  <c r="S1195" i="1"/>
  <c r="S1075" i="1"/>
  <c r="S1299" i="1"/>
  <c r="S1032" i="1"/>
  <c r="S1060" i="1"/>
  <c r="S1111" i="1"/>
  <c r="S1223" i="1"/>
  <c r="S1108" i="1"/>
  <c r="S1148" i="1"/>
  <c r="S1010" i="1"/>
  <c r="S1237" i="1"/>
  <c r="S1048" i="1"/>
  <c r="S1264" i="1"/>
  <c r="S1044" i="1"/>
  <c r="S888" i="1"/>
  <c r="S1178" i="1"/>
  <c r="S996" i="1"/>
  <c r="S1276" i="1"/>
  <c r="S894" i="1"/>
  <c r="S914" i="1"/>
  <c r="S945" i="1"/>
  <c r="S892" i="1"/>
  <c r="S974" i="1"/>
  <c r="S488" i="1"/>
  <c r="S1243" i="1"/>
  <c r="S1314" i="1"/>
  <c r="S995" i="1"/>
  <c r="S1241" i="1"/>
  <c r="S690" i="1"/>
  <c r="S905" i="1"/>
  <c r="S877" i="1"/>
  <c r="S632" i="1"/>
  <c r="S448" i="1"/>
  <c r="S686" i="1"/>
  <c r="S1129" i="1"/>
  <c r="S794" i="1"/>
  <c r="S590" i="1"/>
  <c r="S908" i="1"/>
  <c r="S1209" i="1"/>
  <c r="S825" i="1"/>
  <c r="S584" i="1"/>
  <c r="S988" i="1"/>
  <c r="S455" i="1"/>
  <c r="S915" i="1"/>
  <c r="S604" i="1"/>
  <c r="S583" i="1"/>
  <c r="S333" i="1"/>
  <c r="S697" i="1"/>
  <c r="S704" i="1"/>
  <c r="S673" i="1"/>
  <c r="S519" i="1"/>
  <c r="S331" i="1"/>
  <c r="S595" i="1"/>
  <c r="S1208" i="1"/>
  <c r="S668" i="1"/>
  <c r="S546" i="1"/>
  <c r="S143" i="1"/>
  <c r="S660" i="1"/>
  <c r="S282" i="1"/>
  <c r="S126" i="1"/>
  <c r="S581" i="1"/>
  <c r="S260" i="1"/>
  <c r="S29" i="1"/>
  <c r="S561" i="1"/>
  <c r="S223" i="1"/>
  <c r="S1215" i="1"/>
  <c r="S158" i="1"/>
  <c r="S1153" i="1"/>
  <c r="S1291" i="1"/>
  <c r="S1302" i="1"/>
  <c r="S1015" i="1"/>
  <c r="S1187" i="1"/>
  <c r="S1018" i="1"/>
  <c r="S1046" i="1"/>
  <c r="S1068" i="1"/>
  <c r="S929" i="1"/>
  <c r="S1191" i="1"/>
  <c r="S1170" i="1"/>
  <c r="S1011" i="1"/>
  <c r="S1231" i="1"/>
  <c r="S1082" i="1"/>
  <c r="S1029" i="1"/>
  <c r="S1074" i="1"/>
  <c r="S857" i="1"/>
  <c r="S1185" i="1"/>
  <c r="S987" i="1"/>
  <c r="S1267" i="1"/>
  <c r="S864" i="1"/>
  <c r="S812" i="1"/>
  <c r="S902" i="1"/>
  <c r="S889" i="1"/>
  <c r="S969" i="1"/>
  <c r="S744" i="1"/>
  <c r="S1250" i="1"/>
  <c r="S878" i="1"/>
  <c r="S952" i="1"/>
  <c r="S938" i="1"/>
  <c r="S623" i="1"/>
  <c r="S921" i="1"/>
  <c r="S846" i="1"/>
  <c r="S622" i="1"/>
  <c r="S903" i="1"/>
  <c r="S683" i="1"/>
  <c r="S1072" i="1"/>
  <c r="S768" i="1"/>
  <c r="S635" i="1"/>
  <c r="S1312" i="1"/>
  <c r="S772" i="1"/>
  <c r="S820" i="1"/>
  <c r="S865" i="1"/>
  <c r="S900" i="1"/>
  <c r="S452" i="1"/>
  <c r="S890" i="1"/>
  <c r="S574" i="1"/>
  <c r="S570" i="1"/>
  <c r="S315" i="1"/>
  <c r="S625" i="1"/>
  <c r="S693" i="1"/>
  <c r="S679" i="1"/>
  <c r="S493" i="1"/>
  <c r="S328" i="1"/>
  <c r="S605" i="1"/>
  <c r="S728" i="1"/>
  <c r="S684" i="1"/>
  <c r="S543" i="1"/>
  <c r="S129" i="1"/>
  <c r="S573" i="1"/>
  <c r="S275" i="1"/>
  <c r="S112" i="1"/>
  <c r="S569" i="1"/>
  <c r="S257" i="1"/>
  <c r="S10" i="1"/>
  <c r="S558" i="1"/>
  <c r="S220" i="1"/>
  <c r="S527" i="1"/>
  <c r="S155" i="1"/>
  <c r="S759" i="1"/>
  <c r="S548" i="1"/>
  <c r="S142" i="1"/>
  <c r="S499" i="1"/>
  <c r="S231" i="1"/>
  <c r="S717" i="1"/>
  <c r="S366" i="1"/>
  <c r="S172" i="1"/>
  <c r="S1311" i="1"/>
  <c r="S325" i="1"/>
  <c r="S133" i="1"/>
  <c r="S445" i="1"/>
  <c r="S181" i="1"/>
  <c r="S800" i="1"/>
  <c r="S355" i="1"/>
  <c r="S338" i="1"/>
  <c r="R21" i="92" l="1"/>
  <c r="T21" i="92" s="1"/>
  <c r="R34" i="30"/>
  <c r="T34" i="30" s="1"/>
  <c r="R14" i="125"/>
  <c r="T14" i="125" s="1"/>
  <c r="R23" i="118"/>
  <c r="T23" i="118" s="1"/>
  <c r="R11" i="111"/>
  <c r="T11" i="111" s="1"/>
  <c r="R12" i="64"/>
  <c r="T12" i="64" s="1"/>
  <c r="R43" i="129"/>
  <c r="T43" i="129" s="1"/>
  <c r="R6" i="124"/>
  <c r="T6" i="124" s="1"/>
  <c r="R9" i="122"/>
  <c r="T9" i="122" s="1"/>
  <c r="R14" i="121"/>
  <c r="T14" i="121" s="1"/>
  <c r="R13" i="120"/>
  <c r="T13" i="120" s="1"/>
  <c r="R5" i="114"/>
  <c r="T5" i="114" s="1"/>
  <c r="R13" i="112"/>
  <c r="T13" i="112" s="1"/>
  <c r="R5" i="109"/>
  <c r="T5" i="109" s="1"/>
  <c r="R22" i="108"/>
  <c r="T22" i="108" s="1"/>
  <c r="R5" i="106"/>
  <c r="T5" i="106" s="1"/>
  <c r="R5" i="105"/>
  <c r="T5" i="105" s="1"/>
  <c r="R6" i="104"/>
  <c r="T6" i="104" s="1"/>
  <c r="R20" i="103"/>
  <c r="T20" i="103" s="1"/>
  <c r="R38" i="99"/>
  <c r="T38" i="99" s="1"/>
  <c r="R5" i="98"/>
  <c r="T5" i="98" s="1"/>
  <c r="R5" i="93"/>
  <c r="T5" i="93" s="1"/>
  <c r="R15" i="90"/>
  <c r="T15" i="90" s="1"/>
  <c r="R7" i="89"/>
  <c r="T7" i="89" s="1"/>
  <c r="R19" i="88"/>
  <c r="T19" i="88" s="1"/>
  <c r="R7" i="86"/>
  <c r="T7" i="86" s="1"/>
  <c r="R6" i="84"/>
  <c r="T6" i="84" s="1"/>
  <c r="R7" i="83"/>
  <c r="T7" i="83" s="1"/>
  <c r="R9" i="82"/>
  <c r="T9" i="82" s="1"/>
  <c r="R6" i="81"/>
  <c r="T6" i="81" s="1"/>
  <c r="R10" i="80"/>
  <c r="T10" i="80" s="1"/>
  <c r="R8" i="79"/>
  <c r="T8" i="79" s="1"/>
  <c r="R19" i="78"/>
  <c r="T19" i="78" s="1"/>
  <c r="R7" i="77"/>
  <c r="T7" i="77" s="1"/>
  <c r="R6" i="73"/>
  <c r="T6" i="73" s="1"/>
  <c r="R14" i="72"/>
  <c r="T14" i="72" s="1"/>
  <c r="R8" i="71"/>
  <c r="T8" i="71" s="1"/>
  <c r="R22" i="70"/>
  <c r="T22" i="70" s="1"/>
  <c r="R6" i="69"/>
  <c r="T6" i="69" s="1"/>
  <c r="R6" i="65"/>
  <c r="T6" i="65" s="1"/>
  <c r="R18" i="63"/>
  <c r="T18" i="63" s="1"/>
  <c r="R27" i="62"/>
  <c r="T27" i="62" s="1"/>
  <c r="R27" i="60"/>
  <c r="T27" i="60" s="1"/>
  <c r="R10" i="59"/>
  <c r="T10" i="59" s="1"/>
  <c r="R8" i="58"/>
  <c r="T8" i="58" s="1"/>
  <c r="R6" i="55"/>
  <c r="T6" i="55" s="1"/>
  <c r="R57" i="52"/>
  <c r="T57" i="52" s="1"/>
  <c r="R7" i="51"/>
  <c r="T7" i="51" s="1"/>
  <c r="R6" i="49"/>
  <c r="T6" i="49" s="1"/>
  <c r="R7" i="48"/>
  <c r="T7" i="48" s="1"/>
  <c r="R6" i="46"/>
  <c r="T6" i="46" s="1"/>
  <c r="R19" i="45"/>
  <c r="T19" i="45" s="1"/>
  <c r="R16" i="43"/>
  <c r="T16" i="43" s="1"/>
  <c r="R21" i="39"/>
  <c r="T21" i="39" s="1"/>
  <c r="R35" i="38"/>
  <c r="T35" i="38" s="1"/>
  <c r="R7" i="35"/>
  <c r="T7" i="35" s="1"/>
  <c r="R19" i="34"/>
  <c r="T19" i="34" s="1"/>
  <c r="R6" i="33"/>
  <c r="T6" i="33" s="1"/>
  <c r="R14" i="28"/>
  <c r="T14" i="28" s="1"/>
  <c r="R55" i="27"/>
  <c r="T55" i="27" s="1"/>
  <c r="R9" i="26"/>
  <c r="T9" i="26" s="1"/>
  <c r="R5" i="25"/>
  <c r="T5" i="25" s="1"/>
  <c r="R13" i="21"/>
  <c r="T13" i="21" s="1"/>
  <c r="R24" i="18"/>
  <c r="T24" i="18" s="1"/>
  <c r="R96" i="15"/>
  <c r="T96" i="15" s="1"/>
  <c r="R27" i="13"/>
  <c r="T27" i="13" s="1"/>
  <c r="R35" i="10"/>
  <c r="T35" i="10" s="1"/>
  <c r="R27" i="2"/>
  <c r="T27" i="2" s="1"/>
  <c r="R1329" i="1"/>
  <c r="T13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Abdullah</author>
  </authors>
  <commentList>
    <comment ref="C1" authorId="0" shapeId="0" xr:uid="{1CE61705-36EC-46FE-8603-499AAC15BC21}">
      <text>
        <r>
          <rPr>
            <b/>
            <sz val="9"/>
            <color indexed="81"/>
            <rFont val="Tahoma"/>
            <family val="2"/>
          </rPr>
          <t>Mario Abdullah:</t>
        </r>
        <r>
          <rPr>
            <sz val="9"/>
            <color indexed="81"/>
            <rFont val="Tahoma"/>
            <family val="2"/>
          </rPr>
          <t xml:space="preserve">
Comes from the Misc. totals/statistics</t>
        </r>
      </text>
    </comment>
    <comment ref="D1" authorId="0" shapeId="0" xr:uid="{CBFA5DD0-E3BE-4A68-9BC5-18D9B0BA878C}">
      <text>
        <r>
          <rPr>
            <b/>
            <sz val="9"/>
            <color indexed="81"/>
            <rFont val="Tahoma"/>
            <family val="2"/>
          </rPr>
          <t>Mario Abdullah:</t>
        </r>
        <r>
          <rPr>
            <sz val="9"/>
            <color indexed="81"/>
            <rFont val="Tahoma"/>
            <family val="2"/>
          </rPr>
          <t xml:space="preserve">
Comes from the Misc. totals/statistics</t>
        </r>
      </text>
    </comment>
    <comment ref="E1" authorId="0" shapeId="0" xr:uid="{1450A6ED-65F6-4199-8119-311B964D6BCE}">
      <text>
        <r>
          <rPr>
            <b/>
            <sz val="9"/>
            <color indexed="81"/>
            <rFont val="Tahoma"/>
            <family val="2"/>
          </rPr>
          <t>Mario Abdullah:</t>
        </r>
        <r>
          <rPr>
            <sz val="9"/>
            <color indexed="81"/>
            <rFont val="Tahoma"/>
            <family val="2"/>
          </rPr>
          <t xml:space="preserve">
Comes from the ECF Analysis</t>
        </r>
      </text>
    </comment>
    <comment ref="J1" authorId="0" shapeId="0" xr:uid="{DFE4ABDA-2316-4EE2-8E66-8747F285863D}">
      <text>
        <r>
          <rPr>
            <b/>
            <sz val="9"/>
            <color indexed="81"/>
            <rFont val="Tahoma"/>
            <family val="2"/>
          </rPr>
          <t>Mario Abdullah:</t>
        </r>
        <r>
          <rPr>
            <sz val="9"/>
            <color indexed="81"/>
            <rFont val="Tahoma"/>
            <family val="2"/>
          </rPr>
          <t xml:space="preserve">
copied from the % Recommended
Adjust when needing to use other ECF's %</t>
        </r>
      </text>
    </comment>
    <comment ref="K1" authorId="0" shapeId="0" xr:uid="{CC8234DA-D690-43FB-BFBE-5D1D20D0756E}">
      <text>
        <r>
          <rPr>
            <b/>
            <sz val="9"/>
            <color indexed="81"/>
            <rFont val="Tahoma"/>
            <family val="2"/>
          </rPr>
          <t>Mario Abdullah:</t>
        </r>
        <r>
          <rPr>
            <sz val="9"/>
            <color indexed="81"/>
            <rFont val="Tahoma"/>
            <family val="2"/>
          </rPr>
          <t xml:space="preserve">
Comes from the ECF Analysis</t>
        </r>
      </text>
    </comment>
    <comment ref="O1" authorId="0" shapeId="0" xr:uid="{90D1CD24-D49D-4059-B9E7-3518646E89AF}">
      <text>
        <r>
          <rPr>
            <b/>
            <sz val="9"/>
            <color indexed="81"/>
            <rFont val="Tahoma"/>
            <family val="2"/>
          </rPr>
          <t>Mario Abdullah:</t>
        </r>
        <r>
          <rPr>
            <sz val="9"/>
            <color indexed="81"/>
            <rFont val="Tahoma"/>
            <family val="2"/>
          </rPr>
          <t xml:space="preserve">
Comes from the Misc. totals/statistics
</t>
        </r>
      </text>
    </comment>
    <comment ref="C114" authorId="0" shapeId="0" xr:uid="{130AE6D2-EC8C-4D5C-85DA-20123D26C7D4}">
      <text>
        <r>
          <rPr>
            <b/>
            <sz val="9"/>
            <color indexed="81"/>
            <rFont val="Tahoma"/>
            <family val="2"/>
          </rPr>
          <t>Needs to match line 401 from Current form 4023</t>
        </r>
      </text>
    </comment>
  </commentList>
</comments>
</file>

<file path=xl/sharedStrings.xml><?xml version="1.0" encoding="utf-8"?>
<sst xmlns="http://schemas.openxmlformats.org/spreadsheetml/2006/main" count="36187" uniqueCount="3032">
  <si>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</si>
  <si>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</si>
  <si>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</si>
  <si>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</si>
  <si>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</si>
  <si>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</si>
  <si>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</si>
  <si>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</si>
  <si>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</si>
  <si>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</si>
  <si>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</si>
  <si>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</si>
  <si>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</si>
  <si>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</si>
  <si>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</si>
  <si>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</si>
  <si>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</si>
  <si>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</si>
  <si>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</si>
  <si>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</si>
  <si>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</si>
  <si>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Other Parcels in Sale</t>
  </si>
  <si>
    <t>Land Table</t>
  </si>
  <si>
    <t>Property Class</t>
  </si>
  <si>
    <t>Building Depr.</t>
  </si>
  <si>
    <t>60 001 01 0021 300</t>
  </si>
  <si>
    <t>5835 MERRICK</t>
  </si>
  <si>
    <t>PTA</t>
  </si>
  <si>
    <t>03-ARM'S LENGTH</t>
  </si>
  <si>
    <t>'401A9</t>
  </si>
  <si>
    <t>1.00 STORY</t>
  </si>
  <si>
    <t/>
  </si>
  <si>
    <t>1</t>
  </si>
  <si>
    <t>401</t>
  </si>
  <si>
    <t>60 001 01 0038 000</t>
  </si>
  <si>
    <t>5850 POLK</t>
  </si>
  <si>
    <t>AGRICULTURAL</t>
  </si>
  <si>
    <t>60 001 01 0046 000</t>
  </si>
  <si>
    <t>5914 POLK</t>
  </si>
  <si>
    <t>60 001 01 0091 000</t>
  </si>
  <si>
    <t>5836 HIPP</t>
  </si>
  <si>
    <t>60 001 01 0104 300</t>
  </si>
  <si>
    <t>5972 HIPP</t>
  </si>
  <si>
    <t>1.25 STORY</t>
  </si>
  <si>
    <t>60 001 01 0129 300</t>
  </si>
  <si>
    <t>5869 HIPP</t>
  </si>
  <si>
    <t>60 001 01 0222 300</t>
  </si>
  <si>
    <t>6056 MAYFAIR</t>
  </si>
  <si>
    <t>60 001 01 0236 000</t>
  </si>
  <si>
    <t>5927 MAYFAIR</t>
  </si>
  <si>
    <t>60 001 01 0290 300</t>
  </si>
  <si>
    <t>5971 WEDDEL</t>
  </si>
  <si>
    <t>2.00 STORY</t>
  </si>
  <si>
    <t>60 001 01 0347 000</t>
  </si>
  <si>
    <t>5961 JACKSON</t>
  </si>
  <si>
    <t>19-MULTI PARCEL ARM'S LENGTH</t>
  </si>
  <si>
    <t>60 001 01 0348 000</t>
  </si>
  <si>
    <t>60 002 01 0158 002</t>
  </si>
  <si>
    <t>6046 KATHERINE</t>
  </si>
  <si>
    <t>60 002 01 0166 000</t>
  </si>
  <si>
    <t>5932 KATHERINE</t>
  </si>
  <si>
    <t>60 002 01 0169 000</t>
  </si>
  <si>
    <t>5908 KATHERINE</t>
  </si>
  <si>
    <t>60 002 01 0189 000</t>
  </si>
  <si>
    <t>5933 KATHERINE</t>
  </si>
  <si>
    <t>60 002 01 0192 000</t>
  </si>
  <si>
    <t>5957 KATHERINE</t>
  </si>
  <si>
    <t>60 002 01 0256 000</t>
  </si>
  <si>
    <t>5884 DUDLEY</t>
  </si>
  <si>
    <t>WD</t>
  </si>
  <si>
    <t>60 002 01 0279 000</t>
  </si>
  <si>
    <t>6033 DUDLEY</t>
  </si>
  <si>
    <t>60 002 01 0346 001</t>
  </si>
  <si>
    <t>5843 WILLIAM</t>
  </si>
  <si>
    <t>60 002 01 0350 002</t>
  </si>
  <si>
    <t>5877 WILLIAM</t>
  </si>
  <si>
    <t>60 003 01 0002 000</t>
  </si>
  <si>
    <t>6848 MORTENVIEW</t>
  </si>
  <si>
    <t>'404A9</t>
  </si>
  <si>
    <t>4</t>
  </si>
  <si>
    <t>60 003 01 0047 000</t>
  </si>
  <si>
    <t>21271 PINECREST</t>
  </si>
  <si>
    <t>60 003 01 0086 000</t>
  </si>
  <si>
    <t>20940 PINECREST</t>
  </si>
  <si>
    <t>60 003 01 0144 000</t>
  </si>
  <si>
    <t>6630 CAMPBELL</t>
  </si>
  <si>
    <t>60 003 01 0145 000</t>
  </si>
  <si>
    <t>6638 CAMPBELL</t>
  </si>
  <si>
    <t>60 003 01 0146 000</t>
  </si>
  <si>
    <t>6646 CAMPBELL</t>
  </si>
  <si>
    <t>60 003 01 0180 000</t>
  </si>
  <si>
    <t>6623 MORTENVIEW</t>
  </si>
  <si>
    <t>60 003 01 0185 000</t>
  </si>
  <si>
    <t>6654 HARDING</t>
  </si>
  <si>
    <t>60 003 02 0003 000</t>
  </si>
  <si>
    <t>6748 MERRICK</t>
  </si>
  <si>
    <t>60 003 02 0005 000</t>
  </si>
  <si>
    <t>6774 MERRICK</t>
  </si>
  <si>
    <t>60 003 99 0013 000</t>
  </si>
  <si>
    <t>6847 MORTENVIEW</t>
  </si>
  <si>
    <t>60 004 01 0081 000</t>
  </si>
  <si>
    <t>6800 JACKSON</t>
  </si>
  <si>
    <t>'404B0</t>
  </si>
  <si>
    <t>803</t>
  </si>
  <si>
    <t>60 004 01 0140 000</t>
  </si>
  <si>
    <t>6879 MAYFAIR</t>
  </si>
  <si>
    <t>60 004 01 0161 000</t>
  </si>
  <si>
    <t>6820 MAYFAIR</t>
  </si>
  <si>
    <t>60 004 01 0207 000</t>
  </si>
  <si>
    <t>6720 HURON</t>
  </si>
  <si>
    <t>60 004 01 0208 000</t>
  </si>
  <si>
    <t>60 004 01 0363 000</t>
  </si>
  <si>
    <t>20567 PINECREST</t>
  </si>
  <si>
    <t>60 004 02 0679 000</t>
  </si>
  <si>
    <t>20185 PINECREST</t>
  </si>
  <si>
    <t>60 004 02 0687 000</t>
  </si>
  <si>
    <t>20131 PINECREST</t>
  </si>
  <si>
    <t>60 004 02 0702 002</t>
  </si>
  <si>
    <t>20009 PINECREST</t>
  </si>
  <si>
    <t>60 004 02 0724 000</t>
  </si>
  <si>
    <t>6660 PELHAM</t>
  </si>
  <si>
    <t>60 004 02 0731 000</t>
  </si>
  <si>
    <t>6712 PELHAM</t>
  </si>
  <si>
    <t>60 004 02 0743 000</t>
  </si>
  <si>
    <t>6741 ZIEGLER</t>
  </si>
  <si>
    <t>60 004 02 0745 000</t>
  </si>
  <si>
    <t>6709 ZIEGLER</t>
  </si>
  <si>
    <t>60 004 02 0757 000</t>
  </si>
  <si>
    <t>6555 ZIEGLER</t>
  </si>
  <si>
    <t>60 004 02 0784 000</t>
  </si>
  <si>
    <t>6629 JACKSON</t>
  </si>
  <si>
    <t>60 004 02 0793 301</t>
  </si>
  <si>
    <t>6676 JACKSON</t>
  </si>
  <si>
    <t>60 004 02 0827 000</t>
  </si>
  <si>
    <t>6741 MAYFAIR</t>
  </si>
  <si>
    <t>60 004 03 0914 000</t>
  </si>
  <si>
    <t>6476 JACKSON</t>
  </si>
  <si>
    <t>60 004 03 0917 000</t>
  </si>
  <si>
    <t>6492 JACKSON</t>
  </si>
  <si>
    <t>60 004 03 0919 000</t>
  </si>
  <si>
    <t>20210 PINECREST</t>
  </si>
  <si>
    <t>60 004 03 0934 000</t>
  </si>
  <si>
    <t>6427 WEDDEL</t>
  </si>
  <si>
    <t>60 004 03 0944 000</t>
  </si>
  <si>
    <t>6440 WEDDEL</t>
  </si>
  <si>
    <t>60 004 03 0947 000</t>
  </si>
  <si>
    <t>6458 WEDDEL</t>
  </si>
  <si>
    <t>1.50 STORY</t>
  </si>
  <si>
    <t>60 004 03 0956 000</t>
  </si>
  <si>
    <t>20340 PINECREST</t>
  </si>
  <si>
    <t>60 005 01 0037 000</t>
  </si>
  <si>
    <t>5901 ROOSEVELT</t>
  </si>
  <si>
    <t>60 005 01 0047 000</t>
  </si>
  <si>
    <t>5854 ROOSEVELT</t>
  </si>
  <si>
    <t>60 005 02 0027 000</t>
  </si>
  <si>
    <t>6085 ROOSEVELT</t>
  </si>
  <si>
    <t>60 005 02 0039 002</t>
  </si>
  <si>
    <t>6006 ROOSEVELT</t>
  </si>
  <si>
    <t>60 006 02 0640 000</t>
  </si>
  <si>
    <t>5906 WEST POINT</t>
  </si>
  <si>
    <t>'406A0</t>
  </si>
  <si>
    <t>2</t>
  </si>
  <si>
    <t>60 006 02 0683 000</t>
  </si>
  <si>
    <t>6027 WEST POINT</t>
  </si>
  <si>
    <t>60 006 02 0697 000</t>
  </si>
  <si>
    <t>5871 WEST POINT</t>
  </si>
  <si>
    <t>60 006 02 0810 300</t>
  </si>
  <si>
    <t>5920 SYRACUSE</t>
  </si>
  <si>
    <t>60 006 02 0817 000</t>
  </si>
  <si>
    <t>6024 SYRACUSE</t>
  </si>
  <si>
    <t>60 006 02 0898 302</t>
  </si>
  <si>
    <t>5958 MADISON</t>
  </si>
  <si>
    <t>60 006 99 0027 000</t>
  </si>
  <si>
    <t>5887 PINE</t>
  </si>
  <si>
    <t>60 007 01 1176 002</t>
  </si>
  <si>
    <t>6429 WEST POINT</t>
  </si>
  <si>
    <t>'407A0</t>
  </si>
  <si>
    <t>711</t>
  </si>
  <si>
    <t>60 007 01 1284 000</t>
  </si>
  <si>
    <t>6537 WEST POINT</t>
  </si>
  <si>
    <t>'407B9</t>
  </si>
  <si>
    <t>1.75 STORY</t>
  </si>
  <si>
    <t>60 007 01 1305 300</t>
  </si>
  <si>
    <t>6606 CORNELL</t>
  </si>
  <si>
    <t>60 007 01 1327 300</t>
  </si>
  <si>
    <t>6461 CORNELL</t>
  </si>
  <si>
    <t>60 007 01 1344 000</t>
  </si>
  <si>
    <t>6633 CORNELL</t>
  </si>
  <si>
    <t>60 007 01 1348 000</t>
  </si>
  <si>
    <t>6665 CORNELL</t>
  </si>
  <si>
    <t>60 007 01 1352 000</t>
  </si>
  <si>
    <t>6658 SYRACUSE</t>
  </si>
  <si>
    <t>60 007 01 1374 000</t>
  </si>
  <si>
    <t>6438 SYRACUSE</t>
  </si>
  <si>
    <t>60 007 02 0031 001</t>
  </si>
  <si>
    <t>6688 MADISON</t>
  </si>
  <si>
    <t>5</t>
  </si>
  <si>
    <t>60 007 02 0082 002</t>
  </si>
  <si>
    <t>6465 MADISON</t>
  </si>
  <si>
    <t>60 007 02 0099 000</t>
  </si>
  <si>
    <t>6468 PINE</t>
  </si>
  <si>
    <t>60 007 02 0100 000</t>
  </si>
  <si>
    <t>6476 PINE</t>
  </si>
  <si>
    <t>60 007 02 0105 000</t>
  </si>
  <si>
    <t>6516 PINE</t>
  </si>
  <si>
    <t>60 007 02 0109 300</t>
  </si>
  <si>
    <t>23556 CYPRESS</t>
  </si>
  <si>
    <t>60 007 02 0118 001</t>
  </si>
  <si>
    <t>6664 PINE</t>
  </si>
  <si>
    <t>60 007 02 0208 001</t>
  </si>
  <si>
    <t>6664 OAK</t>
  </si>
  <si>
    <t>60 007 02 0268 000</t>
  </si>
  <si>
    <t>6421 OAK</t>
  </si>
  <si>
    <t>60 007 02 0300 000</t>
  </si>
  <si>
    <t>6680 ELM</t>
  </si>
  <si>
    <t>60 007 02 0332 000</t>
  </si>
  <si>
    <t>6673 ELM</t>
  </si>
  <si>
    <t>60 007 02 0421 000</t>
  </si>
  <si>
    <t>6681 BIRCH</t>
  </si>
  <si>
    <t>60 007 03 0078 300</t>
  </si>
  <si>
    <t>6733 WEST POINT</t>
  </si>
  <si>
    <t>60 007 03 0122 000</t>
  </si>
  <si>
    <t>6724 CORNELL</t>
  </si>
  <si>
    <t>60 007 03 0158 000</t>
  </si>
  <si>
    <t>6848 SYRACUSE</t>
  </si>
  <si>
    <t>60 007 03 0166 000</t>
  </si>
  <si>
    <t>6772 SYRACUSE</t>
  </si>
  <si>
    <t>60 007 03 0180 000</t>
  </si>
  <si>
    <t>6749 SYRACUSE</t>
  </si>
  <si>
    <t>60 007 06 0011 000</t>
  </si>
  <si>
    <t>23515 NEWCASTLE</t>
  </si>
  <si>
    <t>60 007 06 0018 000</t>
  </si>
  <si>
    <t>23361 NEWCASTLE</t>
  </si>
  <si>
    <t>60 008 99 0002 702</t>
  </si>
  <si>
    <t>6537 PARDEE</t>
  </si>
  <si>
    <t>60 009 01 0107 000</t>
  </si>
  <si>
    <t>5931 BUCK</t>
  </si>
  <si>
    <t>'409A9</t>
  </si>
  <si>
    <t>3</t>
  </si>
  <si>
    <t>60 009 01 0195 000</t>
  </si>
  <si>
    <t>5900 BANNER</t>
  </si>
  <si>
    <t>60 009 01 0225 000</t>
  </si>
  <si>
    <t>5941 BANNER</t>
  </si>
  <si>
    <t>60 009 01 0341 300</t>
  </si>
  <si>
    <t>5877 COOPER</t>
  </si>
  <si>
    <t>60 009 01 0342 300</t>
  </si>
  <si>
    <t>5901 COOPER</t>
  </si>
  <si>
    <t>60 009 01 0344 300</t>
  </si>
  <si>
    <t>5921 COOPER</t>
  </si>
  <si>
    <t>60 009 02 0056 000</t>
  </si>
  <si>
    <t>6045 BAILEY</t>
  </si>
  <si>
    <t>60 009 02 0058 000</t>
  </si>
  <si>
    <t>60 009 02 0080 000</t>
  </si>
  <si>
    <t>5892 BAILEY</t>
  </si>
  <si>
    <t>60 009 02 0089 000</t>
  </si>
  <si>
    <t>6004 BAILEY</t>
  </si>
  <si>
    <t>60 009 02 0093 000</t>
  </si>
  <si>
    <t>6046 BAILEY</t>
  </si>
  <si>
    <t>60 009 02 0122 000</t>
  </si>
  <si>
    <t>5831 TROY</t>
  </si>
  <si>
    <t>60 010 01 0180 300</t>
  </si>
  <si>
    <t>5864 WESTLAKE</t>
  </si>
  <si>
    <t>60 010 01 0222 300</t>
  </si>
  <si>
    <t>6081 CHEROKEE</t>
  </si>
  <si>
    <t>60 010 01 0244 302</t>
  </si>
  <si>
    <t>5836 CHEROKEE</t>
  </si>
  <si>
    <t>60 010 01 0282 000</t>
  </si>
  <si>
    <t>5895 VIVIAN</t>
  </si>
  <si>
    <t>60 010 01 0287 300</t>
  </si>
  <si>
    <t>5839 VIVIAN</t>
  </si>
  <si>
    <t>60 010 01 0290 000</t>
  </si>
  <si>
    <t>5840 VIVIAN</t>
  </si>
  <si>
    <t>60 010 01 0304 000</t>
  </si>
  <si>
    <t>6020 VIVIAN</t>
  </si>
  <si>
    <t>60 010 01 0305 300</t>
  </si>
  <si>
    <t>6046 VIVIAN</t>
  </si>
  <si>
    <t>60 010 01 0360 002</t>
  </si>
  <si>
    <t>6057 GULLEY</t>
  </si>
  <si>
    <t>60 010 01 0362 002</t>
  </si>
  <si>
    <t>6049 GULLEY</t>
  </si>
  <si>
    <t>60 010 02 0074 000</t>
  </si>
  <si>
    <t>5955 BEECH DALY</t>
  </si>
  <si>
    <t>STREET LIGHTS</t>
  </si>
  <si>
    <t>60 010 02 0096 000</t>
  </si>
  <si>
    <t>5890 OLDHAM</t>
  </si>
  <si>
    <t>60 010 02 0112 000</t>
  </si>
  <si>
    <t>5947 OLDHAM</t>
  </si>
  <si>
    <t>60 010 02 0131 000</t>
  </si>
  <si>
    <t>5990 JANET</t>
  </si>
  <si>
    <t>60 010 02 0176 000</t>
  </si>
  <si>
    <t>6006 WILKIE</t>
  </si>
  <si>
    <t>60 010 02 0225 000</t>
  </si>
  <si>
    <t>6034 GULLEY</t>
  </si>
  <si>
    <t>60 010 03 0130 000</t>
  </si>
  <si>
    <t>6184 VIVIAN</t>
  </si>
  <si>
    <t>60 010 03 0140 000</t>
  </si>
  <si>
    <t>6175 MICHAEL</t>
  </si>
  <si>
    <t>60 010 03 0187 002</t>
  </si>
  <si>
    <t>6177 GULLEY</t>
  </si>
  <si>
    <t>60 010 03 0189 000</t>
  </si>
  <si>
    <t>6221 GULLEY</t>
  </si>
  <si>
    <t>60 010 03 0228 000</t>
  </si>
  <si>
    <t>6230 GULLEY</t>
  </si>
  <si>
    <t>60 010 03 0243 000</t>
  </si>
  <si>
    <t>6205 WILKIE</t>
  </si>
  <si>
    <t>60 010 03 0292 000</t>
  </si>
  <si>
    <t>6149 JANET</t>
  </si>
  <si>
    <t>60 010 04 0048 000</t>
  </si>
  <si>
    <t>6245 BEECH DALY</t>
  </si>
  <si>
    <t>60 010 04 0067 000</t>
  </si>
  <si>
    <t>6069 BEECH DALY</t>
  </si>
  <si>
    <t>60 010 04 0072 000</t>
  </si>
  <si>
    <t>6124 OLDHAM</t>
  </si>
  <si>
    <t>60 010 04 0081 000</t>
  </si>
  <si>
    <t>6226 OLDHAM</t>
  </si>
  <si>
    <t>60 010 04 0127 000</t>
  </si>
  <si>
    <t>6206 JANET</t>
  </si>
  <si>
    <t>60 010 04 0133 300</t>
  </si>
  <si>
    <t>6290 JANET</t>
  </si>
  <si>
    <t>60 010 99 0003 000</t>
  </si>
  <si>
    <t>6010 OLDHAM</t>
  </si>
  <si>
    <t>60 011 01 0034 000</t>
  </si>
  <si>
    <t>6886 OLDHAM</t>
  </si>
  <si>
    <t>'411B0</t>
  </si>
  <si>
    <t>6</t>
  </si>
  <si>
    <t>60 011 01 0120 000</t>
  </si>
  <si>
    <t>6874 WILKIE</t>
  </si>
  <si>
    <t>60 011 01 0127 000</t>
  </si>
  <si>
    <t>6832 WILKIE</t>
  </si>
  <si>
    <t>60 011 01 0168 000</t>
  </si>
  <si>
    <t>6832 GULLEY</t>
  </si>
  <si>
    <t>60 011 02 0001 000</t>
  </si>
  <si>
    <t>6708 CHEROKEE</t>
  </si>
  <si>
    <t>'411A0</t>
  </si>
  <si>
    <t>60 012 01 0089 000</t>
  </si>
  <si>
    <t>24251 BEVERLY</t>
  </si>
  <si>
    <t>'412A0</t>
  </si>
  <si>
    <t>60 012 01 0127 000</t>
  </si>
  <si>
    <t>24641 BEVERLY</t>
  </si>
  <si>
    <t>60 012 01 0129 000</t>
  </si>
  <si>
    <t>24651 BEVERLY</t>
  </si>
  <si>
    <t>60 012 01 0164 300</t>
  </si>
  <si>
    <t>6544 TROY</t>
  </si>
  <si>
    <t>60 012 01 0170 000</t>
  </si>
  <si>
    <t>6512 TROY</t>
  </si>
  <si>
    <t>60 012 01 0190 000</t>
  </si>
  <si>
    <t>6521 TROY</t>
  </si>
  <si>
    <t>60 012 01 0203 000</t>
  </si>
  <si>
    <t>6540 BAILEY</t>
  </si>
  <si>
    <t>60 012 01 0220 000</t>
  </si>
  <si>
    <t>6465 BAILEY</t>
  </si>
  <si>
    <t>60 012 01 0234 000</t>
  </si>
  <si>
    <t>6613 BAILEY</t>
  </si>
  <si>
    <t>60 012 01 0238 300</t>
  </si>
  <si>
    <t>6657 BAILEY</t>
  </si>
  <si>
    <t>60 012 01 0243 000</t>
  </si>
  <si>
    <t>6666 BURR</t>
  </si>
  <si>
    <t>60 012 01 0248 000</t>
  </si>
  <si>
    <t>6636 BURR</t>
  </si>
  <si>
    <t>60 012 01 0274 000</t>
  </si>
  <si>
    <t>6453 BURR</t>
  </si>
  <si>
    <t>60 012 01 0316 000</t>
  </si>
  <si>
    <t>6482 BUCK</t>
  </si>
  <si>
    <t>60 012 01 0334 000</t>
  </si>
  <si>
    <t>6521 BUCK</t>
  </si>
  <si>
    <t>60 012 01 0335 000</t>
  </si>
  <si>
    <t>6529 BUCK</t>
  </si>
  <si>
    <t>60 012 01 0343 000</t>
  </si>
  <si>
    <t>6621 BUCK</t>
  </si>
  <si>
    <t>60 012 01 0376 000</t>
  </si>
  <si>
    <t>6422 BANNER</t>
  </si>
  <si>
    <t>60 012 01 0452 300</t>
  </si>
  <si>
    <t>6631 COOPER</t>
  </si>
  <si>
    <t>60 012 02 0032 000</t>
  </si>
  <si>
    <t>6770 BAILEY</t>
  </si>
  <si>
    <t>'412B0</t>
  </si>
  <si>
    <t>60 012 02 0050 300</t>
  </si>
  <si>
    <t>6841 BAILEY</t>
  </si>
  <si>
    <t>60 012 02 0084 000</t>
  </si>
  <si>
    <t>6873 BURR</t>
  </si>
  <si>
    <t>60 012 02 0094 000</t>
  </si>
  <si>
    <t>6763 BURR</t>
  </si>
  <si>
    <t>60 012 02 0097 000</t>
  </si>
  <si>
    <t>6737 BURR</t>
  </si>
  <si>
    <t>60 012 02 0114 001</t>
  </si>
  <si>
    <t>6830 BUCK</t>
  </si>
  <si>
    <t>60 012 02 0138 000</t>
  </si>
  <si>
    <t>6728 BANNER</t>
  </si>
  <si>
    <t>60 012 02 0260 000</t>
  </si>
  <si>
    <t>24510 AMES HWY</t>
  </si>
  <si>
    <t>60 012 02 0329 302</t>
  </si>
  <si>
    <t>24159 AMES HWY</t>
  </si>
  <si>
    <t>60 013 01 0054 300</t>
  </si>
  <si>
    <t>5842 BEECH DALY</t>
  </si>
  <si>
    <t>60 013 01 0084 300</t>
  </si>
  <si>
    <t>5921 MC GUIRE</t>
  </si>
  <si>
    <t>60 013 01 0083 302</t>
  </si>
  <si>
    <t>60 013 01 0087 300</t>
  </si>
  <si>
    <t>5877 MC GUIRE</t>
  </si>
  <si>
    <t>60 013 01 0108 000</t>
  </si>
  <si>
    <t>5931 MARVIN</t>
  </si>
  <si>
    <t>60 013 01 0133 000</t>
  </si>
  <si>
    <t>5943 FELLRATH</t>
  </si>
  <si>
    <t>60 013 02 0176 000</t>
  </si>
  <si>
    <t>6041 HAROLD</t>
  </si>
  <si>
    <t>60 013 02 0179 000</t>
  </si>
  <si>
    <t>6077 HAROLD</t>
  </si>
  <si>
    <t>60 013 02 0191 000</t>
  </si>
  <si>
    <t>6187 HAROLD</t>
  </si>
  <si>
    <t>60 013 02 0195 000</t>
  </si>
  <si>
    <t>6178 FELLRATH</t>
  </si>
  <si>
    <t>60 013 02 0203 000</t>
  </si>
  <si>
    <t>6110 FELLRATH</t>
  </si>
  <si>
    <t>60 013 02 0250 000</t>
  </si>
  <si>
    <t>6110 MARVIN</t>
  </si>
  <si>
    <t>60 013 02 0261 000</t>
  </si>
  <si>
    <t>5980 MARVIN</t>
  </si>
  <si>
    <t>60 013 02 0267 000</t>
  </si>
  <si>
    <t>6033 MARVIN</t>
  </si>
  <si>
    <t>60 013 02 0322 300</t>
  </si>
  <si>
    <t>6131 MC GUIRE</t>
  </si>
  <si>
    <t>60 013 03 0379 000</t>
  </si>
  <si>
    <t>6325 HAROLD</t>
  </si>
  <si>
    <t>60 013 05 1378 300</t>
  </si>
  <si>
    <t>60 013 03 0385 000</t>
  </si>
  <si>
    <t>6369 HAROLD</t>
  </si>
  <si>
    <t>60 013 03 0463 301</t>
  </si>
  <si>
    <t>6345 MC GUIRE</t>
  </si>
  <si>
    <t>60 013 03 0485 000</t>
  </si>
  <si>
    <t>6361 MARVIN</t>
  </si>
  <si>
    <t>60 013 03 0498 000</t>
  </si>
  <si>
    <t>6305 FELLRATH</t>
  </si>
  <si>
    <t>60 013 03 0500 000</t>
  </si>
  <si>
    <t>6325 FELLRATH</t>
  </si>
  <si>
    <t>60 013 03 0501 000</t>
  </si>
  <si>
    <t>6333 FELLRATH</t>
  </si>
  <si>
    <t>60 013 05 1030 300</t>
  </si>
  <si>
    <t>5981 JOHN DALY</t>
  </si>
  <si>
    <t>60 013 05 1038 300</t>
  </si>
  <si>
    <t>6019 JOHN DALY</t>
  </si>
  <si>
    <t>60 013 05 1042 300</t>
  </si>
  <si>
    <t>6037 JOHN DALY</t>
  </si>
  <si>
    <t>60 013 05 1080 002</t>
  </si>
  <si>
    <t>6319 JOHN DALY</t>
  </si>
  <si>
    <t>60 013 05 1121 000</t>
  </si>
  <si>
    <t>6330 HAMPDEN</t>
  </si>
  <si>
    <t>60 013 05 1186 000</t>
  </si>
  <si>
    <t>6075 HAMPDEN</t>
  </si>
  <si>
    <t>60 013 05 1188 000</t>
  </si>
  <si>
    <t>6111 HAMPDEN</t>
  </si>
  <si>
    <t>60 013 05 1238 000</t>
  </si>
  <si>
    <t>6196 DEAN</t>
  </si>
  <si>
    <t>60 013 05 1256 300</t>
  </si>
  <si>
    <t>6065 DEAN</t>
  </si>
  <si>
    <t>60 013 05 1266 300</t>
  </si>
  <si>
    <t>6165 DEAN</t>
  </si>
  <si>
    <t>60 013 05 1301 300</t>
  </si>
  <si>
    <t>6330 DUNCAN</t>
  </si>
  <si>
    <t>60 013 05 1326 300</t>
  </si>
  <si>
    <t>6075 DUNCAN</t>
  </si>
  <si>
    <t>60 013 05 1331 300</t>
  </si>
  <si>
    <t>6133 DUNCAN</t>
  </si>
  <si>
    <t>60 014 01 0133 300</t>
  </si>
  <si>
    <t>6324 JOHN DALY</t>
  </si>
  <si>
    <t>'414A0</t>
  </si>
  <si>
    <t>60 014 01 0203 000</t>
  </si>
  <si>
    <t>26946 BEVERLY</t>
  </si>
  <si>
    <t>60 014 01 0225 000</t>
  </si>
  <si>
    <t>6219 SYLVIA</t>
  </si>
  <si>
    <t>60 014 01 0234 000</t>
  </si>
  <si>
    <t>6119 SYLVIA</t>
  </si>
  <si>
    <t>60 014 01 0246 000</t>
  </si>
  <si>
    <t>6035 SYLVIA</t>
  </si>
  <si>
    <t>60 014 01 0261 000</t>
  </si>
  <si>
    <t>5885 SYLVIA</t>
  </si>
  <si>
    <t>60 014 01 0327 300</t>
  </si>
  <si>
    <t>6349 HAZEL</t>
  </si>
  <si>
    <t>60 014 01 0335 000</t>
  </si>
  <si>
    <t>6305 HAZEL</t>
  </si>
  <si>
    <t>60 014 01 0340 002</t>
  </si>
  <si>
    <t>6157 HAZEL</t>
  </si>
  <si>
    <t>60 014 01 0371 000</t>
  </si>
  <si>
    <t>5839 HAZEL</t>
  </si>
  <si>
    <t>60 014 01 0383 000</t>
  </si>
  <si>
    <t>5960 PRINCESS</t>
  </si>
  <si>
    <t>60 014 01 0400 000</t>
  </si>
  <si>
    <t>6144 PRINCESS</t>
  </si>
  <si>
    <t>60 014 01 0510 300</t>
  </si>
  <si>
    <t>6352 GLENIS</t>
  </si>
  <si>
    <t>60 014 01 0534 000</t>
  </si>
  <si>
    <t>6137 GLENIS</t>
  </si>
  <si>
    <t>60 014 02 0016 000</t>
  </si>
  <si>
    <t>6255 INKSTER</t>
  </si>
  <si>
    <t>60 014 02 0039 001</t>
  </si>
  <si>
    <t>27212 JOAN</t>
  </si>
  <si>
    <t>60 014 02 0039 004</t>
  </si>
  <si>
    <t>27248 JOAN</t>
  </si>
  <si>
    <t>60 014 02 0063 300</t>
  </si>
  <si>
    <t>6219 WELLINGTON</t>
  </si>
  <si>
    <t>60 014 02 0072 000</t>
  </si>
  <si>
    <t>27150 BEVERLY</t>
  </si>
  <si>
    <t>60 014 03 0005 000</t>
  </si>
  <si>
    <t>27031 VAN BORN</t>
  </si>
  <si>
    <t>60 014 03 0007 000</t>
  </si>
  <si>
    <t>27003 VAN BORN</t>
  </si>
  <si>
    <t>60 014 03 0027 000</t>
  </si>
  <si>
    <t>5903 DANIELS</t>
  </si>
  <si>
    <t>60 014 03 0031 000</t>
  </si>
  <si>
    <t>5855 DANIELS</t>
  </si>
  <si>
    <t>60 014 03 0033 000</t>
  </si>
  <si>
    <t>5831 DANIELS</t>
  </si>
  <si>
    <t>60 014 04 0004 000</t>
  </si>
  <si>
    <t>27016 BEVERLY</t>
  </si>
  <si>
    <t>'414B0</t>
  </si>
  <si>
    <t>501</t>
  </si>
  <si>
    <t>60 014 04 0005 000</t>
  </si>
  <si>
    <t>27006 BEVERLY</t>
  </si>
  <si>
    <t>60 014 04 0040 000</t>
  </si>
  <si>
    <t>27011 DEBRA CT</t>
  </si>
  <si>
    <t>60 014 04 0043 000</t>
  </si>
  <si>
    <t>27041 DEBRA CT</t>
  </si>
  <si>
    <t>60 014 04 0049 000</t>
  </si>
  <si>
    <t>27030 DEBRA CT</t>
  </si>
  <si>
    <t>60 014 04 0052 000</t>
  </si>
  <si>
    <t>27009 JEANETTE CT</t>
  </si>
  <si>
    <t>60 014 04 0061 000</t>
  </si>
  <si>
    <t>27028 JEANETTE CT</t>
  </si>
  <si>
    <t>60 014 04 0068 000</t>
  </si>
  <si>
    <t>27047 AVALON</t>
  </si>
  <si>
    <t>60 016 01 0272 300</t>
  </si>
  <si>
    <t>6979 MARVIN</t>
  </si>
  <si>
    <t>60 016 01 0283 000</t>
  </si>
  <si>
    <t>6843 MARVIN</t>
  </si>
  <si>
    <t>60 016 01 0293 000</t>
  </si>
  <si>
    <t>6739 MARVIN</t>
  </si>
  <si>
    <t>60 016 01 0365 000</t>
  </si>
  <si>
    <t>6680 MC GUIRE</t>
  </si>
  <si>
    <t>60 016 01 0416 000</t>
  </si>
  <si>
    <t>6719 MC GUIRE</t>
  </si>
  <si>
    <t>60 016 01 0424 000</t>
  </si>
  <si>
    <t>6635 MC GUIRE</t>
  </si>
  <si>
    <t>60 016 99 0033 000</t>
  </si>
  <si>
    <t>25921 BEVERLY</t>
  </si>
  <si>
    <t>932</t>
  </si>
  <si>
    <t>60 016 99 0038 000</t>
  </si>
  <si>
    <t>6694 BEECH DALY</t>
  </si>
  <si>
    <t>60 016 99 0048 000</t>
  </si>
  <si>
    <t>6810 BEECH DALY</t>
  </si>
  <si>
    <t>60 016 99 0051 000</t>
  </si>
  <si>
    <t>6850 BEECH DALY</t>
  </si>
  <si>
    <t>60 020 01 0012 000</t>
  </si>
  <si>
    <t>8892 CONTINENTAL</t>
  </si>
  <si>
    <t>'420A0</t>
  </si>
  <si>
    <t>536</t>
  </si>
  <si>
    <t>60 020 99 0034 000</t>
  </si>
  <si>
    <t>26175 MARY</t>
  </si>
  <si>
    <t>'420B0</t>
  </si>
  <si>
    <t>935</t>
  </si>
  <si>
    <t>60 021 02 0004 000</t>
  </si>
  <si>
    <t>24350 CHERNICK</t>
  </si>
  <si>
    <t>'422B9</t>
  </si>
  <si>
    <t>19</t>
  </si>
  <si>
    <t>60 021 02 0006 000</t>
  </si>
  <si>
    <t>24400 CHERNICK</t>
  </si>
  <si>
    <t>60 021 02 0035 000</t>
  </si>
  <si>
    <t>24329 CHAMPAIGN</t>
  </si>
  <si>
    <t>60 021 02 0042 000</t>
  </si>
  <si>
    <t>8143 BANNER</t>
  </si>
  <si>
    <t>60 021 02 0066 000</t>
  </si>
  <si>
    <t>7817 BANNER</t>
  </si>
  <si>
    <t>60 021 02 0072 000</t>
  </si>
  <si>
    <t>7760 BANNER</t>
  </si>
  <si>
    <t>60 021 02 0098 000</t>
  </si>
  <si>
    <t>24352 CHAMPAIGN</t>
  </si>
  <si>
    <t>60 021 02 0104 000</t>
  </si>
  <si>
    <t>24412 CHAMPAIGN</t>
  </si>
  <si>
    <t>60 021 02 0142 000</t>
  </si>
  <si>
    <t>24441 MYLER</t>
  </si>
  <si>
    <t>60 021 02 0157 000</t>
  </si>
  <si>
    <t>24328 MYLER</t>
  </si>
  <si>
    <t>60 021 02 0184 000</t>
  </si>
  <si>
    <t>24325 MUNSON</t>
  </si>
  <si>
    <t>60 021 03 0224 000</t>
  </si>
  <si>
    <t>24870 CHERNICK</t>
  </si>
  <si>
    <t>60 021 03 0245 000</t>
  </si>
  <si>
    <t>24813 CHAMPAIGN</t>
  </si>
  <si>
    <t>60 021 03 0384 000</t>
  </si>
  <si>
    <t>24522 WARD</t>
  </si>
  <si>
    <t>60 021 03 0412 000</t>
  </si>
  <si>
    <t>24917 HAYES</t>
  </si>
  <si>
    <t>60 021 03 0461 000</t>
  </si>
  <si>
    <t>24656 HAYES</t>
  </si>
  <si>
    <t>60 021 03 0463 000</t>
  </si>
  <si>
    <t>24706 HAYES</t>
  </si>
  <si>
    <t>60 021 03 0469 000</t>
  </si>
  <si>
    <t>24844 HAYES</t>
  </si>
  <si>
    <t>60 021 03 0476 000</t>
  </si>
  <si>
    <t>24946 HAYES</t>
  </si>
  <si>
    <t>60 022 01 0071 000</t>
  </si>
  <si>
    <t>7243 CHEROKEE</t>
  </si>
  <si>
    <t>'422A0</t>
  </si>
  <si>
    <t>18</t>
  </si>
  <si>
    <t>60 022 01 0076 000</t>
  </si>
  <si>
    <t>7157 CHEROKEE</t>
  </si>
  <si>
    <t>60 022 02 0011 000</t>
  </si>
  <si>
    <t>25205 CHARLES CT</t>
  </si>
  <si>
    <t>60 022 02 0013 000</t>
  </si>
  <si>
    <t>25167 CHARLES CT</t>
  </si>
  <si>
    <t>60 022 03 0025 000</t>
  </si>
  <si>
    <t>7190 WILKIE</t>
  </si>
  <si>
    <t>60 022 03 0055 002</t>
  </si>
  <si>
    <t>7549 WILKIE</t>
  </si>
  <si>
    <t>60 022 03 0059 000</t>
  </si>
  <si>
    <t>7721 WILKIE</t>
  </si>
  <si>
    <t>60 022 05 0484 000</t>
  </si>
  <si>
    <t>25084 HAYES</t>
  </si>
  <si>
    <t>60 022 05 0505 000</t>
  </si>
  <si>
    <t>25191 HAYES</t>
  </si>
  <si>
    <t>60 022 05 0513 000</t>
  </si>
  <si>
    <t>25055 HAYES</t>
  </si>
  <si>
    <t>60 022 05 0521 000</t>
  </si>
  <si>
    <t>25140 MYLER</t>
  </si>
  <si>
    <t>60 022 05 0526 000</t>
  </si>
  <si>
    <t>25136 WARD</t>
  </si>
  <si>
    <t>60 022 05 0547 000</t>
  </si>
  <si>
    <t>8126 MILLS</t>
  </si>
  <si>
    <t>60 022 05 0548 000</t>
  </si>
  <si>
    <t>8140 MILLS</t>
  </si>
  <si>
    <t>60 022 05 0583 000</t>
  </si>
  <si>
    <t>25054 CROWLEY</t>
  </si>
  <si>
    <t>60 022 05 0600 000</t>
  </si>
  <si>
    <t>25147 CROWLEY</t>
  </si>
  <si>
    <t>60 022 05 0618 000</t>
  </si>
  <si>
    <t>25170 CHAMPAIGN</t>
  </si>
  <si>
    <t>60 022 06 0295 002</t>
  </si>
  <si>
    <t>25664 CHAMPAIGN</t>
  </si>
  <si>
    <t>60 022 06 0304 002</t>
  </si>
  <si>
    <t>25518 CHAMPAIGN</t>
  </si>
  <si>
    <t>60 023 01 0018 000</t>
  </si>
  <si>
    <t>25104 WICK</t>
  </si>
  <si>
    <t>'423A9</t>
  </si>
  <si>
    <t>70</t>
  </si>
  <si>
    <t>60 023 01 0073 000</t>
  </si>
  <si>
    <t>24329 MARY</t>
  </si>
  <si>
    <t>60 023 01 0094 000</t>
  </si>
  <si>
    <t>24755 MARY</t>
  </si>
  <si>
    <t>60 023 01 0100 312</t>
  </si>
  <si>
    <t>9040 WESTLAKE</t>
  </si>
  <si>
    <t>60 023 02 0001 000</t>
  </si>
  <si>
    <t>25016 FILMORE</t>
  </si>
  <si>
    <t>60 023 02 0009 000</t>
  </si>
  <si>
    <t>25146 FILMORE</t>
  </si>
  <si>
    <t>60 023 02 0011 000</t>
  </si>
  <si>
    <t>25204 FILMORE</t>
  </si>
  <si>
    <t>60 023 02 0020 000</t>
  </si>
  <si>
    <t>25338 FILMORE</t>
  </si>
  <si>
    <t>60 023 02 0030 000</t>
  </si>
  <si>
    <t>25329 FILMORE</t>
  </si>
  <si>
    <t>60 023 02 0045 000</t>
  </si>
  <si>
    <t>25049 FILMORE</t>
  </si>
  <si>
    <t>60 023 02 0049 000</t>
  </si>
  <si>
    <t>25014 HASKELL</t>
  </si>
  <si>
    <t>60 023 02 0057 000</t>
  </si>
  <si>
    <t>25144 HASKELL</t>
  </si>
  <si>
    <t>60 023 02 0058 000</t>
  </si>
  <si>
    <t>25154 HASKELL</t>
  </si>
  <si>
    <t>60 023 03 0119 000</t>
  </si>
  <si>
    <t>25601 HASKELL</t>
  </si>
  <si>
    <t>60 023 03 0131 000</t>
  </si>
  <si>
    <t>25738 HASKELL</t>
  </si>
  <si>
    <t>60 023 03 0140 000</t>
  </si>
  <si>
    <t>25602 HASKELL</t>
  </si>
  <si>
    <t>60 023 03 0157 000</t>
  </si>
  <si>
    <t>25533 FILMORE</t>
  </si>
  <si>
    <t>60 023 03 0176 000</t>
  </si>
  <si>
    <t>25648 FILMORE</t>
  </si>
  <si>
    <t>60 023 04 0209 000</t>
  </si>
  <si>
    <t>25631 CHAMPAIGN</t>
  </si>
  <si>
    <t>60 023 04 0215 000</t>
  </si>
  <si>
    <t>25735 CHAMPAIGN</t>
  </si>
  <si>
    <t>60 023 04 0246 000</t>
  </si>
  <si>
    <t>25639 CHERNICK</t>
  </si>
  <si>
    <t>60 023 04 0251 000</t>
  </si>
  <si>
    <t>25733 CHERNICK</t>
  </si>
  <si>
    <t>60 023 04 0256 000</t>
  </si>
  <si>
    <t>25734 WOHLFEIL</t>
  </si>
  <si>
    <t>60 023 04 0259 000</t>
  </si>
  <si>
    <t>25662 WOHLFEIL</t>
  </si>
  <si>
    <t>60 023 04 0265 000</t>
  </si>
  <si>
    <t>25548 WOHLFEIL</t>
  </si>
  <si>
    <t>60 023 04 0278 000</t>
  </si>
  <si>
    <t>25549 WOHLFEIL</t>
  </si>
  <si>
    <t>60 023 07 0007 000</t>
  </si>
  <si>
    <t>8800 WESTLAKE</t>
  </si>
  <si>
    <t>60 024 02 0011 300</t>
  </si>
  <si>
    <t>24628 MARY</t>
  </si>
  <si>
    <t>60 024 02 0015 000</t>
  </si>
  <si>
    <t>24532 MARY</t>
  </si>
  <si>
    <t>60 024 02 0040 000</t>
  </si>
  <si>
    <t>24337 HASKELL</t>
  </si>
  <si>
    <t>60 024 02 0044 001</t>
  </si>
  <si>
    <t>24431 HASKELL</t>
  </si>
  <si>
    <t>60 024 02 0044 002</t>
  </si>
  <si>
    <t>24443 HASKELL</t>
  </si>
  <si>
    <t>60 024 02 0045 001</t>
  </si>
  <si>
    <t>24455 HASKELL</t>
  </si>
  <si>
    <t>60 024 99 0013 000</t>
  </si>
  <si>
    <t>24303 CHERNICK</t>
  </si>
  <si>
    <t>QUAD/TRI-LEVEL</t>
  </si>
  <si>
    <t>60 025 01 0010 002</t>
  </si>
  <si>
    <t>7880 CLIPPERT</t>
  </si>
  <si>
    <t>'430A0</t>
  </si>
  <si>
    <t>13</t>
  </si>
  <si>
    <t>60 025 01 0055 002</t>
  </si>
  <si>
    <t>7874 WILLIAM</t>
  </si>
  <si>
    <t>60 025 01 0064 002</t>
  </si>
  <si>
    <t>8032 WILLIAM</t>
  </si>
  <si>
    <t>60 025 01 0076 002</t>
  </si>
  <si>
    <t>7903 DUDLEY</t>
  </si>
  <si>
    <t>60 025 01 0092 002</t>
  </si>
  <si>
    <t>7866 DUDLEY</t>
  </si>
  <si>
    <t>60 025 01 0097 002</t>
  </si>
  <si>
    <t>7910 DUDLEY</t>
  </si>
  <si>
    <t>60 025 01 0114 002</t>
  </si>
  <si>
    <t>7903 KATHERINE</t>
  </si>
  <si>
    <t>60 025 01 0141 000</t>
  </si>
  <si>
    <t>8002 KATHERINE</t>
  </si>
  <si>
    <t>60 025 01 0154 002</t>
  </si>
  <si>
    <t>8021 MONROE</t>
  </si>
  <si>
    <t>60 025 01 0165 002</t>
  </si>
  <si>
    <t>7903 MONROE</t>
  </si>
  <si>
    <t>60 025 01 0169 002</t>
  </si>
  <si>
    <t>7885 MONROE</t>
  </si>
  <si>
    <t>60 025 01 0208 002</t>
  </si>
  <si>
    <t>7884 MONROE</t>
  </si>
  <si>
    <t>60 025 01 0225 002</t>
  </si>
  <si>
    <t>8028 MONROE</t>
  </si>
  <si>
    <t>60 025 01 0259 002</t>
  </si>
  <si>
    <t>8047 ROOSEVELT</t>
  </si>
  <si>
    <t>60 025 01 0262 002</t>
  </si>
  <si>
    <t>8019 ROOSEVELT</t>
  </si>
  <si>
    <t>60 025 01 0270 002</t>
  </si>
  <si>
    <t>7873 ROOSEVELT</t>
  </si>
  <si>
    <t>60 025 01 0271 002</t>
  </si>
  <si>
    <t>7865 ROOSEVELT</t>
  </si>
  <si>
    <t>60 025 01 0278 002</t>
  </si>
  <si>
    <t>7815 ROOSEVELT</t>
  </si>
  <si>
    <t>60 025 02 0470 004</t>
  </si>
  <si>
    <t>22948 CHAMPAIGN</t>
  </si>
  <si>
    <t>'425A0</t>
  </si>
  <si>
    <t>14A</t>
  </si>
  <si>
    <t>60 025 02 0511 002</t>
  </si>
  <si>
    <t>7562 TULANE</t>
  </si>
  <si>
    <t>60 025 02 0514 002</t>
  </si>
  <si>
    <t>7544 TULANE</t>
  </si>
  <si>
    <t>60 025 02 0534 002</t>
  </si>
  <si>
    <t>7547 TULANE</t>
  </si>
  <si>
    <t>60 025 02 0540 002</t>
  </si>
  <si>
    <t>7621 TULANE</t>
  </si>
  <si>
    <t>60 025 02 0584 002</t>
  </si>
  <si>
    <t>7512 TRAFALGAR</t>
  </si>
  <si>
    <t>60 025 02 0623 002</t>
  </si>
  <si>
    <t>7901 TRAFALGAR</t>
  </si>
  <si>
    <t>60 025 02 0669 002</t>
  </si>
  <si>
    <t>7932 MARGARET</t>
  </si>
  <si>
    <t>60 025 02 0670 002</t>
  </si>
  <si>
    <t>7922 MARGARET</t>
  </si>
  <si>
    <t>60 025 02 0814 001</t>
  </si>
  <si>
    <t>7829 SLOAN</t>
  </si>
  <si>
    <t>60 025 02 0819 002</t>
  </si>
  <si>
    <t>7905 SLOAN</t>
  </si>
  <si>
    <t>60 025 02 0826 001</t>
  </si>
  <si>
    <t>8005 SLOAN</t>
  </si>
  <si>
    <t>60 025 02 0826 002</t>
  </si>
  <si>
    <t>8015 SLOAN</t>
  </si>
  <si>
    <t>60 025 02 0827 002</t>
  </si>
  <si>
    <t>8025 SLOAN</t>
  </si>
  <si>
    <t>60 025 02 0930 001</t>
  </si>
  <si>
    <t>7958 MC KINLEY</t>
  </si>
  <si>
    <t>60 025 03 0125 000</t>
  </si>
  <si>
    <t>22055 STUDIO</t>
  </si>
  <si>
    <t>60 025 03 0135 000</t>
  </si>
  <si>
    <t>22231 STUDIO</t>
  </si>
  <si>
    <t>60 025 03 0144 000</t>
  </si>
  <si>
    <t>7591 SLOAN</t>
  </si>
  <si>
    <t>60 025 03 0161 000</t>
  </si>
  <si>
    <t>22126 HAYES</t>
  </si>
  <si>
    <t>60 025 04 0025 000</t>
  </si>
  <si>
    <t>22221 HAYES</t>
  </si>
  <si>
    <t>60 025 04 0040 000</t>
  </si>
  <si>
    <t>22755 HAYES</t>
  </si>
  <si>
    <t>60 025 04 0048 000</t>
  </si>
  <si>
    <t>7842 TULANE</t>
  </si>
  <si>
    <t>60 025 04 0056 000</t>
  </si>
  <si>
    <t>8000 TULANE</t>
  </si>
  <si>
    <t>60 025 04 0080 000</t>
  </si>
  <si>
    <t>22748 CHAMPAIGN</t>
  </si>
  <si>
    <t>60 025 04 0083 000</t>
  </si>
  <si>
    <t>22712 CHAMPAIGN</t>
  </si>
  <si>
    <t>60 025 04 0119 000</t>
  </si>
  <si>
    <t>22334 CHAMPAIGN</t>
  </si>
  <si>
    <t>60 025 04 0138 000</t>
  </si>
  <si>
    <t>22234 CHAMPAIGN</t>
  </si>
  <si>
    <t>60 025 04 0143 000</t>
  </si>
  <si>
    <t>8100 MC KINLEY</t>
  </si>
  <si>
    <t>60 025 04 0147 000</t>
  </si>
  <si>
    <t>8034 MC KINLEY</t>
  </si>
  <si>
    <t>60 025 05 0009 000</t>
  </si>
  <si>
    <t>22133 CHARLES CT</t>
  </si>
  <si>
    <t>60 026 02 0140 000</t>
  </si>
  <si>
    <t>8044 CORNELL</t>
  </si>
  <si>
    <t>'426B9</t>
  </si>
  <si>
    <t>16</t>
  </si>
  <si>
    <t>60 026 02 0141 000</t>
  </si>
  <si>
    <t>8034 CORNELL</t>
  </si>
  <si>
    <t>60 026 02 0179 000</t>
  </si>
  <si>
    <t>8043 CORNELL</t>
  </si>
  <si>
    <t>60 026 02 0208 000</t>
  </si>
  <si>
    <t>8034 SYRACUSE</t>
  </si>
  <si>
    <t>60 026 02 0231 000</t>
  </si>
  <si>
    <t>7861 SYRACUSE</t>
  </si>
  <si>
    <t>60 026 02 0248 000</t>
  </si>
  <si>
    <t>8065 SYRACUSE</t>
  </si>
  <si>
    <t>60 026 02 0282 000</t>
  </si>
  <si>
    <t>7942 PINE</t>
  </si>
  <si>
    <t>60 026 02 0297 000</t>
  </si>
  <si>
    <t>7849 PINE</t>
  </si>
  <si>
    <t>60 026 02 0318 000</t>
  </si>
  <si>
    <t>8091 PINE</t>
  </si>
  <si>
    <t>60 026 02 0327 003</t>
  </si>
  <si>
    <t>8225 PINE</t>
  </si>
  <si>
    <t>60 026 02 0349 000</t>
  </si>
  <si>
    <t>8304 OAK</t>
  </si>
  <si>
    <t>60 026 02 0357 003</t>
  </si>
  <si>
    <t>8208 OAK</t>
  </si>
  <si>
    <t>60 026 02 0374 000</t>
  </si>
  <si>
    <t>8084 OAK</t>
  </si>
  <si>
    <t>60 026 02 0396 000</t>
  </si>
  <si>
    <t>7820 OAK</t>
  </si>
  <si>
    <t>60 026 02 0403 000</t>
  </si>
  <si>
    <t>7891 OAK</t>
  </si>
  <si>
    <t>60 026 02 0414 002</t>
  </si>
  <si>
    <t>8045 OAK</t>
  </si>
  <si>
    <t>60 026 02 0420 000</t>
  </si>
  <si>
    <t>8095 OAK</t>
  </si>
  <si>
    <t>60 026 02 0427 000</t>
  </si>
  <si>
    <t>23430 CHAMPAIGN</t>
  </si>
  <si>
    <t>60 026 02 0438 000</t>
  </si>
  <si>
    <t>8249 OAK</t>
  </si>
  <si>
    <t>60 026 02 0453 000</t>
  </si>
  <si>
    <t>8290 ELM</t>
  </si>
  <si>
    <t>60 026 02 0486 000</t>
  </si>
  <si>
    <t>7964 ELM</t>
  </si>
  <si>
    <t>60 026 02 0490 000</t>
  </si>
  <si>
    <t>7916 ELM</t>
  </si>
  <si>
    <t>60 026 02 0491 000</t>
  </si>
  <si>
    <t>7904 ELM</t>
  </si>
  <si>
    <t>60 026 02 0513 300</t>
  </si>
  <si>
    <t>8009 ELM</t>
  </si>
  <si>
    <t>60 026 02 0517 000</t>
  </si>
  <si>
    <t>8045 ELM</t>
  </si>
  <si>
    <t>60 026 02 0554 000</t>
  </si>
  <si>
    <t>8290 BIRCH</t>
  </si>
  <si>
    <t>60 026 02 0557 000</t>
  </si>
  <si>
    <t>8256 BIRCH</t>
  </si>
  <si>
    <t>60 026 02 0561 002</t>
  </si>
  <si>
    <t>8216 BIRCH</t>
  </si>
  <si>
    <t>60 026 02 0591 000</t>
  </si>
  <si>
    <t>7928 BIRCH</t>
  </si>
  <si>
    <t>60 026 02 0608 000</t>
  </si>
  <si>
    <t>7905 BIRCH</t>
  </si>
  <si>
    <t>60 026 02 0614 000</t>
  </si>
  <si>
    <t>7977 BIRCH</t>
  </si>
  <si>
    <t>60 026 02 0631 002</t>
  </si>
  <si>
    <t>23226 CHAMPAIGN</t>
  </si>
  <si>
    <t>60 026 02 0645 000</t>
  </si>
  <si>
    <t>8291 BIRCH</t>
  </si>
  <si>
    <t>60 026 02 0661 000</t>
  </si>
  <si>
    <t>8278 ROBERT</t>
  </si>
  <si>
    <t>60 026 02 0663 000</t>
  </si>
  <si>
    <t>8270 ROBERT</t>
  </si>
  <si>
    <t>60 026 02 0689 000</t>
  </si>
  <si>
    <t>8090 ROBERT</t>
  </si>
  <si>
    <t>60 026 02 0722 300</t>
  </si>
  <si>
    <t>7904 PARDEE</t>
  </si>
  <si>
    <t>60 026 03 0009 000</t>
  </si>
  <si>
    <t>7652 PINE</t>
  </si>
  <si>
    <t>'426A0</t>
  </si>
  <si>
    <t>14B</t>
  </si>
  <si>
    <t>60 026 03 0042 000</t>
  </si>
  <si>
    <t>7549 PINE</t>
  </si>
  <si>
    <t>60 026 03 0044 000</t>
  </si>
  <si>
    <t>7528 OAK</t>
  </si>
  <si>
    <t>60 026 03 0048 000</t>
  </si>
  <si>
    <t>7352 OAK</t>
  </si>
  <si>
    <t>60 026 03 0097 000</t>
  </si>
  <si>
    <t>7178 ELM</t>
  </si>
  <si>
    <t>60 026 03 0160 000</t>
  </si>
  <si>
    <t>23262 HAYES</t>
  </si>
  <si>
    <t>60 026 03 0162 000</t>
  </si>
  <si>
    <t>7610 PARDEE</t>
  </si>
  <si>
    <t>60 027 01 0075 000</t>
  </si>
  <si>
    <t>8327 CORNELL</t>
  </si>
  <si>
    <t>'427A0</t>
  </si>
  <si>
    <t>458</t>
  </si>
  <si>
    <t>60 027 01 0076 300</t>
  </si>
  <si>
    <t>8315 CORNELL</t>
  </si>
  <si>
    <t>60 027 01 0085 000</t>
  </si>
  <si>
    <t>23753 CHAMPAIGN</t>
  </si>
  <si>
    <t>60 027 03 0603 003</t>
  </si>
  <si>
    <t>23490 MARY</t>
  </si>
  <si>
    <t>'427C0</t>
  </si>
  <si>
    <t>17</t>
  </si>
  <si>
    <t>60 027 03 0603 004</t>
  </si>
  <si>
    <t>23470 MARY</t>
  </si>
  <si>
    <t>60 027 03 0610 300</t>
  </si>
  <si>
    <t>23221 MARY</t>
  </si>
  <si>
    <t>60 027 03 0618 000</t>
  </si>
  <si>
    <t>23651 MARY</t>
  </si>
  <si>
    <t>60 027 04 0022 000</t>
  </si>
  <si>
    <t>23358 FILMORE</t>
  </si>
  <si>
    <t>'427B0</t>
  </si>
  <si>
    <t>14C</t>
  </si>
  <si>
    <t>60 027 04 0032 000</t>
  </si>
  <si>
    <t>8430 BIRCH</t>
  </si>
  <si>
    <t>60 027 04 0048 000</t>
  </si>
  <si>
    <t>23545 WOHLFEIL</t>
  </si>
  <si>
    <t>60 027 04 0075 000</t>
  </si>
  <si>
    <t>23668 FILMORE</t>
  </si>
  <si>
    <t>60 027 04 0085 000</t>
  </si>
  <si>
    <t>23526 FILMORE</t>
  </si>
  <si>
    <t>60 027 04 0086 000</t>
  </si>
  <si>
    <t>23516 FILMORE</t>
  </si>
  <si>
    <t>60 027 04 0091 000</t>
  </si>
  <si>
    <t>23462 FILMORE</t>
  </si>
  <si>
    <t>60 027 04 0104 000</t>
  </si>
  <si>
    <t>23335 FILMORE</t>
  </si>
  <si>
    <t>60 027 04 0110 000</t>
  </si>
  <si>
    <t>23411 FILMORE</t>
  </si>
  <si>
    <t>60 027 04 0155 000</t>
  </si>
  <si>
    <t>23425 CALVIN</t>
  </si>
  <si>
    <t>60 027 04 0162 000</t>
  </si>
  <si>
    <t>23511 CALVIN</t>
  </si>
  <si>
    <t>60 027 04 0167 000</t>
  </si>
  <si>
    <t>23551 CALVIN</t>
  </si>
  <si>
    <t>60 027 04 0186 000</t>
  </si>
  <si>
    <t>23702 IRVING</t>
  </si>
  <si>
    <t>60 027 04 0217 000</t>
  </si>
  <si>
    <t>23411 IRVING</t>
  </si>
  <si>
    <t>60 027 04 0230 000</t>
  </si>
  <si>
    <t>23561 IRVING</t>
  </si>
  <si>
    <t>60 027 04 0236 000</t>
  </si>
  <si>
    <t>23663 IRVING</t>
  </si>
  <si>
    <t>60 027 04 0241 000</t>
  </si>
  <si>
    <t>23695 IRVING</t>
  </si>
  <si>
    <t>60 027 04 0246 000</t>
  </si>
  <si>
    <t>23731 IRVING</t>
  </si>
  <si>
    <t>60 028 01 0012 000</t>
  </si>
  <si>
    <t>9049 ROBERT</t>
  </si>
  <si>
    <t>'428B9</t>
  </si>
  <si>
    <t>15</t>
  </si>
  <si>
    <t>60 028 01 0020 000</t>
  </si>
  <si>
    <t>9085 ROBERT</t>
  </si>
  <si>
    <t>60 028 01 0042 300</t>
  </si>
  <si>
    <t>9108 GROSCHNER</t>
  </si>
  <si>
    <t>60 028 01 0060 000</t>
  </si>
  <si>
    <t>9181 GROSCHNER</t>
  </si>
  <si>
    <t>60 028 01 0061 000</t>
  </si>
  <si>
    <t>60 028 01 0079 000</t>
  </si>
  <si>
    <t>9122 TRAFALGAR</t>
  </si>
  <si>
    <t>60 028 01 0201 302</t>
  </si>
  <si>
    <t>9072 LINCOLN</t>
  </si>
  <si>
    <t>'428A0</t>
  </si>
  <si>
    <t>14D</t>
  </si>
  <si>
    <t>60 028 01 0247 002</t>
  </si>
  <si>
    <t>9026 MC KINLEY</t>
  </si>
  <si>
    <t>60 028 01 0260 002</t>
  </si>
  <si>
    <t>9075 MC KINLEY</t>
  </si>
  <si>
    <t>60 028 01 0306 000</t>
  </si>
  <si>
    <t>22030 WICK</t>
  </si>
  <si>
    <t>60 028 02 0035 000</t>
  </si>
  <si>
    <t>22726 HASKELL</t>
  </si>
  <si>
    <t>60 028 02 0056 000</t>
  </si>
  <si>
    <t>22217 HASKELL</t>
  </si>
  <si>
    <t>60 028 02 0077 000</t>
  </si>
  <si>
    <t>22228 HASKELL</t>
  </si>
  <si>
    <t>60 028 02 0102 000</t>
  </si>
  <si>
    <t>22331 SAMUEL</t>
  </si>
  <si>
    <t>60 028 02 0105 000</t>
  </si>
  <si>
    <t>22301 SAMUEL</t>
  </si>
  <si>
    <t>60 028 02 0114 000</t>
  </si>
  <si>
    <t>22129 SAMUEL</t>
  </si>
  <si>
    <t>60 028 02 0115 000</t>
  </si>
  <si>
    <t>22119 SAMUEL</t>
  </si>
  <si>
    <t>60 028 02 0151 000</t>
  </si>
  <si>
    <t>22351 DAVID</t>
  </si>
  <si>
    <t>60 028 02 0161 000</t>
  </si>
  <si>
    <t>22221 DAVID</t>
  </si>
  <si>
    <t>60 028 02 0163 000</t>
  </si>
  <si>
    <t>22201 DAVID</t>
  </si>
  <si>
    <t>60 028 02 0180 000</t>
  </si>
  <si>
    <t>22262 DAVID</t>
  </si>
  <si>
    <t>60 028 02 0185 000</t>
  </si>
  <si>
    <t>22342 DAVID</t>
  </si>
  <si>
    <t>60 028 02 0193 000</t>
  </si>
  <si>
    <t>8341 MARGARET</t>
  </si>
  <si>
    <t>60 028 02 0207 000</t>
  </si>
  <si>
    <t>22253 WOHLFEIL</t>
  </si>
  <si>
    <t>60 028 02 0258 002</t>
  </si>
  <si>
    <t>22269 CHAMPAIGN</t>
  </si>
  <si>
    <t>60 028 02 0261 000</t>
  </si>
  <si>
    <t>22229 CHAMPAIGN</t>
  </si>
  <si>
    <t>60 028 02 0262 000</t>
  </si>
  <si>
    <t>22219 CHAMPAIGN</t>
  </si>
  <si>
    <t>60 028 02 0297 000</t>
  </si>
  <si>
    <t>8512 MONROE</t>
  </si>
  <si>
    <t>60 028 02 0304 000</t>
  </si>
  <si>
    <t>8400 MONROE</t>
  </si>
  <si>
    <t>60 028 03 0010 000</t>
  </si>
  <si>
    <t>22310 FAIRFAX</t>
  </si>
  <si>
    <t>60 028 03 0022 000</t>
  </si>
  <si>
    <t>22358 MARY</t>
  </si>
  <si>
    <t>60 028 03 0057 000</t>
  </si>
  <si>
    <t>22130 BRIAN</t>
  </si>
  <si>
    <t>60 028 03 0068 000</t>
  </si>
  <si>
    <t>22237 FAIRFAX</t>
  </si>
  <si>
    <t>60 028 03 0084 000</t>
  </si>
  <si>
    <t>22206 MARY</t>
  </si>
  <si>
    <t>60 028 03 0090 000</t>
  </si>
  <si>
    <t>22122 MARY</t>
  </si>
  <si>
    <t>60 028 03 0103 000</t>
  </si>
  <si>
    <t>22129 BRIAN</t>
  </si>
  <si>
    <t>60 028 03 0123 000</t>
  </si>
  <si>
    <t>22032 BRIAN</t>
  </si>
  <si>
    <t>60 028 03 0127 000</t>
  </si>
  <si>
    <t>8830 MONROE</t>
  </si>
  <si>
    <t>60 029 01 0040 300</t>
  </si>
  <si>
    <t>7534 PELHAM</t>
  </si>
  <si>
    <t>'429A0</t>
  </si>
  <si>
    <t>7</t>
  </si>
  <si>
    <t>60 029 01 0055 300</t>
  </si>
  <si>
    <t>7584 PELHAM</t>
  </si>
  <si>
    <t>60 029 01 0142 000</t>
  </si>
  <si>
    <t>7833 ZIEGLER</t>
  </si>
  <si>
    <t>60 029 01 0141 000</t>
  </si>
  <si>
    <t>60 029 01 0173 300</t>
  </si>
  <si>
    <t>7189 ZIEGLER</t>
  </si>
  <si>
    <t>60 029 01 0189 000</t>
  </si>
  <si>
    <t>7206 ZIEGLER</t>
  </si>
  <si>
    <t>60 029 01 0252 000</t>
  </si>
  <si>
    <t>7951 JACKSON</t>
  </si>
  <si>
    <t>60 029 01 0265 000</t>
  </si>
  <si>
    <t>7773 JACKSON</t>
  </si>
  <si>
    <t>60 029 01 0280 000</t>
  </si>
  <si>
    <t>7545 JACKSON</t>
  </si>
  <si>
    <t>60 029 02 0005 000</t>
  </si>
  <si>
    <t>7615 WEDDEL</t>
  </si>
  <si>
    <t>60 029 02 0046 002</t>
  </si>
  <si>
    <t>7180 JACKSON</t>
  </si>
  <si>
    <t>60 029 03 0353 000</t>
  </si>
  <si>
    <t>7704 MAYFAIR</t>
  </si>
  <si>
    <t>60 029 03 0377 000</t>
  </si>
  <si>
    <t>8012 MAYFAIR</t>
  </si>
  <si>
    <t>60 029 03 0385 000</t>
  </si>
  <si>
    <t>20410 CHAMPAIGN</t>
  </si>
  <si>
    <t>60 029 03 0411 000</t>
  </si>
  <si>
    <t>7807 MAYFAIR</t>
  </si>
  <si>
    <t>60 029 03 0434 000</t>
  </si>
  <si>
    <t>7511 MAYFAIR</t>
  </si>
  <si>
    <t>60 029 03 0443 000</t>
  </si>
  <si>
    <t>7145 MAYFAIR</t>
  </si>
  <si>
    <t>60 029 03 0464 000</t>
  </si>
  <si>
    <t>7220 WEDDEL</t>
  </si>
  <si>
    <t>60 029 03 0529 000</t>
  </si>
  <si>
    <t>7973 WEDDEL</t>
  </si>
  <si>
    <t>60 029 03 0544 000</t>
  </si>
  <si>
    <t>7755 WEDDEL</t>
  </si>
  <si>
    <t>60 029 03 0551 000</t>
  </si>
  <si>
    <t>7712 JACKSON</t>
  </si>
  <si>
    <t>60 029 03 0556 000</t>
  </si>
  <si>
    <t>7772 JACKSON</t>
  </si>
  <si>
    <t>60 029 04 0060 000</t>
  </si>
  <si>
    <t>7749 HURON</t>
  </si>
  <si>
    <t>60 029 04 0075 000</t>
  </si>
  <si>
    <t>7961 HURON</t>
  </si>
  <si>
    <t>60 029 04 0105 000</t>
  </si>
  <si>
    <t>20626 CHAMPAIGN</t>
  </si>
  <si>
    <t>60 029 04 0122 000</t>
  </si>
  <si>
    <t>7931 POLK</t>
  </si>
  <si>
    <t>60 029 04 0188 000</t>
  </si>
  <si>
    <t>7658 HIPP</t>
  </si>
  <si>
    <t>60 029 04 0213 000</t>
  </si>
  <si>
    <t>8008 HIPP</t>
  </si>
  <si>
    <t>60 029 04 0229 000</t>
  </si>
  <si>
    <t>7877 HIPP</t>
  </si>
  <si>
    <t>60 029 04 0245 000</t>
  </si>
  <si>
    <t>7659 HIPP</t>
  </si>
  <si>
    <t>60 029 04 0286 000</t>
  </si>
  <si>
    <t>7580 HURON</t>
  </si>
  <si>
    <t>60 029 05 0009 000</t>
  </si>
  <si>
    <t>7550 POLK</t>
  </si>
  <si>
    <t>'429B9</t>
  </si>
  <si>
    <t>11</t>
  </si>
  <si>
    <t>60 029 05 0018 000</t>
  </si>
  <si>
    <t>20729 HAYES</t>
  </si>
  <si>
    <t>60 029 05 0026 000</t>
  </si>
  <si>
    <t>7826 POLK</t>
  </si>
  <si>
    <t>60 029 05 0042 000</t>
  </si>
  <si>
    <t>7931 MERRICK</t>
  </si>
  <si>
    <t>60 029 05 0049 000</t>
  </si>
  <si>
    <t>7855 MERRICK</t>
  </si>
  <si>
    <t>60 029 05 0068 000</t>
  </si>
  <si>
    <t>7545 MERRICK</t>
  </si>
  <si>
    <t>60 029 05 0091 000</t>
  </si>
  <si>
    <t>7870 MERRICK</t>
  </si>
  <si>
    <t>60 029 05 0092 000</t>
  </si>
  <si>
    <t>7880 MERRICK</t>
  </si>
  <si>
    <t>60 029 05 0106 000</t>
  </si>
  <si>
    <t>7919 HARDING</t>
  </si>
  <si>
    <t>60 029 05 0125 000</t>
  </si>
  <si>
    <t>7635 HARDING</t>
  </si>
  <si>
    <t>60 029 05 0145 000</t>
  </si>
  <si>
    <t>7678 HARDING</t>
  </si>
  <si>
    <t>60 029 05 0149 000</t>
  </si>
  <si>
    <t>7826 HARDING</t>
  </si>
  <si>
    <t>60 029 05 0171 000</t>
  </si>
  <si>
    <t>8010 HARDING</t>
  </si>
  <si>
    <t>60 029 05 0177 000</t>
  </si>
  <si>
    <t>8146 POLK</t>
  </si>
  <si>
    <t>60 030 01 0034 002</t>
  </si>
  <si>
    <t>7613 CAMPBELL</t>
  </si>
  <si>
    <t>60 030 01 0043 001</t>
  </si>
  <si>
    <t>7269 CAMPBELL</t>
  </si>
  <si>
    <t>60 030 01 0066 000</t>
  </si>
  <si>
    <t>7156 MORTENVIEW</t>
  </si>
  <si>
    <t>'434A9</t>
  </si>
  <si>
    <t>12</t>
  </si>
  <si>
    <t>60 030 01 0084 000</t>
  </si>
  <si>
    <t>7260 MORTENVIEW</t>
  </si>
  <si>
    <t>60 030 01 0159 300</t>
  </si>
  <si>
    <t>8118 MORTENVIEW</t>
  </si>
  <si>
    <t>60 030 02 0024 002</t>
  </si>
  <si>
    <t>7518 CAMPBELL</t>
  </si>
  <si>
    <t>60 030 02 0050 000</t>
  </si>
  <si>
    <t>7607 CLIPPERT</t>
  </si>
  <si>
    <t>60 030 02 0069 000</t>
  </si>
  <si>
    <t>7255 CLIPPERT</t>
  </si>
  <si>
    <t>60 030 03 0053 000</t>
  </si>
  <si>
    <t>7168 CLIPPERT</t>
  </si>
  <si>
    <t>60 030 03 0067 002</t>
  </si>
  <si>
    <t>7258 CLIPPERT</t>
  </si>
  <si>
    <t>60 030 03 0103 002</t>
  </si>
  <si>
    <t>7631 WILLIAM</t>
  </si>
  <si>
    <t>60 030 03 0110 000</t>
  </si>
  <si>
    <t>7571 WILLIAM</t>
  </si>
  <si>
    <t>60 030 03 0128 302</t>
  </si>
  <si>
    <t>7141 WILLIAM</t>
  </si>
  <si>
    <t>60 030 03 0138 002</t>
  </si>
  <si>
    <t>7240 WILLIAM</t>
  </si>
  <si>
    <t>60 030 03 0156 000</t>
  </si>
  <si>
    <t>7664 WILLIAM</t>
  </si>
  <si>
    <t>60 030 03 0188 000</t>
  </si>
  <si>
    <t>7145 DUDLEY</t>
  </si>
  <si>
    <t>60 030 03 0197 000</t>
  </si>
  <si>
    <t>7220 DUDLEY</t>
  </si>
  <si>
    <t>60 030 03 0199 002</t>
  </si>
  <si>
    <t>7256 DUDLEY</t>
  </si>
  <si>
    <t>60 030 03 0233 000</t>
  </si>
  <si>
    <t>7561 KATHERINE</t>
  </si>
  <si>
    <t>60 030 03 0248 002</t>
  </si>
  <si>
    <t>7275 KATHERINE</t>
  </si>
  <si>
    <t>60 030 03 0268 000</t>
  </si>
  <si>
    <t>7572 KATHERINE</t>
  </si>
  <si>
    <t>60 030 03 0271 002</t>
  </si>
  <si>
    <t>7660 KATHERINE</t>
  </si>
  <si>
    <t>60 030 03 0286 002</t>
  </si>
  <si>
    <t>7721 MONROE</t>
  </si>
  <si>
    <t>60 030 03 0300 002</t>
  </si>
  <si>
    <t>7581 MONROE</t>
  </si>
  <si>
    <t>60 030 04 0018 000</t>
  </si>
  <si>
    <t>8115 KATHERINE</t>
  </si>
  <si>
    <t>60 030 04 0025 000</t>
  </si>
  <si>
    <t>8065 DUDLEY</t>
  </si>
  <si>
    <t>60 030 05 0008 000</t>
  </si>
  <si>
    <t>8062 CAMPBELL</t>
  </si>
  <si>
    <t>'430E0</t>
  </si>
  <si>
    <t>110</t>
  </si>
  <si>
    <t>60 030 05 0010 000</t>
  </si>
  <si>
    <t>8034 CAMPBELL</t>
  </si>
  <si>
    <t>60 030 05 0036 000</t>
  </si>
  <si>
    <t>7921 CLIPPERT</t>
  </si>
  <si>
    <t>60 030 06 0003 000</t>
  </si>
  <si>
    <t>7130 POLK</t>
  </si>
  <si>
    <t>'530B0</t>
  </si>
  <si>
    <t>CONDO-2 BR/1S</t>
  </si>
  <si>
    <t>CONDO'S ATTACHED</t>
  </si>
  <si>
    <t>60 030 99 0014 000</t>
  </si>
  <si>
    <t>7831 DUDLEY</t>
  </si>
  <si>
    <t>60 031 01 0078 002</t>
  </si>
  <si>
    <t>21548 WICK</t>
  </si>
  <si>
    <t>'431B0</t>
  </si>
  <si>
    <t>10</t>
  </si>
  <si>
    <t>60 031 01 0120 000</t>
  </si>
  <si>
    <t>9026 CLIPPERT</t>
  </si>
  <si>
    <t>60 031 01 0129 000</t>
  </si>
  <si>
    <t>8898 CLIPPERT</t>
  </si>
  <si>
    <t>60 031 01 0131 000</t>
  </si>
  <si>
    <t>8890 CLIPPERT</t>
  </si>
  <si>
    <t>60 031 01 0137 000</t>
  </si>
  <si>
    <t>8866 CLIPPERT</t>
  </si>
  <si>
    <t>60 031 01 0156 000</t>
  </si>
  <si>
    <t>8831 WILLIAM</t>
  </si>
  <si>
    <t>60 031 01 0166 000</t>
  </si>
  <si>
    <t>8953 WILLIAM</t>
  </si>
  <si>
    <t>60 031 01 0171 000</t>
  </si>
  <si>
    <t>9065 WILLIAM</t>
  </si>
  <si>
    <t>60 031 01 0178 000</t>
  </si>
  <si>
    <t>9136 WILLIAM</t>
  </si>
  <si>
    <t>60 031 01 0185 301</t>
  </si>
  <si>
    <t>9052 WILLIAM</t>
  </si>
  <si>
    <t>60 031 01 0194 000</t>
  </si>
  <si>
    <t>8874 WILLIAM</t>
  </si>
  <si>
    <t>VETERAN</t>
  </si>
  <si>
    <t>60 031 01 0204 000</t>
  </si>
  <si>
    <t>8817 DUDLEY</t>
  </si>
  <si>
    <t>60 031 01 0282 300</t>
  </si>
  <si>
    <t>9058 KATHERINE</t>
  </si>
  <si>
    <t>60 031 01 0296 002</t>
  </si>
  <si>
    <t>8856 KATHERINE</t>
  </si>
  <si>
    <t>60 031 04 0027 000</t>
  </si>
  <si>
    <t>8410 HARDING</t>
  </si>
  <si>
    <t>60 031 04 0030 000</t>
  </si>
  <si>
    <t>8455 HARDING</t>
  </si>
  <si>
    <t>60 031 06 0012 000</t>
  </si>
  <si>
    <t>20916 WICK</t>
  </si>
  <si>
    <t>'432C9</t>
  </si>
  <si>
    <t>9</t>
  </si>
  <si>
    <t>60 031 06 0023 000</t>
  </si>
  <si>
    <t>9126 STEVENS</t>
  </si>
  <si>
    <t>60 031 06 0032 000</t>
  </si>
  <si>
    <t>20845 SHANNON</t>
  </si>
  <si>
    <t>60 031 06 0045 000</t>
  </si>
  <si>
    <t>9060 MASON</t>
  </si>
  <si>
    <t>60 031 06 0047 000</t>
  </si>
  <si>
    <t>9036 MASON</t>
  </si>
  <si>
    <t>60 031 06 0083 000</t>
  </si>
  <si>
    <t>20536 LOCKWOOD</t>
  </si>
  <si>
    <t>60 031 06 0136 000</t>
  </si>
  <si>
    <t>20733 LOCKWOOD</t>
  </si>
  <si>
    <t>60 031 06 0165 000</t>
  </si>
  <si>
    <t>8951 STEVENS</t>
  </si>
  <si>
    <t>60 031 06 0184 000</t>
  </si>
  <si>
    <t>20944 SHANNON</t>
  </si>
  <si>
    <t>60 031 06 0196 000</t>
  </si>
  <si>
    <t>20915 MARY</t>
  </si>
  <si>
    <t>60 031 06 0205 000</t>
  </si>
  <si>
    <t>20731 MARY</t>
  </si>
  <si>
    <t>60 031 06 0219 000</t>
  </si>
  <si>
    <t>20924 MARY</t>
  </si>
  <si>
    <t>60 031 06 0232 000</t>
  </si>
  <si>
    <t>20985 MILLARD</t>
  </si>
  <si>
    <t>60 031 06 0236 000</t>
  </si>
  <si>
    <t>20955 MILLARD</t>
  </si>
  <si>
    <t>60 031 07 0005 000</t>
  </si>
  <si>
    <t>21831 CHAMPAIGN</t>
  </si>
  <si>
    <t>'431A0</t>
  </si>
  <si>
    <t>14E</t>
  </si>
  <si>
    <t>60 031 07 0050 000</t>
  </si>
  <si>
    <t>8411 MONROE</t>
  </si>
  <si>
    <t>60 031 07 0069 000</t>
  </si>
  <si>
    <t>8610 KATHERINE</t>
  </si>
  <si>
    <t>60 031 07 0078 000</t>
  </si>
  <si>
    <t>8440 KATHERINE</t>
  </si>
  <si>
    <t>60 031 07 0079 000</t>
  </si>
  <si>
    <t>8430 KATHERINE</t>
  </si>
  <si>
    <t>60 031 07 0107 000</t>
  </si>
  <si>
    <t>8312 WILLIAM</t>
  </si>
  <si>
    <t>60 031 07 0114 000</t>
  </si>
  <si>
    <t>8460 DUDLEY</t>
  </si>
  <si>
    <t>60 031 07 0117 000</t>
  </si>
  <si>
    <t>8510 DUDLEY</t>
  </si>
  <si>
    <t>60 031 07 0129 000</t>
  </si>
  <si>
    <t>8621 DUDLEY</t>
  </si>
  <si>
    <t>60 031 07 0209 000</t>
  </si>
  <si>
    <t>8360 CAMPBELL</t>
  </si>
  <si>
    <t>60 031 08 0238 000</t>
  </si>
  <si>
    <t>8709 CLIPPERT</t>
  </si>
  <si>
    <t>60 031 99 0018 000</t>
  </si>
  <si>
    <t>8254 MERRICK</t>
  </si>
  <si>
    <t>60 032 01 0022 003</t>
  </si>
  <si>
    <t>8718 ZIEGLER</t>
  </si>
  <si>
    <t>'432A0</t>
  </si>
  <si>
    <t>432</t>
  </si>
  <si>
    <t>60 032 01 0031 002</t>
  </si>
  <si>
    <t>8731 JACKSON</t>
  </si>
  <si>
    <t>60 032 01 0052 002</t>
  </si>
  <si>
    <t>8738 WEDDEL</t>
  </si>
  <si>
    <t>60 032 01 0059 002</t>
  </si>
  <si>
    <t>8729 MAYFAIR</t>
  </si>
  <si>
    <t>60 032 01 0065 002</t>
  </si>
  <si>
    <t>8730 MAYFAIR</t>
  </si>
  <si>
    <t>60 032 01 0077 000</t>
  </si>
  <si>
    <t>8708 HURON</t>
  </si>
  <si>
    <t>60 032 01 0093 003</t>
  </si>
  <si>
    <t>8728 HIPP</t>
  </si>
  <si>
    <t>60 032 02 0689 300</t>
  </si>
  <si>
    <t>8255 ZIEGLER</t>
  </si>
  <si>
    <t>MANUFACTURED</t>
  </si>
  <si>
    <t>60 032 03 0721 303</t>
  </si>
  <si>
    <t>8825 CAROLINE</t>
  </si>
  <si>
    <t>'432B0</t>
  </si>
  <si>
    <t>8</t>
  </si>
  <si>
    <t>60 032 03 0722 301</t>
  </si>
  <si>
    <t>8807 CAROLINE</t>
  </si>
  <si>
    <t>60 032 04 0014 000</t>
  </si>
  <si>
    <t>8271 HURON</t>
  </si>
  <si>
    <t>60 032 04 0015 000</t>
  </si>
  <si>
    <t>8281 HURON</t>
  </si>
  <si>
    <t>60 032 04 0029 000</t>
  </si>
  <si>
    <t>8374 MAYFAIR</t>
  </si>
  <si>
    <t>60 032 05 0012 000</t>
  </si>
  <si>
    <t>8961 WEDDEL</t>
  </si>
  <si>
    <t>60 032 05 0053 000</t>
  </si>
  <si>
    <t>9134 WEDDEL</t>
  </si>
  <si>
    <t>60 032 07 0131 000</t>
  </si>
  <si>
    <t>8269 ZIEGLER</t>
  </si>
  <si>
    <t>60 032 07 0142 000</t>
  </si>
  <si>
    <t>8379 ZIEGLER</t>
  </si>
  <si>
    <t>60 033 01 0010 000</t>
  </si>
  <si>
    <t>9341 POLK</t>
  </si>
  <si>
    <t>'433A0</t>
  </si>
  <si>
    <t>22</t>
  </si>
  <si>
    <t>60 033 01 0014 000</t>
  </si>
  <si>
    <t>9425 POLK</t>
  </si>
  <si>
    <t>60 033 01 0031 000</t>
  </si>
  <si>
    <t>9502 POLK</t>
  </si>
  <si>
    <t>60 033 01 0033 000</t>
  </si>
  <si>
    <t>9444 POLK</t>
  </si>
  <si>
    <t>60 033 01 0048 000</t>
  </si>
  <si>
    <t>9212 POLK</t>
  </si>
  <si>
    <t>60 033 02 0002 000</t>
  </si>
  <si>
    <t>9251 MERRICK</t>
  </si>
  <si>
    <t>'433B0</t>
  </si>
  <si>
    <t>459</t>
  </si>
  <si>
    <t>60 033 02 0038 000</t>
  </si>
  <si>
    <t>9318 MERRICK</t>
  </si>
  <si>
    <t>60 033 03 0001 000</t>
  </si>
  <si>
    <t>20715 ISLAND LAKE DR</t>
  </si>
  <si>
    <t>'436B9</t>
  </si>
  <si>
    <t>910</t>
  </si>
  <si>
    <t>60 033 03 0005 000</t>
  </si>
  <si>
    <t>20795 ISLAND LAKE DR</t>
  </si>
  <si>
    <t>60 033 03 0007 000</t>
  </si>
  <si>
    <t>10918 ISLAND LAKE DR</t>
  </si>
  <si>
    <t>60 033 03 0008 000</t>
  </si>
  <si>
    <t>10884 ISLAND LAKE DR</t>
  </si>
  <si>
    <t>60 033 03 0011 000</t>
  </si>
  <si>
    <t>10782 ISLAND LAKE DR</t>
  </si>
  <si>
    <t>60 033 03 0013 000</t>
  </si>
  <si>
    <t>10714 ISLAND LAKE DR</t>
  </si>
  <si>
    <t>60 033 03 0014 000</t>
  </si>
  <si>
    <t>10680 ISLAND LAKE DR</t>
  </si>
  <si>
    <t>60 033 03 0020 000</t>
  </si>
  <si>
    <t>10476 ISLAND LAKE DR</t>
  </si>
  <si>
    <t>60 033 03 0021 000</t>
  </si>
  <si>
    <t>10442 ISLAND LAKE DR</t>
  </si>
  <si>
    <t>60 033 03 0023 000</t>
  </si>
  <si>
    <t>10374 ISLAND LAKE DR</t>
  </si>
  <si>
    <t>60 033 03 0024 000</t>
  </si>
  <si>
    <t>10340 ISLAND LAKE DR</t>
  </si>
  <si>
    <t>60 033 03 0025 000</t>
  </si>
  <si>
    <t>10306 ISLAND LAKE DR</t>
  </si>
  <si>
    <t>60 033 03 0027 000</t>
  </si>
  <si>
    <t>10238 ISLAND LAKE DR</t>
  </si>
  <si>
    <t>60 033 03 0044 000</t>
  </si>
  <si>
    <t>9883 FORESTVIEW LANE</t>
  </si>
  <si>
    <t>60 033 03 0045 000</t>
  </si>
  <si>
    <t>9901 FORESTVIEW LANE</t>
  </si>
  <si>
    <t>60 033 03 0053 000</t>
  </si>
  <si>
    <t>9918 ISLAND LAKE DR</t>
  </si>
  <si>
    <t>60 033 03 0054 000</t>
  </si>
  <si>
    <t>9906 ISLAND LAKE DR</t>
  </si>
  <si>
    <t>60 033 03 0084 000</t>
  </si>
  <si>
    <t>9845 ISLAND LAKE DR</t>
  </si>
  <si>
    <t>60 033 03 0085 000</t>
  </si>
  <si>
    <t>9863 ISLAND LAKE DR</t>
  </si>
  <si>
    <t>60 033 03 0087 000</t>
  </si>
  <si>
    <t>9899 ISLAND LAKE DR</t>
  </si>
  <si>
    <t>60 033 03 0089 000</t>
  </si>
  <si>
    <t>9935 ISLAND LAKE DR</t>
  </si>
  <si>
    <t>60 033 03 0090 000</t>
  </si>
  <si>
    <t>9953 ISLAND LAKE DR</t>
  </si>
  <si>
    <t>60 033 03 0091 000</t>
  </si>
  <si>
    <t>10001 ISLAND LAKE DR</t>
  </si>
  <si>
    <t>60 033 03 0092 000</t>
  </si>
  <si>
    <t>10035 ISLAND LAKE DR</t>
  </si>
  <si>
    <t>60 033 03 0093 000</t>
  </si>
  <si>
    <t>10069 LAKEVIEW DR</t>
  </si>
  <si>
    <t>60 033 03 0094 000</t>
  </si>
  <si>
    <t>10103 LAKEVIEW DR</t>
  </si>
  <si>
    <t>60 033 03 0095 000</t>
  </si>
  <si>
    <t>10137 LAKEVIEW DR</t>
  </si>
  <si>
    <t>60 033 03 0096 000</t>
  </si>
  <si>
    <t>10171 LAKEVIEW DR</t>
  </si>
  <si>
    <t>60 033 03 0097 000</t>
  </si>
  <si>
    <t>10205 LAKEVIEW DR</t>
  </si>
  <si>
    <t>60 033 03 0098 000</t>
  </si>
  <si>
    <t>10239 LAKEVIEW DR</t>
  </si>
  <si>
    <t>60 033 03 0099 000</t>
  </si>
  <si>
    <t>10273 LAKEVIEW DR</t>
  </si>
  <si>
    <t>60 033 03 0100 000</t>
  </si>
  <si>
    <t>10307 LAKEVIEW DR</t>
  </si>
  <si>
    <t>60 033 03 0101 000</t>
  </si>
  <si>
    <t>10341 LAKEVIEW DR</t>
  </si>
  <si>
    <t>60 033 03 0102 000</t>
  </si>
  <si>
    <t>10375 LAKEVIEW DR</t>
  </si>
  <si>
    <t>60 033 03 0103 000</t>
  </si>
  <si>
    <t>10409 LAKEVIEW DR</t>
  </si>
  <si>
    <t>60 033 03 0104 000</t>
  </si>
  <si>
    <t>10443 LAKEVIEW DR</t>
  </si>
  <si>
    <t>60 033 03 0105 000</t>
  </si>
  <si>
    <t>10477 LAKEVIEW DR</t>
  </si>
  <si>
    <t>60 033 03 0106 000</t>
  </si>
  <si>
    <t>10511 LAKEVIEW DR</t>
  </si>
  <si>
    <t>60 033 03 0107 000</t>
  </si>
  <si>
    <t>10545 LAKEVIEW DR</t>
  </si>
  <si>
    <t>60 033 03 0108 000</t>
  </si>
  <si>
    <t>10579 LAKEVIEW DR</t>
  </si>
  <si>
    <t>60 033 03 0110 000</t>
  </si>
  <si>
    <t>10647 LAKEVIEW DR</t>
  </si>
  <si>
    <t>60 033 03 0111 000</t>
  </si>
  <si>
    <t>10681 LAKEVIEW DR</t>
  </si>
  <si>
    <t>60 033 03 0113 000</t>
  </si>
  <si>
    <t>10749 LAKEVIEW DR</t>
  </si>
  <si>
    <t>60 033 03 0115 000</t>
  </si>
  <si>
    <t>10817 LAKEVIEW DR</t>
  </si>
  <si>
    <t>60 033 03 0117 000</t>
  </si>
  <si>
    <t>10885 LAKEVIEW DR</t>
  </si>
  <si>
    <t>60 033 03 0118 000</t>
  </si>
  <si>
    <t>10919 LAKEVIEW DR</t>
  </si>
  <si>
    <t>60 033 03 0131 000</t>
  </si>
  <si>
    <t>10460 LAKEVIEW DR</t>
  </si>
  <si>
    <t>60 033 03 0141 000</t>
  </si>
  <si>
    <t>10120 LAKEVIEW DR</t>
  </si>
  <si>
    <t>60 033 03 0153 000</t>
  </si>
  <si>
    <t>10377 N ISLAND LAKE CIR</t>
  </si>
  <si>
    <t>60 033 03 0159 000</t>
  </si>
  <si>
    <t>10581 S ISLAND LAKE CIR</t>
  </si>
  <si>
    <t>60 033 03 0161 000</t>
  </si>
  <si>
    <t>10649 S ISLAND LAKE CIR</t>
  </si>
  <si>
    <t>60 033 03 0194 000</t>
  </si>
  <si>
    <t>10083 ISLAND LAKE DR</t>
  </si>
  <si>
    <t>60 033 03 0198 000</t>
  </si>
  <si>
    <t>10219 ISLAND LAKE DR</t>
  </si>
  <si>
    <t>60 034 01 0289 000</t>
  </si>
  <si>
    <t>9965 MORTENVIEW</t>
  </si>
  <si>
    <t>60 034 01 0294 003</t>
  </si>
  <si>
    <t>9777 MORTENVIEW</t>
  </si>
  <si>
    <t>60 034 01 0295 000</t>
  </si>
  <si>
    <t>9757 MORTENVIEW</t>
  </si>
  <si>
    <t>60 034 01 0315 002</t>
  </si>
  <si>
    <t>20907 WICK</t>
  </si>
  <si>
    <t>60 034 01 0319 000</t>
  </si>
  <si>
    <t>20943 WICK</t>
  </si>
  <si>
    <t>60 034 01 0344 000</t>
  </si>
  <si>
    <t>9264 MORTENVIEW</t>
  </si>
  <si>
    <t>60 034 01 0359 001</t>
  </si>
  <si>
    <t>9670 MORTENVIEW</t>
  </si>
  <si>
    <t>60 034 01 0363 000</t>
  </si>
  <si>
    <t>9740 MORTENVIEW</t>
  </si>
  <si>
    <t>60 034 01 0370 305</t>
  </si>
  <si>
    <t>9870 MORTENVIEW</t>
  </si>
  <si>
    <t>60 034 02 0052 003</t>
  </si>
  <si>
    <t>9721 DUDLEY</t>
  </si>
  <si>
    <t>'437B9</t>
  </si>
  <si>
    <t>24A</t>
  </si>
  <si>
    <t>60 034 02 0086 002</t>
  </si>
  <si>
    <t>9330 CLIPPERT</t>
  </si>
  <si>
    <t>BI-LEVEL</t>
  </si>
  <si>
    <t>60 034 02 0087 004</t>
  </si>
  <si>
    <t>21305 WICK</t>
  </si>
  <si>
    <t>60 034 04 0161 000</t>
  </si>
  <si>
    <t>9726 WILLIAM</t>
  </si>
  <si>
    <t>60 034 04 0201 000</t>
  </si>
  <si>
    <t>9834 DUDLEY</t>
  </si>
  <si>
    <t>60 034 04 0219 000</t>
  </si>
  <si>
    <t>9410 KATHERINE</t>
  </si>
  <si>
    <t>60 034 04 0221 000</t>
  </si>
  <si>
    <t>9430 KATHERINE</t>
  </si>
  <si>
    <t>60 034 04 0255 000</t>
  </si>
  <si>
    <t>9899 MONROE</t>
  </si>
  <si>
    <t>60 035 01 0189 000</t>
  </si>
  <si>
    <t>10520 BARAGA</t>
  </si>
  <si>
    <t>'435A0</t>
  </si>
  <si>
    <t>27</t>
  </si>
  <si>
    <t>60 035 01 0199 000</t>
  </si>
  <si>
    <t>10690 BARAGA</t>
  </si>
  <si>
    <t>60 035 03 0138 000</t>
  </si>
  <si>
    <t>10117 MONROE</t>
  </si>
  <si>
    <t>60 035 03 0151 000</t>
  </si>
  <si>
    <t>10133 KATHERINE</t>
  </si>
  <si>
    <t>60 036 01 0022 000</t>
  </si>
  <si>
    <t>20103 CRISLER</t>
  </si>
  <si>
    <t>'461A0</t>
  </si>
  <si>
    <t>26</t>
  </si>
  <si>
    <t>60 036 02 0071 000</t>
  </si>
  <si>
    <t>20240 HARMON</t>
  </si>
  <si>
    <t>60 036 03 0087 000</t>
  </si>
  <si>
    <t>20047 KENSINGTON</t>
  </si>
  <si>
    <t>60 036 03 0088 000</t>
  </si>
  <si>
    <t>20065 KENSINGTON</t>
  </si>
  <si>
    <t>60 036 03 0108 000</t>
  </si>
  <si>
    <t>10136 PELHAM</t>
  </si>
  <si>
    <t>60 036 03 0127 000</t>
  </si>
  <si>
    <t>10084 PELHAM</t>
  </si>
  <si>
    <t>60 037 01 0003 002</t>
  </si>
  <si>
    <t>22319 WICK</t>
  </si>
  <si>
    <t>'437D0</t>
  </si>
  <si>
    <t>515</t>
  </si>
  <si>
    <t>60 037 01 0004 003</t>
  </si>
  <si>
    <t>22311 WICK</t>
  </si>
  <si>
    <t>60 037 02 0010 000</t>
  </si>
  <si>
    <t>9455 SYLVESTER</t>
  </si>
  <si>
    <t>60 037 02 0044 000</t>
  </si>
  <si>
    <t>9228 MUELLER</t>
  </si>
  <si>
    <t>60 037 02 0059 000</t>
  </si>
  <si>
    <t>9364 SYLVESTER</t>
  </si>
  <si>
    <t>60 037 02 0074 000</t>
  </si>
  <si>
    <t>9560 SYLVESTER</t>
  </si>
  <si>
    <t>60 037 02 0099 000</t>
  </si>
  <si>
    <t>9549 SYLVESTER</t>
  </si>
  <si>
    <t>60 037 02 0104 000</t>
  </si>
  <si>
    <t>9522 PARDEE</t>
  </si>
  <si>
    <t>60 037 02 0108 000</t>
  </si>
  <si>
    <t>9570 PARDEE</t>
  </si>
  <si>
    <t>60 037 03 0142 000</t>
  </si>
  <si>
    <t>9447 BLATY</t>
  </si>
  <si>
    <t>60 037 03 0147 000</t>
  </si>
  <si>
    <t>9348 MUELLER</t>
  </si>
  <si>
    <t>60 037 03 0150 000</t>
  </si>
  <si>
    <t>9432 MUELLER</t>
  </si>
  <si>
    <t>60 037 03 0162 000</t>
  </si>
  <si>
    <t>9622 MUELLER</t>
  </si>
  <si>
    <t>60 037 03 0167 000</t>
  </si>
  <si>
    <t>9692 MUELLER</t>
  </si>
  <si>
    <t>60 037 03 0171 000</t>
  </si>
  <si>
    <t>9742 MUELLER</t>
  </si>
  <si>
    <t>60 037 03 0174 000</t>
  </si>
  <si>
    <t>9721 MUELLER</t>
  </si>
  <si>
    <t>60 037 03 0203 000</t>
  </si>
  <si>
    <t>9780 CASS</t>
  </si>
  <si>
    <t>60 037 03 0215 000</t>
  </si>
  <si>
    <t>9581 CASS</t>
  </si>
  <si>
    <t>60 037 03 0227 000</t>
  </si>
  <si>
    <t>9448 BLATY</t>
  </si>
  <si>
    <t>60 037 04 0252 000</t>
  </si>
  <si>
    <t>9823 CASS</t>
  </si>
  <si>
    <t>60 037 04 0284 000</t>
  </si>
  <si>
    <t>9903 MUELLER</t>
  </si>
  <si>
    <t>60 037 05 0014 000</t>
  </si>
  <si>
    <t>9709 ROOSEVELT</t>
  </si>
  <si>
    <t>60 037 05 0038 000</t>
  </si>
  <si>
    <t>9732 ROOSEVELT</t>
  </si>
  <si>
    <t>60 037 05 0039 000</t>
  </si>
  <si>
    <t>9712 ROOSEVELT</t>
  </si>
  <si>
    <t>60 037 05 0083 000</t>
  </si>
  <si>
    <t>9864 LINCOLN</t>
  </si>
  <si>
    <t>60 037 06 0035 000</t>
  </si>
  <si>
    <t>9230 ROOSEVELT</t>
  </si>
  <si>
    <t>60 037 07 0008 000</t>
  </si>
  <si>
    <t>22458 MEADOW WOODS CIRCLE</t>
  </si>
  <si>
    <t>'437C0</t>
  </si>
  <si>
    <t>23B</t>
  </si>
  <si>
    <t>60 037 07 0010 000</t>
  </si>
  <si>
    <t>22450 MEADOW WOODS CIRCLE</t>
  </si>
  <si>
    <t>60 038 01 0014 001</t>
  </si>
  <si>
    <t>23848 SCHOMBERG</t>
  </si>
  <si>
    <t>'439A9</t>
  </si>
  <si>
    <t>25</t>
  </si>
  <si>
    <t>60 038 01 0022 001</t>
  </si>
  <si>
    <t>23764 SCHOMBERG</t>
  </si>
  <si>
    <t>60 038 01 0026 001</t>
  </si>
  <si>
    <t>23741 SCHOMBERG</t>
  </si>
  <si>
    <t>60 038 01 0030 305</t>
  </si>
  <si>
    <t>23700 SCHOMBERG</t>
  </si>
  <si>
    <t>60 038 01 0033 002</t>
  </si>
  <si>
    <t>23650 HAIG</t>
  </si>
  <si>
    <t>60 038 01 0039 002</t>
  </si>
  <si>
    <t>23605 SCHOMBERG</t>
  </si>
  <si>
    <t>60 038 02 0013 000</t>
  </si>
  <si>
    <t>9349 WEST POINT</t>
  </si>
  <si>
    <t>60 038 02 0032 000</t>
  </si>
  <si>
    <t>9348 CORNELL</t>
  </si>
  <si>
    <t>60 038 02 0047 000</t>
  </si>
  <si>
    <t>9242 SYRACUSE</t>
  </si>
  <si>
    <t>60 038 02 0051 000</t>
  </si>
  <si>
    <t>9312 SYRACUSE</t>
  </si>
  <si>
    <t>60 038 02 0060 000</t>
  </si>
  <si>
    <t>9313 SYRACUSE</t>
  </si>
  <si>
    <t>60 038 02 0067 000</t>
  </si>
  <si>
    <t>9218 PINE</t>
  </si>
  <si>
    <t>60 038 03 0033 000</t>
  </si>
  <si>
    <t>9520 BIRCH</t>
  </si>
  <si>
    <t>60 038 03 0047 000</t>
  </si>
  <si>
    <t>9341 ELM</t>
  </si>
  <si>
    <t>60 038 03 0075 000</t>
  </si>
  <si>
    <t>9415 OAK</t>
  </si>
  <si>
    <t>60 038 03 0077 000</t>
  </si>
  <si>
    <t>9439 OAK</t>
  </si>
  <si>
    <t>60 038 03 0083 000</t>
  </si>
  <si>
    <t>23416 HAIG</t>
  </si>
  <si>
    <t>60 039 01 0156 001</t>
  </si>
  <si>
    <t>10121 BIRCH</t>
  </si>
  <si>
    <t>60 039 01 0173 301</t>
  </si>
  <si>
    <t>23822 KOTHS</t>
  </si>
  <si>
    <t>60 039 02 0015 000</t>
  </si>
  <si>
    <t>10736 OAK</t>
  </si>
  <si>
    <t>60 039 02 0014 000</t>
  </si>
  <si>
    <t>60 040 01 0089 004</t>
  </si>
  <si>
    <t>22711 KENSINGTON</t>
  </si>
  <si>
    <t>60 040 01 0091 001</t>
  </si>
  <si>
    <t>22781 KENSINGTON</t>
  </si>
  <si>
    <t>60 040 01 0109 000</t>
  </si>
  <si>
    <t>10380 PARDEE</t>
  </si>
  <si>
    <t>60 040 02 0014 000</t>
  </si>
  <si>
    <t>22841 KOTHS</t>
  </si>
  <si>
    <t>60 040 02 0015 000</t>
  </si>
  <si>
    <t>60 040 03 0011 000</t>
  </si>
  <si>
    <t>22102 KOTHS</t>
  </si>
  <si>
    <t>60 040 03 0019 000</t>
  </si>
  <si>
    <t>22002 KOTHS</t>
  </si>
  <si>
    <t>60 040 03 0040 000</t>
  </si>
  <si>
    <t>22112 KENSINGTON</t>
  </si>
  <si>
    <t>60 040 03 0054 000</t>
  </si>
  <si>
    <t>22053 KENSINGTON</t>
  </si>
  <si>
    <t>60 040 03 0082 000</t>
  </si>
  <si>
    <t>22031 HARMON</t>
  </si>
  <si>
    <t>60 040 03 0089 000</t>
  </si>
  <si>
    <t>22115 HARMON</t>
  </si>
  <si>
    <t>60 040 03 0097 000</t>
  </si>
  <si>
    <t>22152 BERNARD</t>
  </si>
  <si>
    <t>60 040 03 0103 000</t>
  </si>
  <si>
    <t>22080 BERNARD</t>
  </si>
  <si>
    <t>60 040 03 0108 000</t>
  </si>
  <si>
    <t>22020 BERNARD</t>
  </si>
  <si>
    <t>60 040 03 0133 000</t>
  </si>
  <si>
    <t>10432 LINCOLN</t>
  </si>
  <si>
    <t>60 040 03 0134 000</t>
  </si>
  <si>
    <t>10416 LINCOLN</t>
  </si>
  <si>
    <t>60 040 03 0137 000</t>
  </si>
  <si>
    <t>22315 KOTHS</t>
  </si>
  <si>
    <t>60 040 05 0026 000</t>
  </si>
  <si>
    <t>22445 KINYON</t>
  </si>
  <si>
    <t>'540A0</t>
  </si>
  <si>
    <t>60 040 05 0030 000</t>
  </si>
  <si>
    <t>22431 KINYON</t>
  </si>
  <si>
    <t>60 040 05 0033 000</t>
  </si>
  <si>
    <t>22421 KINYON</t>
  </si>
  <si>
    <t>60 040 05 0040 000</t>
  </si>
  <si>
    <t>22303 KINYON</t>
  </si>
  <si>
    <t>60 040 05 0041 000</t>
  </si>
  <si>
    <t>22307 KINYON</t>
  </si>
  <si>
    <t>60 040 05 0063 000</t>
  </si>
  <si>
    <t>22147 KINYON</t>
  </si>
  <si>
    <t>60 040 05 0071 000</t>
  </si>
  <si>
    <t>22157 KINYON UNIT 71</t>
  </si>
  <si>
    <t>CONDO-2BR/3S</t>
  </si>
  <si>
    <t>60 040 06 0004 000</t>
  </si>
  <si>
    <t>22656 GODDARD</t>
  </si>
  <si>
    <t>'540B0</t>
  </si>
  <si>
    <t>COND-3BR/3S</t>
  </si>
  <si>
    <t>60 040 06 0009 000</t>
  </si>
  <si>
    <t>22666 GODDARD</t>
  </si>
  <si>
    <t>60 040 06 0018 000</t>
  </si>
  <si>
    <t>22706 GODDARD</t>
  </si>
  <si>
    <t>CONDO-4BR/2S</t>
  </si>
  <si>
    <t>60 040 06 0031 000</t>
  </si>
  <si>
    <t>22714 GODDARD</t>
  </si>
  <si>
    <t>60 040 06 0035 000</t>
  </si>
  <si>
    <t>22722 GODDARD</t>
  </si>
  <si>
    <t>60 040 06 0038 000</t>
  </si>
  <si>
    <t>22732 GODDARD</t>
  </si>
  <si>
    <t>60 040 06 0050 000</t>
  </si>
  <si>
    <t>10890 PARDEE</t>
  </si>
  <si>
    <t>60 040 06 0054 000</t>
  </si>
  <si>
    <t>10864 PARDEE</t>
  </si>
  <si>
    <t>60 040 06 0064 000</t>
  </si>
  <si>
    <t>10850 PARDEE</t>
  </si>
  <si>
    <t>60 040 06 0072 000</t>
  </si>
  <si>
    <t>10830 PARDEE</t>
  </si>
  <si>
    <t>60 040 99 0024 002</t>
  </si>
  <si>
    <t>22200 GODDARD</t>
  </si>
  <si>
    <t>60 041 01 0165 001</t>
  </si>
  <si>
    <t>24475 WICK</t>
  </si>
  <si>
    <t>'441A9</t>
  </si>
  <si>
    <t>28</t>
  </si>
  <si>
    <t>60 042 01 0224 002</t>
  </si>
  <si>
    <t>9612 CHEROKEE</t>
  </si>
  <si>
    <t>60 042 01 0226 300</t>
  </si>
  <si>
    <t>25065 HAIG</t>
  </si>
  <si>
    <t>60 042 04 0279 000</t>
  </si>
  <si>
    <t>25259 BAKER</t>
  </si>
  <si>
    <t>'443A0</t>
  </si>
  <si>
    <t>60 042 04 0283 000</t>
  </si>
  <si>
    <t>25211 BAKER</t>
  </si>
  <si>
    <t>60 042 99 0023 709</t>
  </si>
  <si>
    <t>25550 HAIG</t>
  </si>
  <si>
    <t>29</t>
  </si>
  <si>
    <t>60 043 01 0022 000</t>
  </si>
  <si>
    <t>10439 BEECH DALY</t>
  </si>
  <si>
    <t>30</t>
  </si>
  <si>
    <t>60 043 01 0078 000</t>
  </si>
  <si>
    <t>10170 WOODLAWN</t>
  </si>
  <si>
    <t>60 043 01 0104 000</t>
  </si>
  <si>
    <t>25587 MELODY</t>
  </si>
  <si>
    <t>60 043 01 0107 000</t>
  </si>
  <si>
    <t>25551 MELODY</t>
  </si>
  <si>
    <t>60 043 02 0016 000</t>
  </si>
  <si>
    <t>25137 CRYSLER</t>
  </si>
  <si>
    <t>60 043 02 0035 000</t>
  </si>
  <si>
    <t>25186 ANNA</t>
  </si>
  <si>
    <t>60 043 02 0049 000</t>
  </si>
  <si>
    <t>25174 CRYSLER</t>
  </si>
  <si>
    <t>60 043 02 0050 000</t>
  </si>
  <si>
    <t>25188 CRYSLER</t>
  </si>
  <si>
    <t>60 043 02 0067 000</t>
  </si>
  <si>
    <t>10815 WESTLAKE</t>
  </si>
  <si>
    <t>60 043 03 0149 000</t>
  </si>
  <si>
    <t>10069 FAIRVIEW</t>
  </si>
  <si>
    <t>60 043 03 0181 000</t>
  </si>
  <si>
    <t>25568 KINYON</t>
  </si>
  <si>
    <t>60 043 03 0198 000</t>
  </si>
  <si>
    <t>25415 STATLER</t>
  </si>
  <si>
    <t>60 043 03 0241 000</t>
  </si>
  <si>
    <t>25624 STATLER</t>
  </si>
  <si>
    <t>60 043 04 0093 000</t>
  </si>
  <si>
    <t>25427 MADDEN</t>
  </si>
  <si>
    <t>60 043 04 0149 000</t>
  </si>
  <si>
    <t>25737 RUSTY</t>
  </si>
  <si>
    <t>60 043 04 0150 000</t>
  </si>
  <si>
    <t>25798 MADDEN</t>
  </si>
  <si>
    <t>60 043 04 0175 000</t>
  </si>
  <si>
    <t>25500 RUSTY</t>
  </si>
  <si>
    <t>60 043 05 0216 000</t>
  </si>
  <si>
    <t>10300 CHEROKEE</t>
  </si>
  <si>
    <t>60 043 05 0221 000</t>
  </si>
  <si>
    <t>25129 KOTHS</t>
  </si>
  <si>
    <t>60 043 05 0244 000</t>
  </si>
  <si>
    <t>10419 MICHAEL</t>
  </si>
  <si>
    <t>60 043 05 0306 000</t>
  </si>
  <si>
    <t>25332 KOTHS</t>
  </si>
  <si>
    <t>60 043 05 0320 000</t>
  </si>
  <si>
    <t>10068 CHEROKEE</t>
  </si>
  <si>
    <t>60 043 05 0343 000</t>
  </si>
  <si>
    <t>10316 WESTLAKE</t>
  </si>
  <si>
    <t>60 044 02 0786 000</t>
  </si>
  <si>
    <t>24432 KENSINGTON</t>
  </si>
  <si>
    <t>'444A0</t>
  </si>
  <si>
    <t>31</t>
  </si>
  <si>
    <t>60 045 01 0005 000</t>
  </si>
  <si>
    <t>26185 WICK</t>
  </si>
  <si>
    <t>'446A0</t>
  </si>
  <si>
    <t>32</t>
  </si>
  <si>
    <t>60 045 02 0080 300</t>
  </si>
  <si>
    <t>26151 KINYON</t>
  </si>
  <si>
    <t>'445A9</t>
  </si>
  <si>
    <t>33</t>
  </si>
  <si>
    <t>60 045 02 0081 000</t>
  </si>
  <si>
    <t>26165 KINYON</t>
  </si>
  <si>
    <t>60 045 02 0093 000</t>
  </si>
  <si>
    <t>26427 KINYON</t>
  </si>
  <si>
    <t>60 045 02 0103 000</t>
  </si>
  <si>
    <t>9820 ROSE</t>
  </si>
  <si>
    <t>60 045 02 0132 000</t>
  </si>
  <si>
    <t>26178 SUSAN</t>
  </si>
  <si>
    <t>60 045 02 0167 000</t>
  </si>
  <si>
    <t>9447 CONTINENTAL</t>
  </si>
  <si>
    <t>60 045 02 0188 000</t>
  </si>
  <si>
    <t>9719 SHARON</t>
  </si>
  <si>
    <t>60 045 02 0194 000</t>
  </si>
  <si>
    <t>9825 SHARON</t>
  </si>
  <si>
    <t>60 045 02 0202 000</t>
  </si>
  <si>
    <t>9884 SHARON</t>
  </si>
  <si>
    <t>60 045 02 0205 000</t>
  </si>
  <si>
    <t>26336 KINYON</t>
  </si>
  <si>
    <t>60 045 02 0211 000</t>
  </si>
  <si>
    <t>9857 ROSE</t>
  </si>
  <si>
    <t>60 045 02 0213 000</t>
  </si>
  <si>
    <t>9841 ROSE</t>
  </si>
  <si>
    <t>60 045 02 0243 000</t>
  </si>
  <si>
    <t>9866 SIL</t>
  </si>
  <si>
    <t>60 045 02 0263 000</t>
  </si>
  <si>
    <t>9633 SIL</t>
  </si>
  <si>
    <t>60 045 02 0271 000</t>
  </si>
  <si>
    <t>26349 SUSAN</t>
  </si>
  <si>
    <t>60 046 01 0004 001</t>
  </si>
  <si>
    <t>9642 HOLLAND</t>
  </si>
  <si>
    <t>60 046 01 0009 001</t>
  </si>
  <si>
    <t>9440 HOLLAND</t>
  </si>
  <si>
    <t>60 046 01 0016 002</t>
  </si>
  <si>
    <t>26639 WICK</t>
  </si>
  <si>
    <t>60 046 01 0019 000</t>
  </si>
  <si>
    <t>9267 GLENIS</t>
  </si>
  <si>
    <t>60 046 01 0052 000</t>
  </si>
  <si>
    <t>26748 BASKE</t>
  </si>
  <si>
    <t>60 046 01 0063 000</t>
  </si>
  <si>
    <t>9786 PRINCESS</t>
  </si>
  <si>
    <t>60 046 01 0068 002</t>
  </si>
  <si>
    <t>9514 PRINCESS</t>
  </si>
  <si>
    <t>60 046 01 0077 001</t>
  </si>
  <si>
    <t>26803 WICK</t>
  </si>
  <si>
    <t>60 046 01 0077 002</t>
  </si>
  <si>
    <t>26811 WICK</t>
  </si>
  <si>
    <t>60 046 01 0084 001</t>
  </si>
  <si>
    <t>9405 HAZEL</t>
  </si>
  <si>
    <t>60 046 01 0098 000</t>
  </si>
  <si>
    <t>9620 HAZEL</t>
  </si>
  <si>
    <t>60 046 01 0112 002</t>
  </si>
  <si>
    <t>9263 SYLVIA</t>
  </si>
  <si>
    <t>60 046 01 0116 002</t>
  </si>
  <si>
    <t>9433 SYLVIA</t>
  </si>
  <si>
    <t>60 046 01 0118 001</t>
  </si>
  <si>
    <t>9517 SYLVIA</t>
  </si>
  <si>
    <t>60 046 01 0120 000</t>
  </si>
  <si>
    <t>26947 HAIG</t>
  </si>
  <si>
    <t>60 048 01 0002 000</t>
  </si>
  <si>
    <t>10869 CONTINENTAL</t>
  </si>
  <si>
    <t>60 048 01 0006 000</t>
  </si>
  <si>
    <t>10821 CONTINENTAL</t>
  </si>
  <si>
    <t>60 048 01 0024 000</t>
  </si>
  <si>
    <t>10287 CONTINENTAL</t>
  </si>
  <si>
    <t>60 048 01 0026 000</t>
  </si>
  <si>
    <t>10263 CONTINENTAL</t>
  </si>
  <si>
    <t>60 048 01 0031 000</t>
  </si>
  <si>
    <t>10203 CONTINENTAL</t>
  </si>
  <si>
    <t>60 048 01 0047 000</t>
  </si>
  <si>
    <t>10092 CONTINENTAL</t>
  </si>
  <si>
    <t>60 048 01 0068 000</t>
  </si>
  <si>
    <t>10650 CONTINENTAL</t>
  </si>
  <si>
    <t>60 048 01 0069 000</t>
  </si>
  <si>
    <t>10662 CONTINENTAL</t>
  </si>
  <si>
    <t>60 048 01 0071 000</t>
  </si>
  <si>
    <t>10686 CONTINENTAL</t>
  </si>
  <si>
    <t>60 048 01 0072 000</t>
  </si>
  <si>
    <t>10698 CONTINENTAL</t>
  </si>
  <si>
    <t>60 049 01 0006 000</t>
  </si>
  <si>
    <t>11080 CAPE COD</t>
  </si>
  <si>
    <t>'449A0</t>
  </si>
  <si>
    <t>240</t>
  </si>
  <si>
    <t>60 049 01 0032 000</t>
  </si>
  <si>
    <t>11620 CAPE COD</t>
  </si>
  <si>
    <t>60 049 02 0006 000</t>
  </si>
  <si>
    <t>25976 BREST</t>
  </si>
  <si>
    <t>436</t>
  </si>
  <si>
    <t>60 049 02 0033 000</t>
  </si>
  <si>
    <t>26096 AIRLINE</t>
  </si>
  <si>
    <t>60 049 02 0036 000</t>
  </si>
  <si>
    <t>26068 AIRLINE</t>
  </si>
  <si>
    <t>60 049 02 0055 002</t>
  </si>
  <si>
    <t>25937 BELLEDALE</t>
  </si>
  <si>
    <t>60 049 02 0057 002</t>
  </si>
  <si>
    <t>25963 BELLEDALE</t>
  </si>
  <si>
    <t>60 049 02 0065 300</t>
  </si>
  <si>
    <t>26097 BELLEDALE</t>
  </si>
  <si>
    <t>60 049 03 0007 000</t>
  </si>
  <si>
    <t>25873 COVE CREEK DR</t>
  </si>
  <si>
    <t>'449C0</t>
  </si>
  <si>
    <t>930 COVE CRK</t>
  </si>
  <si>
    <t>60 049 03 0008 000</t>
  </si>
  <si>
    <t>11440 COVE CREEK CT</t>
  </si>
  <si>
    <t>60 049 99 0003 000</t>
  </si>
  <si>
    <t>25965 GODDARD</t>
  </si>
  <si>
    <t>'442A9</t>
  </si>
  <si>
    <t>60 049 99 0013 303</t>
  </si>
  <si>
    <t>11055 PARTRIDGE DR</t>
  </si>
  <si>
    <t>'CYPRE</t>
  </si>
  <si>
    <t>CYPRESS GARDEN SV</t>
  </si>
  <si>
    <t>60 049 99 0013 308</t>
  </si>
  <si>
    <t>11165 PARTRIDGE DR</t>
  </si>
  <si>
    <t>60 049 99 0013 309</t>
  </si>
  <si>
    <t>11187 PARTRIDGE DR</t>
  </si>
  <si>
    <t>60 049 99 0013 310</t>
  </si>
  <si>
    <t>26348 PARTRIDGE DR</t>
  </si>
  <si>
    <t>60 049 99 0013 317</t>
  </si>
  <si>
    <t>26336 PARTRIDGE DR</t>
  </si>
  <si>
    <t>60 049 99 0013 320</t>
  </si>
  <si>
    <t>26300 PARTRIDGE DR</t>
  </si>
  <si>
    <t>60 049 99 0013 322</t>
  </si>
  <si>
    <t>11341 PARTRIDGE DR</t>
  </si>
  <si>
    <t>60 049 99 0013 323</t>
  </si>
  <si>
    <t>11363 PARTRIDGE DR</t>
  </si>
  <si>
    <t>60 049 99 0013 329</t>
  </si>
  <si>
    <t>11495 PARTRIDGE DR</t>
  </si>
  <si>
    <t>60 049 99 0013 330</t>
  </si>
  <si>
    <t>11517 PARTRIDGE DR</t>
  </si>
  <si>
    <t>60 049 99 0013 340</t>
  </si>
  <si>
    <t>26325 PHEASANT CIRCLE</t>
  </si>
  <si>
    <t>60 049 99 0013 345</t>
  </si>
  <si>
    <t>11648 PHEASANT CIRCLE</t>
  </si>
  <si>
    <t>60 049 99 0013 347</t>
  </si>
  <si>
    <t>11604 PHEASANT CIRCLE</t>
  </si>
  <si>
    <t>60 049 99 0013 349</t>
  </si>
  <si>
    <t>11560 PHEASANT CIRCLE</t>
  </si>
  <si>
    <t>60 049 99 0013 350</t>
  </si>
  <si>
    <t>11538 PHEASANT CIRCLE</t>
  </si>
  <si>
    <t>60 049 99 0013 351</t>
  </si>
  <si>
    <t>11516 PHEASANT CIRCLE</t>
  </si>
  <si>
    <t>60 049 99 0013 360</t>
  </si>
  <si>
    <t>11362 PARTRIDGE DR</t>
  </si>
  <si>
    <t>60 050 01 0011 000</t>
  </si>
  <si>
    <t>26650 PARKSIDE DR</t>
  </si>
  <si>
    <t>'450A0</t>
  </si>
  <si>
    <t>929</t>
  </si>
  <si>
    <t>60 050 01 0020 000</t>
  </si>
  <si>
    <t>11295 PARKSIDE DR</t>
  </si>
  <si>
    <t>60 050 01 0041 000</t>
  </si>
  <si>
    <t>26629 PARKSIDE DR</t>
  </si>
  <si>
    <t>60 050 01 0067 000</t>
  </si>
  <si>
    <t>26653 LAKE POINTE DR</t>
  </si>
  <si>
    <t>60 050 01 0074 000</t>
  </si>
  <si>
    <t>11922 GOLFCREST DR</t>
  </si>
  <si>
    <t>60 050 01 0088 000</t>
  </si>
  <si>
    <t>11404 GOLFCREST DR</t>
  </si>
  <si>
    <t>60 050 99 0009 000</t>
  </si>
  <si>
    <t>27156 BREST</t>
  </si>
  <si>
    <t>60 051 99 0006 000</t>
  </si>
  <si>
    <t>27251 BREST</t>
  </si>
  <si>
    <t>60 053 03 0011 000</t>
  </si>
  <si>
    <t>24556 BROOKWOOD</t>
  </si>
  <si>
    <t>'553A0</t>
  </si>
  <si>
    <t>CONDO'S DETACHED</t>
  </si>
  <si>
    <t>60 053 99 0031 000</t>
  </si>
  <si>
    <t>24078 BREST</t>
  </si>
  <si>
    <t>60 054 99 0018 000</t>
  </si>
  <si>
    <t>11825 BEECH DALY</t>
  </si>
  <si>
    <t>60 054 99 0019 000</t>
  </si>
  <si>
    <t>11843 BEECH DALY</t>
  </si>
  <si>
    <t>60 056 01 0003 000</t>
  </si>
  <si>
    <t>24056 THOMAS CT</t>
  </si>
  <si>
    <t>'456A0</t>
  </si>
  <si>
    <t>43</t>
  </si>
  <si>
    <t>60 056 01 0004 000</t>
  </si>
  <si>
    <t>24072 THOMAS CT</t>
  </si>
  <si>
    <t>60 056 01 0005 000</t>
  </si>
  <si>
    <t>24082 THOMAS CT</t>
  </si>
  <si>
    <t>60 057 01 0383 301</t>
  </si>
  <si>
    <t>11717 PARDEE</t>
  </si>
  <si>
    <t>'457B0</t>
  </si>
  <si>
    <t>37</t>
  </si>
  <si>
    <t>60 057 02 0047 000</t>
  </si>
  <si>
    <t>11300 LINCOLN</t>
  </si>
  <si>
    <t>60 057 03 0013 000</t>
  </si>
  <si>
    <t>11110 PARDEE</t>
  </si>
  <si>
    <t>'457C0</t>
  </si>
  <si>
    <t>38</t>
  </si>
  <si>
    <t>60 057 03 0015 300</t>
  </si>
  <si>
    <t>11150 PARDEE</t>
  </si>
  <si>
    <t>60 057 04 0003 000</t>
  </si>
  <si>
    <t>22650 MAPLELAWN</t>
  </si>
  <si>
    <t>'457D0</t>
  </si>
  <si>
    <t>60 057 04 0007 000</t>
  </si>
  <si>
    <t>22730 MAPLELAWN</t>
  </si>
  <si>
    <t>60 057 04 0011 000</t>
  </si>
  <si>
    <t>11165 MAPLELAWN</t>
  </si>
  <si>
    <t>60 057 04 0081 000</t>
  </si>
  <si>
    <t>11244 MORLEY</t>
  </si>
  <si>
    <t>60 057 04 0114 000</t>
  </si>
  <si>
    <t>22741 W KEYES</t>
  </si>
  <si>
    <t>60 057 04 0151 000</t>
  </si>
  <si>
    <t>11820 RAN</t>
  </si>
  <si>
    <t>60 057 04 0169 000</t>
  </si>
  <si>
    <t>11650 ERNST</t>
  </si>
  <si>
    <t>60 057 04 0176 000</t>
  </si>
  <si>
    <t>11817 ERNST</t>
  </si>
  <si>
    <t>60 057 04 0195 000</t>
  </si>
  <si>
    <t>11816 PHYLLIS</t>
  </si>
  <si>
    <t>60 057 04 0221 000</t>
  </si>
  <si>
    <t>11450 KLEBBA</t>
  </si>
  <si>
    <t>60 057 04 0227 000</t>
  </si>
  <si>
    <t>11668 KLEBBA</t>
  </si>
  <si>
    <t>60 057 04 0231 000</t>
  </si>
  <si>
    <t>11836 KLEBBA</t>
  </si>
  <si>
    <t>60 057 04 0235 000</t>
  </si>
  <si>
    <t>11679 KLEBBA</t>
  </si>
  <si>
    <t>60 057 04 0246 000</t>
  </si>
  <si>
    <t>11618 MORAN</t>
  </si>
  <si>
    <t>60 057 04 0248 000</t>
  </si>
  <si>
    <t>11650 MORAN</t>
  </si>
  <si>
    <t>60 057 04 0256 000</t>
  </si>
  <si>
    <t>11801 MORAN</t>
  </si>
  <si>
    <t>60 057 04 0263 000</t>
  </si>
  <si>
    <t>11457 MORAN</t>
  </si>
  <si>
    <t>60 057 05 0004 000</t>
  </si>
  <si>
    <t>11200 BEECHWOOD CT</t>
  </si>
  <si>
    <t>'458A9</t>
  </si>
  <si>
    <t>900</t>
  </si>
  <si>
    <t>60 057 05 0019 000</t>
  </si>
  <si>
    <t>11001 BEECHWOOD CT</t>
  </si>
  <si>
    <t>60 057 99 0006 000</t>
  </si>
  <si>
    <t>11330 PARDEE</t>
  </si>
  <si>
    <t>60 058 01 0179 000</t>
  </si>
  <si>
    <t>11416 CORNELL</t>
  </si>
  <si>
    <t>'458B0</t>
  </si>
  <si>
    <t>60 058 01 0178 000</t>
  </si>
  <si>
    <t>39A</t>
  </si>
  <si>
    <t>60 058 01 0233 000</t>
  </si>
  <si>
    <t>11410 SYRACUSE</t>
  </si>
  <si>
    <t>60 058 01 0234 000</t>
  </si>
  <si>
    <t>11150 SYRACUSE</t>
  </si>
  <si>
    <t>60 058 01 0264 000</t>
  </si>
  <si>
    <t>11125 SYRACUSE</t>
  </si>
  <si>
    <t>60 058 02 0158 000</t>
  </si>
  <si>
    <t>11659 CORNELL</t>
  </si>
  <si>
    <t>60 058 02 0175 300</t>
  </si>
  <si>
    <t>23754 BREST</t>
  </si>
  <si>
    <t>60 058 02 0191 302</t>
  </si>
  <si>
    <t>11748 SYRACUSE</t>
  </si>
  <si>
    <t>60 058 02 0196 000</t>
  </si>
  <si>
    <t>11724 SYRACUSE</t>
  </si>
  <si>
    <t>60 058 02 0216 000</t>
  </si>
  <si>
    <t>11547 SYRACUSE</t>
  </si>
  <si>
    <t>60 058 02 0233 000</t>
  </si>
  <si>
    <t>11719 SYRACUSE</t>
  </si>
  <si>
    <t>60 058 02 0262 000</t>
  </si>
  <si>
    <t>11732 PINE</t>
  </si>
  <si>
    <t>60 058 04 0006 000</t>
  </si>
  <si>
    <t>11594 HEATHERWOOD CIR</t>
  </si>
  <si>
    <t>39B</t>
  </si>
  <si>
    <t>60 058 99 0005 702</t>
  </si>
  <si>
    <t>11257 BIRCH</t>
  </si>
  <si>
    <t>60 059 01 0054 000</t>
  </si>
  <si>
    <t>12273 WEST POINT</t>
  </si>
  <si>
    <t>'459C0</t>
  </si>
  <si>
    <t>211</t>
  </si>
  <si>
    <t>60 059 01 0080 000</t>
  </si>
  <si>
    <t>12241 CORNELL</t>
  </si>
  <si>
    <t>60 059 01 0082 000</t>
  </si>
  <si>
    <t>12257 CORNELL</t>
  </si>
  <si>
    <t>60 059 01 0087 000</t>
  </si>
  <si>
    <t>12297 CORNELL</t>
  </si>
  <si>
    <t>60 059 01 0088 000</t>
  </si>
  <si>
    <t>12305 CORNELL</t>
  </si>
  <si>
    <t>60 059 02 0021 000</t>
  </si>
  <si>
    <t>12948 ROBERT</t>
  </si>
  <si>
    <t>'459B0</t>
  </si>
  <si>
    <t>425</t>
  </si>
  <si>
    <t>60 059 02 0030 300</t>
  </si>
  <si>
    <t>12939 MURRAY</t>
  </si>
  <si>
    <t>60 059 03 0005 000</t>
  </si>
  <si>
    <t>23088 FOREST LANE</t>
  </si>
  <si>
    <t>'459A0</t>
  </si>
  <si>
    <t>42</t>
  </si>
  <si>
    <t>60 059 03 0008 000</t>
  </si>
  <si>
    <t>23072 EMMETT</t>
  </si>
  <si>
    <t>60 059 04 0001 000</t>
  </si>
  <si>
    <t>23175 BREST</t>
  </si>
  <si>
    <t>60 059 05 0004 000</t>
  </si>
  <si>
    <t>23978 NORTHSTONE VILLAGE DR</t>
  </si>
  <si>
    <t>'559D0</t>
  </si>
  <si>
    <t>60 059 05 0025 000</t>
  </si>
  <si>
    <t>23840 NORTHSTONE VILLAGE DR</t>
  </si>
  <si>
    <t>60 059 05 0038 000</t>
  </si>
  <si>
    <t>23770 NORTHSTONE VILLAGE DR</t>
  </si>
  <si>
    <t>60 059 05 0094 000</t>
  </si>
  <si>
    <t>23659 NORTHSTONE VILLAGE DR</t>
  </si>
  <si>
    <t>60 060 01 0003 000</t>
  </si>
  <si>
    <t>22621 OAK VIEW DR</t>
  </si>
  <si>
    <t>'460A0</t>
  </si>
  <si>
    <t>58</t>
  </si>
  <si>
    <t>60 060 01 0017 000</t>
  </si>
  <si>
    <t>12295 WOODCREST ST</t>
  </si>
  <si>
    <t>60 060 01 0023 000</t>
  </si>
  <si>
    <t>22770 OAK VIEW DR</t>
  </si>
  <si>
    <t>60 060 01 0029 000</t>
  </si>
  <si>
    <t>22710 OAK VIEW DR</t>
  </si>
  <si>
    <t>60 060 01 0030 000</t>
  </si>
  <si>
    <t>22700 OAK VIEW DR</t>
  </si>
  <si>
    <t>60 060 99 0012 000</t>
  </si>
  <si>
    <t>12240 PARDEE</t>
  </si>
  <si>
    <t>'460B9</t>
  </si>
  <si>
    <t>440</t>
  </si>
  <si>
    <t>60 060 99 0024 000</t>
  </si>
  <si>
    <t>12748 PARDEE</t>
  </si>
  <si>
    <t>60 061 01 0152 300</t>
  </si>
  <si>
    <t>11139 ZIEGLER</t>
  </si>
  <si>
    <t>34</t>
  </si>
  <si>
    <t>60 061 01 0174 300</t>
  </si>
  <si>
    <t>11311 ZIEGLER</t>
  </si>
  <si>
    <t>60 061 01 0183 300</t>
  </si>
  <si>
    <t>11627 ZIEGLER</t>
  </si>
  <si>
    <t>60 061 01 0225 000</t>
  </si>
  <si>
    <t>11312 ZIEGLER</t>
  </si>
  <si>
    <t>60 061 01 0250 000</t>
  </si>
  <si>
    <t>11072 ZIEGLER</t>
  </si>
  <si>
    <t>60 061 01 0253 000</t>
  </si>
  <si>
    <t>11040 ZIEGLER</t>
  </si>
  <si>
    <t>60 061 01 0271 000</t>
  </si>
  <si>
    <t>11063 JACKSON</t>
  </si>
  <si>
    <t>60 061 01 0272 000</t>
  </si>
  <si>
    <t>60 061 01 0282 000</t>
  </si>
  <si>
    <t>11163 JACKSON</t>
  </si>
  <si>
    <t>60 061 01 0306 002</t>
  </si>
  <si>
    <t>11631 JACKSON</t>
  </si>
  <si>
    <t>60 061 02 0425 000</t>
  </si>
  <si>
    <t>11867 POLK</t>
  </si>
  <si>
    <t>931 SUP #8</t>
  </si>
  <si>
    <t>60 061 02 0434 003</t>
  </si>
  <si>
    <t>11800 POLK</t>
  </si>
  <si>
    <t>60 061 02 0444 000</t>
  </si>
  <si>
    <t>11400 POLK</t>
  </si>
  <si>
    <t>60 061 02 0474 002</t>
  </si>
  <si>
    <t>11785 MORTENVIEW</t>
  </si>
  <si>
    <t>'462A0</t>
  </si>
  <si>
    <t>35</t>
  </si>
  <si>
    <t>60 061 02 0489 000</t>
  </si>
  <si>
    <t>11368 MORTENVIEW</t>
  </si>
  <si>
    <t>60 061 02 0513 000</t>
  </si>
  <si>
    <t>11315 BARAGA</t>
  </si>
  <si>
    <t>60 061 02 0516 000</t>
  </si>
  <si>
    <t>11405 BARAGA</t>
  </si>
  <si>
    <t>60 061 02 0537 002</t>
  </si>
  <si>
    <t>11150 BARAGA</t>
  </si>
  <si>
    <t>60 062 02 0001 000</t>
  </si>
  <si>
    <t>11796 DUDLEY</t>
  </si>
  <si>
    <t>'462B0</t>
  </si>
  <si>
    <t>36</t>
  </si>
  <si>
    <t>60 062 02 0019 000</t>
  </si>
  <si>
    <t>11657 KATHERINE</t>
  </si>
  <si>
    <t>60 062 02 0067 000</t>
  </si>
  <si>
    <t>11042 KATHERINE</t>
  </si>
  <si>
    <t>60 062 02 0103 000</t>
  </si>
  <si>
    <t>11047 DUDLEY</t>
  </si>
  <si>
    <t>60 062 02 0107 000</t>
  </si>
  <si>
    <t>11095 DUDLEY</t>
  </si>
  <si>
    <t>60 062 02 0109 300</t>
  </si>
  <si>
    <t>11119 DUDLEY</t>
  </si>
  <si>
    <t>60 062 02 0136 000</t>
  </si>
  <si>
    <t>11701 DUDLEY</t>
  </si>
  <si>
    <t>60 064 01 0095 002</t>
  </si>
  <si>
    <t>12378 HIPP</t>
  </si>
  <si>
    <t>'464B0</t>
  </si>
  <si>
    <t>60 064 01 0030 002, 60 064 01 0031 001</t>
  </si>
  <si>
    <t>41</t>
  </si>
  <si>
    <t>60 064 01 0174 000</t>
  </si>
  <si>
    <t>12671 HIPP</t>
  </si>
  <si>
    <t>60 064 01 0211 002</t>
  </si>
  <si>
    <t>12560 HURON</t>
  </si>
  <si>
    <t>60 064 01 0224 001</t>
  </si>
  <si>
    <t>20525 EMMETT</t>
  </si>
  <si>
    <t>60 064 01 0293 304</t>
  </si>
  <si>
    <t>12629 HURON</t>
  </si>
  <si>
    <t>60 064 02 0488 301</t>
  </si>
  <si>
    <t>20155 EMPIRE</t>
  </si>
  <si>
    <t>'464A0</t>
  </si>
  <si>
    <t>40</t>
  </si>
  <si>
    <t>60 064 02 0517 002</t>
  </si>
  <si>
    <t>20182 EMPIRE</t>
  </si>
  <si>
    <t>60 064 02 0590 000</t>
  </si>
  <si>
    <t>12605 WEDDEL</t>
  </si>
  <si>
    <t>60 066 02 0009 304</t>
  </si>
  <si>
    <t>13589 MORTENVIEW</t>
  </si>
  <si>
    <t>'466A9</t>
  </si>
  <si>
    <t>54A</t>
  </si>
  <si>
    <t>60 066 04 0022 000</t>
  </si>
  <si>
    <t>13397 CHESTNUT LANE</t>
  </si>
  <si>
    <t>'466B0</t>
  </si>
  <si>
    <t>54B</t>
  </si>
  <si>
    <t>60 066 04 0029 000</t>
  </si>
  <si>
    <t>21406 HUNTER CIRCLE NORTH</t>
  </si>
  <si>
    <t>60 067 02 0017 000</t>
  </si>
  <si>
    <t>21633 SUPERIOR</t>
  </si>
  <si>
    <t>60 067 02 0027 000</t>
  </si>
  <si>
    <t>14230 MORTENVIEW</t>
  </si>
  <si>
    <t>60 068 01 0076 000</t>
  </si>
  <si>
    <t>14395 POLK</t>
  </si>
  <si>
    <t>'468D0</t>
  </si>
  <si>
    <t>45</t>
  </si>
  <si>
    <t>60 068 01 0091 002</t>
  </si>
  <si>
    <t>14654 HURON</t>
  </si>
  <si>
    <t>60 068 01 0123 003</t>
  </si>
  <si>
    <t>14151 HURON</t>
  </si>
  <si>
    <t>60 068 02 0121 004</t>
  </si>
  <si>
    <t>14359 JACKSON</t>
  </si>
  <si>
    <t>'468A0</t>
  </si>
  <si>
    <t>44</t>
  </si>
  <si>
    <t>60 068 02 0125 003</t>
  </si>
  <si>
    <t>14335 ZIEGLER</t>
  </si>
  <si>
    <t>60 068 02 0125 004</t>
  </si>
  <si>
    <t>14323 ZIEGLER</t>
  </si>
  <si>
    <t>60 068 03 0008 001</t>
  </si>
  <si>
    <t>14663 JACKSON</t>
  </si>
  <si>
    <t>60 068 03 0023 001</t>
  </si>
  <si>
    <t>14678 ZIEGLER</t>
  </si>
  <si>
    <t>60 068 03 0031 003</t>
  </si>
  <si>
    <t>14405 ZIEGLER</t>
  </si>
  <si>
    <t>60 068 03 0052 001</t>
  </si>
  <si>
    <t>14668 ALLEN</t>
  </si>
  <si>
    <t>60 068 05 0005 000</t>
  </si>
  <si>
    <t>14084 JACKSON</t>
  </si>
  <si>
    <t>'568C0</t>
  </si>
  <si>
    <t>CONDO-2BR/2S</t>
  </si>
  <si>
    <t>925</t>
  </si>
  <si>
    <t>60 068 05 0009 000</t>
  </si>
  <si>
    <t>14066 JACKSON</t>
  </si>
  <si>
    <t>60 068 05 0012 000</t>
  </si>
  <si>
    <t>14072 JACKSON</t>
  </si>
  <si>
    <t>60 068 05 0025 000</t>
  </si>
  <si>
    <t>14091 JACKSON</t>
  </si>
  <si>
    <t>60 068 05 0031 000</t>
  </si>
  <si>
    <t>14115 ZIEGLER</t>
  </si>
  <si>
    <t>60 068 05 0038 000</t>
  </si>
  <si>
    <t>14104 JACKSON</t>
  </si>
  <si>
    <t>60 068 05 0051 000</t>
  </si>
  <si>
    <t>14245 ZIEGLER</t>
  </si>
  <si>
    <t>60 068 05 0053 000</t>
  </si>
  <si>
    <t>14239 ZIEGLER</t>
  </si>
  <si>
    <t>60 068 05 0079 000</t>
  </si>
  <si>
    <t>14116 ZIEGLER</t>
  </si>
  <si>
    <t>60 068 05 0087 000</t>
  </si>
  <si>
    <t>14175 JACKSON</t>
  </si>
  <si>
    <t>60 068 05 0089 000</t>
  </si>
  <si>
    <t>14169 JACKSON</t>
  </si>
  <si>
    <t>60 068 05 0096 000</t>
  </si>
  <si>
    <t>14223 JACKSON</t>
  </si>
  <si>
    <t>60 069 01 0034 002</t>
  </si>
  <si>
    <t>13527 PARDEE</t>
  </si>
  <si>
    <t>60 069 01 0035 003</t>
  </si>
  <si>
    <t>60 069 03 0003 000</t>
  </si>
  <si>
    <t>22655 COACHLIGHT</t>
  </si>
  <si>
    <t>'569C0</t>
  </si>
  <si>
    <t>53B COACHLIGHT CONDOS</t>
  </si>
  <si>
    <t>60 069 03 0011 000</t>
  </si>
  <si>
    <t>22696 COACHLIGHT</t>
  </si>
  <si>
    <t>60 069 03 0020 000</t>
  </si>
  <si>
    <t>22869 COACHLIGHT</t>
  </si>
  <si>
    <t>CONDO-3BR/2S</t>
  </si>
  <si>
    <t>60 069 03 0023 000</t>
  </si>
  <si>
    <t>22853 COACHLIGHT</t>
  </si>
  <si>
    <t>60 069 03 0026 000</t>
  </si>
  <si>
    <t>22833 COACHLIGHT</t>
  </si>
  <si>
    <t>60 069 03 0036 000</t>
  </si>
  <si>
    <t>22818 COACHLIGHT</t>
  </si>
  <si>
    <t>60 069 03 0056 000</t>
  </si>
  <si>
    <t>22691 COACHLIGHT</t>
  </si>
  <si>
    <t>60 069 03 0065 000</t>
  </si>
  <si>
    <t>22745 COACHLIGHT</t>
  </si>
  <si>
    <t>60 069 03 0071 000</t>
  </si>
  <si>
    <t>22781 COACHLIGHT</t>
  </si>
  <si>
    <t>60 069 03 0086 000</t>
  </si>
  <si>
    <t>22726 COACHLIGHT</t>
  </si>
  <si>
    <t>60 069 04 0001 000</t>
  </si>
  <si>
    <t>22749 WOODCREEK DR</t>
  </si>
  <si>
    <t>'569B0</t>
  </si>
  <si>
    <t>934</t>
  </si>
  <si>
    <t>60 069 04 0015 000</t>
  </si>
  <si>
    <t>22801 WOODCREEK DR</t>
  </si>
  <si>
    <t>60 069 04 0018 000</t>
  </si>
  <si>
    <t>22811 WOODCREEK DR</t>
  </si>
  <si>
    <t>60 069 04 0031 000</t>
  </si>
  <si>
    <t>22833 WOODCREEK DR</t>
  </si>
  <si>
    <t>60 069 04 0032 000</t>
  </si>
  <si>
    <t>22835 WOODCREEK DR</t>
  </si>
  <si>
    <t>60 069 04 0051 000</t>
  </si>
  <si>
    <t>22891 WOODCREEK DR</t>
  </si>
  <si>
    <t>60 069 04 0053 000</t>
  </si>
  <si>
    <t>22788 REDWOOD LANE</t>
  </si>
  <si>
    <t>60 069 04 0055 000</t>
  </si>
  <si>
    <t>22780 REDWOOD LANE</t>
  </si>
  <si>
    <t>60 069 04 0074 000</t>
  </si>
  <si>
    <t>22832 WOODCREEK DR</t>
  </si>
  <si>
    <t>60 069 04 0089 000</t>
  </si>
  <si>
    <t>22672 WOODCREEK DR</t>
  </si>
  <si>
    <t>60 069 05 0041 000</t>
  </si>
  <si>
    <t>22091 PARKVIEW DR</t>
  </si>
  <si>
    <t>'569A0</t>
  </si>
  <si>
    <t>60 070 01 0194 000</t>
  </si>
  <si>
    <t>14508 PINE</t>
  </si>
  <si>
    <t>'471A9</t>
  </si>
  <si>
    <t>46</t>
  </si>
  <si>
    <t>60 070 01 0247 000</t>
  </si>
  <si>
    <t>14199 SYRACUSE</t>
  </si>
  <si>
    <t>60 070 01 0260 000</t>
  </si>
  <si>
    <t>14483 SYRACUSE</t>
  </si>
  <si>
    <t>60 070 01 0267 000</t>
  </si>
  <si>
    <t>14657 SYRACUSE</t>
  </si>
  <si>
    <t>60 070 01 0294 303</t>
  </si>
  <si>
    <t>14470 SYRACUSE</t>
  </si>
  <si>
    <t>60 070 01 0302 000</t>
  </si>
  <si>
    <t>14424 SYRACUSE</t>
  </si>
  <si>
    <t>60 070 01 0305 000</t>
  </si>
  <si>
    <t>14404 SYRACUSE</t>
  </si>
  <si>
    <t>60 070 01 0342 300</t>
  </si>
  <si>
    <t>14165 CORNELL</t>
  </si>
  <si>
    <t>60 070 01 0368 000</t>
  </si>
  <si>
    <t>14705 CORNELL</t>
  </si>
  <si>
    <t>60 070 01 0431 000</t>
  </si>
  <si>
    <t>14051 WEST POINT</t>
  </si>
  <si>
    <t>60 070 01 0432 000</t>
  </si>
  <si>
    <t>60 070 01 0440 000</t>
  </si>
  <si>
    <t>14261 WEST POINT</t>
  </si>
  <si>
    <t>60 070 01 0457 000</t>
  </si>
  <si>
    <t>14519 WEST POINT</t>
  </si>
  <si>
    <t>60 070 01 0505 300</t>
  </si>
  <si>
    <t>14260 WEST POINT</t>
  </si>
  <si>
    <t>60 070 01 0513 300</t>
  </si>
  <si>
    <t>14070 WEST POINT</t>
  </si>
  <si>
    <t>60 070 99 0016 000</t>
  </si>
  <si>
    <t>13375 PINE</t>
  </si>
  <si>
    <t>'470A9</t>
  </si>
  <si>
    <t>53A</t>
  </si>
  <si>
    <t>60 070 99 0021 004</t>
  </si>
  <si>
    <t>13350 PINE</t>
  </si>
  <si>
    <t>60 070 99 0021 003</t>
  </si>
  <si>
    <t>60 070 99 0021 006</t>
  </si>
  <si>
    <t>13404 PINE</t>
  </si>
  <si>
    <t>60 071 01 0010 000</t>
  </si>
  <si>
    <t>23448 RIDGEVIEW ST</t>
  </si>
  <si>
    <t>'571B0</t>
  </si>
  <si>
    <t>60 071 01 0014 000</t>
  </si>
  <si>
    <t>23352 SUNSET RD</t>
  </si>
  <si>
    <t>60 071 01 0021 000</t>
  </si>
  <si>
    <t>23366 SUNSET RD</t>
  </si>
  <si>
    <t>60 071 01 0023 000</t>
  </si>
  <si>
    <t>23370 SUNSET RD</t>
  </si>
  <si>
    <t>60 071 01 0091 000</t>
  </si>
  <si>
    <t>14353 TIMBERLINE DR</t>
  </si>
  <si>
    <t>60 073 01 0031 000</t>
  </si>
  <si>
    <t>24625 MUIRFIELD DR</t>
  </si>
  <si>
    <t>'473A0</t>
  </si>
  <si>
    <t>933</t>
  </si>
  <si>
    <t>60 073 01 0034 000</t>
  </si>
  <si>
    <t>24685 MUIRFIELD DR</t>
  </si>
  <si>
    <t>60 073 01 0036 000</t>
  </si>
  <si>
    <t>24755 MUIRFIELD DR</t>
  </si>
  <si>
    <t>60 074 01 0008 000</t>
  </si>
  <si>
    <t>13155 GOLF POINTE DR</t>
  </si>
  <si>
    <t>'574A0</t>
  </si>
  <si>
    <t>60 074 01 0020 000</t>
  </si>
  <si>
    <t>13195 GOLF POINTE DR</t>
  </si>
  <si>
    <t>60 075 01 0083 301</t>
  </si>
  <si>
    <t>15145 OLDHAM</t>
  </si>
  <si>
    <t>'480A9</t>
  </si>
  <si>
    <t>50</t>
  </si>
  <si>
    <t>60 075 01 0093 000</t>
  </si>
  <si>
    <t>15266 OLDHAM</t>
  </si>
  <si>
    <t>60 075 01 0127 000</t>
  </si>
  <si>
    <t>15085 BEECH DALY</t>
  </si>
  <si>
    <t>60 075 01 0129 000</t>
  </si>
  <si>
    <t>15095 BEECH DALY</t>
  </si>
  <si>
    <t>60 075 01 0149 000</t>
  </si>
  <si>
    <t>15359 BEECH DALY</t>
  </si>
  <si>
    <t>60 075 01 0153 000</t>
  </si>
  <si>
    <t>15403 BEECH DALY</t>
  </si>
  <si>
    <t>60 075 01 0159 300</t>
  </si>
  <si>
    <t>15451 BEECH DALY</t>
  </si>
  <si>
    <t>60 075 01 0169 000</t>
  </si>
  <si>
    <t>15404 OLDHAM</t>
  </si>
  <si>
    <t>60 075 01 0207 000</t>
  </si>
  <si>
    <t>15705 OLDHAM</t>
  </si>
  <si>
    <t>60 075 01 0237 000</t>
  </si>
  <si>
    <t>15690 OLDHAM</t>
  </si>
  <si>
    <t>60 075 01 0257 001</t>
  </si>
  <si>
    <t>14718 MILLER</t>
  </si>
  <si>
    <t>60 075 01 0271 000</t>
  </si>
  <si>
    <t>14746 GULLEY</t>
  </si>
  <si>
    <t>60 075 01 0273 000</t>
  </si>
  <si>
    <t>14718 GULLEY</t>
  </si>
  <si>
    <t>60 075 02 0025 001</t>
  </si>
  <si>
    <t>25600 EUREKA</t>
  </si>
  <si>
    <t>310</t>
  </si>
  <si>
    <t>60 075 03 0039 000</t>
  </si>
  <si>
    <t>25024 PAMELA</t>
  </si>
  <si>
    <t>'475A0</t>
  </si>
  <si>
    <t>48</t>
  </si>
  <si>
    <t>60 075 03 0040 000</t>
  </si>
  <si>
    <t>25036 PAMELA</t>
  </si>
  <si>
    <t>60 075 03 0050 000</t>
  </si>
  <si>
    <t>25156 PAMELA</t>
  </si>
  <si>
    <t>60 075 03 0063 000</t>
  </si>
  <si>
    <t>14170 GULLEY</t>
  </si>
  <si>
    <t>60 075 03 0077 000</t>
  </si>
  <si>
    <t>25059 PAMELA</t>
  </si>
  <si>
    <t>60 075 03 0144 000</t>
  </si>
  <si>
    <t>25130 DARIN</t>
  </si>
  <si>
    <t>60 075 03 0165 000</t>
  </si>
  <si>
    <t>25045 RICHARD</t>
  </si>
  <si>
    <t>60 075 03 0166 000</t>
  </si>
  <si>
    <t>25033 RICHARD</t>
  </si>
  <si>
    <t>60 075 03 0177 000</t>
  </si>
  <si>
    <t>25104 RICHARD</t>
  </si>
  <si>
    <t>60 075 03 0212 000</t>
  </si>
  <si>
    <t>25098 CARY</t>
  </si>
  <si>
    <t>60 076 01 1241 300</t>
  </si>
  <si>
    <t>14286 TROY</t>
  </si>
  <si>
    <t>'476A0</t>
  </si>
  <si>
    <t>47</t>
  </si>
  <si>
    <t>60 076 01 1412 000</t>
  </si>
  <si>
    <t>14801 BURR</t>
  </si>
  <si>
    <t>60 076 01 1490 000</t>
  </si>
  <si>
    <t>14443 BUCK</t>
  </si>
  <si>
    <t>60 076 01 1491 000</t>
  </si>
  <si>
    <t>14451 BUCK</t>
  </si>
  <si>
    <t>60 076 01 1524 300</t>
  </si>
  <si>
    <t>14666 BANNER</t>
  </si>
  <si>
    <t>60 076 01 1528 000</t>
  </si>
  <si>
    <t>14642 BANNER</t>
  </si>
  <si>
    <t>60 076 01 1529 000</t>
  </si>
  <si>
    <t>14634 BANNER</t>
  </si>
  <si>
    <t>60 077 01 0958 000</t>
  </si>
  <si>
    <t>13516 FELLRATH</t>
  </si>
  <si>
    <t>'477A9</t>
  </si>
  <si>
    <t>49</t>
  </si>
  <si>
    <t>60 077 01 1049 000</t>
  </si>
  <si>
    <t>13685 MARVIN</t>
  </si>
  <si>
    <t>60 077 01 1057 001</t>
  </si>
  <si>
    <t>25978 SUPERIOR</t>
  </si>
  <si>
    <t>60 077 01 1075 000</t>
  </si>
  <si>
    <t>13708 MC GUIRE</t>
  </si>
  <si>
    <t>60 077 01 1142 300</t>
  </si>
  <si>
    <t>13710 BEECH DALY</t>
  </si>
  <si>
    <t>60 077 01 1164 000</t>
  </si>
  <si>
    <t>13622 BEECH DALY</t>
  </si>
  <si>
    <t>60 077 01 1185 002</t>
  </si>
  <si>
    <t>13416 BEECH DALY</t>
  </si>
  <si>
    <t>60 080 01 0269 300</t>
  </si>
  <si>
    <t>14648 HAROLD</t>
  </si>
  <si>
    <t>60 080 01 0278 300</t>
  </si>
  <si>
    <t>14762 HAROLD</t>
  </si>
  <si>
    <t>60 080 01 0299 300</t>
  </si>
  <si>
    <t>14709 DUNCAN</t>
  </si>
  <si>
    <t>60 080 02 0001 301</t>
  </si>
  <si>
    <t>14460 BEECH DALY</t>
  </si>
  <si>
    <t>60 080 02 0014 001</t>
  </si>
  <si>
    <t>14640 BEECH DALY</t>
  </si>
  <si>
    <t>60 080 02 0049 000</t>
  </si>
  <si>
    <t>14711 MC GUIRE</t>
  </si>
  <si>
    <t>60 080 02 0052 000</t>
  </si>
  <si>
    <t>14671 MC GUIRE</t>
  </si>
  <si>
    <t>60 080 02 0083 300</t>
  </si>
  <si>
    <t>14670 MC GUIRE</t>
  </si>
  <si>
    <t>60 080 02 0086 300</t>
  </si>
  <si>
    <t>14710 MC GUIRE</t>
  </si>
  <si>
    <t>60 080 02 0089 301</t>
  </si>
  <si>
    <t>14750 MC GUIRE</t>
  </si>
  <si>
    <t>60 080 02 0178 000</t>
  </si>
  <si>
    <t>14817 FELLRATH</t>
  </si>
  <si>
    <t>60 080 02 0247 300</t>
  </si>
  <si>
    <t>14725 HAROLD</t>
  </si>
  <si>
    <t>60 080 02 0248 300</t>
  </si>
  <si>
    <t>14709 HAROLD</t>
  </si>
  <si>
    <t>60 080 03 0716 000</t>
  </si>
  <si>
    <t>14236 BEECH DALY</t>
  </si>
  <si>
    <t>60 080 03 0768 000</t>
  </si>
  <si>
    <t>14236 MC GUIRE</t>
  </si>
  <si>
    <t>60 080 03 0775 000</t>
  </si>
  <si>
    <t>14080 MC GUIRE</t>
  </si>
  <si>
    <t>60 080 03 0787 300</t>
  </si>
  <si>
    <t>25951 SUPERIOR</t>
  </si>
  <si>
    <t>60 080 03 0842 000</t>
  </si>
  <si>
    <t>14065 FELLRATH</t>
  </si>
  <si>
    <t>60 080 03 0856 002</t>
  </si>
  <si>
    <t>14234 FELLRATH</t>
  </si>
  <si>
    <t>60 080 03 0857 002</t>
  </si>
  <si>
    <t>14224 FELLRATH</t>
  </si>
  <si>
    <t>60 080 03 0875 000</t>
  </si>
  <si>
    <t>26153 SUPERIOR</t>
  </si>
  <si>
    <t>60 080 99 0005 000</t>
  </si>
  <si>
    <t>14643 LANGE</t>
  </si>
  <si>
    <t>'478A9</t>
  </si>
  <si>
    <t>442</t>
  </si>
  <si>
    <t>60 081 02 0032 000</t>
  </si>
  <si>
    <t>MC GUIRE</t>
  </si>
  <si>
    <t>60 081 02 0033 000</t>
  </si>
  <si>
    <t>402</t>
  </si>
  <si>
    <t>15096 MC GUIRE</t>
  </si>
  <si>
    <t>60 081 02 0077 300</t>
  </si>
  <si>
    <t>15310 BEECH DALY</t>
  </si>
  <si>
    <t>60 081 02 0087 000</t>
  </si>
  <si>
    <t>15382 BEECH DALY</t>
  </si>
  <si>
    <t>60 081 02 0092 000</t>
  </si>
  <si>
    <t>15422 BEECH DALY</t>
  </si>
  <si>
    <t>60 081 02 0093 000</t>
  </si>
  <si>
    <t>15434 BEECH DALY</t>
  </si>
  <si>
    <t>60 081 02 0095 000</t>
  </si>
  <si>
    <t>15446 BEECH DALY</t>
  </si>
  <si>
    <t>60 081 02 0117 300</t>
  </si>
  <si>
    <t>15324 MC GUIRE</t>
  </si>
  <si>
    <t>60 081 02 0177 002</t>
  </si>
  <si>
    <t>15605 MC GUIRE</t>
  </si>
  <si>
    <t>60 081 02 0189 300</t>
  </si>
  <si>
    <t>15720 BEECH DALY</t>
  </si>
  <si>
    <t>60 081 04 0008 000</t>
  </si>
  <si>
    <t>15314 HAMPDEN</t>
  </si>
  <si>
    <t>'481B0</t>
  </si>
  <si>
    <t>462</t>
  </si>
  <si>
    <t>60 082 02 0003 000</t>
  </si>
  <si>
    <t>15037 KERSTYN</t>
  </si>
  <si>
    <t>'482A9</t>
  </si>
  <si>
    <t>51</t>
  </si>
  <si>
    <t>60 082 02 0009 000</t>
  </si>
  <si>
    <t>15121 KERSTYN</t>
  </si>
  <si>
    <t>60 082 02 0011 000</t>
  </si>
  <si>
    <t>15149 KERSTYN</t>
  </si>
  <si>
    <t>60 082 02 0017 000</t>
  </si>
  <si>
    <t>15235 KERSTYN</t>
  </si>
  <si>
    <t>60 082 02 0020 000</t>
  </si>
  <si>
    <t>15401 KERSTYN</t>
  </si>
  <si>
    <t>60 082 02 0023 000</t>
  </si>
  <si>
    <t>15439 KERSTYN</t>
  </si>
  <si>
    <t>60 082 02 0025 000</t>
  </si>
  <si>
    <t>15621 WENDY</t>
  </si>
  <si>
    <t>60 082 02 0067 000</t>
  </si>
  <si>
    <t>15665 KERSTYN</t>
  </si>
  <si>
    <t>60 082 02 0071 000</t>
  </si>
  <si>
    <t>15711 KERSTYN</t>
  </si>
  <si>
    <t>60 082 02 0078 000</t>
  </si>
  <si>
    <t>15795 KERSTYN</t>
  </si>
  <si>
    <t>60 082 02 0102 000</t>
  </si>
  <si>
    <t>15618 KERSTYN</t>
  </si>
  <si>
    <t>60 082 02 0109 000</t>
  </si>
  <si>
    <t>15619 WELLINGTON</t>
  </si>
  <si>
    <t>60 082 02 0110 000</t>
  </si>
  <si>
    <t>15631 WELLINGTON</t>
  </si>
  <si>
    <t>60 082 02 0123 000</t>
  </si>
  <si>
    <t>15929 WELLINGTON</t>
  </si>
  <si>
    <t>60 082 02 0127 000</t>
  </si>
  <si>
    <t>27019 LEROY</t>
  </si>
  <si>
    <t>60 082 02 0129 000</t>
  </si>
  <si>
    <t>27043 LEROY</t>
  </si>
  <si>
    <t>60 082 02 0147 000</t>
  </si>
  <si>
    <t>27251 BARBARA</t>
  </si>
  <si>
    <t>60 082 02 0148 000</t>
  </si>
  <si>
    <t>27263 BARBARA</t>
  </si>
  <si>
    <t>60 082 02 0182 000</t>
  </si>
  <si>
    <t>15356 WENDY</t>
  </si>
  <si>
    <t>60 082 02 0189 000</t>
  </si>
  <si>
    <t>15333 WENDY</t>
  </si>
  <si>
    <t>60 082 02 0195 000</t>
  </si>
  <si>
    <t>15405 WENDY</t>
  </si>
  <si>
    <t>60 082 02 0202 000</t>
  </si>
  <si>
    <t>27001 STACEY</t>
  </si>
  <si>
    <t>60 082 02 0216 000</t>
  </si>
  <si>
    <t>15104 SIEBERT</t>
  </si>
  <si>
    <t>60 082 02 0226 000</t>
  </si>
  <si>
    <t>15103 SIEBERT</t>
  </si>
  <si>
    <t>60 082 02 0229 000</t>
  </si>
  <si>
    <t>15143 SIEBERT</t>
  </si>
  <si>
    <t>60 082 02 0236 000</t>
  </si>
  <si>
    <t>27002 STACEY</t>
  </si>
  <si>
    <t>60 083 01 0313 000</t>
  </si>
  <si>
    <t>26867 CALIFORNIA</t>
  </si>
  <si>
    <t>60 083 01 0334 000</t>
  </si>
  <si>
    <t>16350 LAUREN</t>
  </si>
  <si>
    <t>60 083 01 0339 000</t>
  </si>
  <si>
    <t>16288 LAUREN</t>
  </si>
  <si>
    <t>RESIDENTIAL</t>
  </si>
  <si>
    <t>60 083 01 0357 000</t>
  </si>
  <si>
    <t>16042 LAUREN</t>
  </si>
  <si>
    <t>60 083 01 0364 000</t>
  </si>
  <si>
    <t>16061 LAUREN</t>
  </si>
  <si>
    <t>60 083 01 0397 000</t>
  </si>
  <si>
    <t>27081 CALIFORNIA</t>
  </si>
  <si>
    <t>60 083 01 0413 000</t>
  </si>
  <si>
    <t>15972 WELLINGTON</t>
  </si>
  <si>
    <t>60 083 99 0010 000</t>
  </si>
  <si>
    <t>27296 PENNSYLVANIA</t>
  </si>
  <si>
    <t>'483A9</t>
  </si>
  <si>
    <t>52</t>
  </si>
  <si>
    <t>60 084 03 0005 000</t>
  </si>
  <si>
    <t>16009 TERRACE VILLAGE DR</t>
  </si>
  <si>
    <t>'584A0</t>
  </si>
  <si>
    <t>CONDO-1BR/2S</t>
  </si>
  <si>
    <t>60 084 03 0034 000</t>
  </si>
  <si>
    <t>16233 TERRACE VILLAGE DR</t>
  </si>
  <si>
    <t>60 084 03 0041 000</t>
  </si>
  <si>
    <t>16251 TERRACE VILLAGE DR</t>
  </si>
  <si>
    <t>CONDO-3BR/MAS2S</t>
  </si>
  <si>
    <t>60 084 03 0043 000</t>
  </si>
  <si>
    <t>16255 TERRACE VILLAGE DR</t>
  </si>
  <si>
    <t>60 084 03 0050 000</t>
  </si>
  <si>
    <t>16273 TERRACE VILLAGE DR</t>
  </si>
  <si>
    <t>60 084 03 0052 000</t>
  </si>
  <si>
    <t>16201 TERRACE VILLAGE DR</t>
  </si>
  <si>
    <t>60 084 03 0063 000</t>
  </si>
  <si>
    <t>16311 TERRACE VILLAGE DR</t>
  </si>
  <si>
    <t>60 084 03 0070 000</t>
  </si>
  <si>
    <t>16373 TERRACE VILLAGE DR</t>
  </si>
  <si>
    <t>60 084 03 0071 000</t>
  </si>
  <si>
    <t>16369 TERRACE VILLAGE DR</t>
  </si>
  <si>
    <t>60 084 03 0083 000</t>
  </si>
  <si>
    <t>16459 TERRACE VILLAGE DR</t>
  </si>
  <si>
    <t>60 084 03 0088 000</t>
  </si>
  <si>
    <t>16473 TERRACE VILLAGE DR</t>
  </si>
  <si>
    <t>60 084 03 0090 000</t>
  </si>
  <si>
    <t>16401 TERRACE VILLAGE DR</t>
  </si>
  <si>
    <t>60 084 03 0091 000</t>
  </si>
  <si>
    <t>16535 TERRACE VILLAGE DR</t>
  </si>
  <si>
    <t>60 084 03 0094 000</t>
  </si>
  <si>
    <t>16529 TERRACE VILLAGE DR</t>
  </si>
  <si>
    <t>60 084 03 0099 000</t>
  </si>
  <si>
    <t>16515 TERRACE VILLAGE DR</t>
  </si>
  <si>
    <t>60 084 99 0009 000</t>
  </si>
  <si>
    <t>26386 PENNSYLVANIA</t>
  </si>
  <si>
    <t>'488A9</t>
  </si>
  <si>
    <t>350</t>
  </si>
  <si>
    <t>60 084 99 0011 002</t>
  </si>
  <si>
    <t>26360 PENNSYLVANIA</t>
  </si>
  <si>
    <t>60 085 01 0596 000</t>
  </si>
  <si>
    <t>15313 BURR</t>
  </si>
  <si>
    <t>'485B0</t>
  </si>
  <si>
    <t>370</t>
  </si>
  <si>
    <t>60 085 01 0631 000</t>
  </si>
  <si>
    <t>15464 BUCK</t>
  </si>
  <si>
    <t>60 085 01 0642 300</t>
  </si>
  <si>
    <t>15290 BUCK</t>
  </si>
  <si>
    <t>60 085 01 0667 000</t>
  </si>
  <si>
    <t>15565 BUCK</t>
  </si>
  <si>
    <t>60 085 01 0688 000</t>
  </si>
  <si>
    <t>15402 BANNER</t>
  </si>
  <si>
    <t>60 085 01 0712 002</t>
  </si>
  <si>
    <t>15441 BANNER</t>
  </si>
  <si>
    <t>60 085 01 0722 000</t>
  </si>
  <si>
    <t>15579 BANNER</t>
  </si>
  <si>
    <t>60 085 01 0736 000</t>
  </si>
  <si>
    <t>15514 COOPER</t>
  </si>
  <si>
    <t>60 085 02 0004 003</t>
  </si>
  <si>
    <t>15053 WESTLAKE</t>
  </si>
  <si>
    <t>'485C9</t>
  </si>
  <si>
    <t>57</t>
  </si>
  <si>
    <t>60 085 02 0022 002</t>
  </si>
  <si>
    <t>15103 GAGE</t>
  </si>
  <si>
    <t>60 085 02 0065 001</t>
  </si>
  <si>
    <t>15051 BAILEY</t>
  </si>
  <si>
    <t>60 085 02 0077 002</t>
  </si>
  <si>
    <t>15106 BURR</t>
  </si>
  <si>
    <t>60 085 02 0127 000</t>
  </si>
  <si>
    <t>15165 BANNER</t>
  </si>
  <si>
    <t>56</t>
  </si>
  <si>
    <t>60 085 03 0033 000</t>
  </si>
  <si>
    <t>24817 ORCHARD</t>
  </si>
  <si>
    <t>60 085 03 0044 000</t>
  </si>
  <si>
    <t>24716 ORCHARD</t>
  </si>
  <si>
    <t>60 085 03 0079 000</t>
  </si>
  <si>
    <t>15438 WESTLAKE</t>
  </si>
  <si>
    <t>60 085 03 0090 000</t>
  </si>
  <si>
    <t>15343 LEADER</t>
  </si>
  <si>
    <t>60 085 03 0115 000</t>
  </si>
  <si>
    <t>15400 LEADER</t>
  </si>
  <si>
    <t>60 085 03 0156 000</t>
  </si>
  <si>
    <t>24716 ORIOLE</t>
  </si>
  <si>
    <t>60 085 03 0157 000</t>
  </si>
  <si>
    <t>24702 ORIOLE</t>
  </si>
  <si>
    <t>60 085 04 0010 000</t>
  </si>
  <si>
    <t>15400 BURR</t>
  </si>
  <si>
    <t>60 086 02 0202 000</t>
  </si>
  <si>
    <t>15723 LEADER</t>
  </si>
  <si>
    <t>60 086 02 0216 000</t>
  </si>
  <si>
    <t>15630 LEADER</t>
  </si>
  <si>
    <t>60 086 02 0217 000</t>
  </si>
  <si>
    <t>15638 LEADER</t>
  </si>
  <si>
    <t>60 086 02 0218 000</t>
  </si>
  <si>
    <t>15646 LEADER</t>
  </si>
  <si>
    <t>60 086 02 0223 000</t>
  </si>
  <si>
    <t>15677 VIVIAN</t>
  </si>
  <si>
    <t>60 086 02 0302 000</t>
  </si>
  <si>
    <t>15708 MICHAEL</t>
  </si>
  <si>
    <t>60 086 03 0044 000</t>
  </si>
  <si>
    <t>25373 KELLI CT</t>
  </si>
  <si>
    <t>811</t>
  </si>
  <si>
    <t>60 086 04 0322 000</t>
  </si>
  <si>
    <t>15427 GULLEY</t>
  </si>
  <si>
    <t>60 086 99 0013 702</t>
  </si>
  <si>
    <t>15279 GULLEY</t>
  </si>
  <si>
    <t>60 087 99 0007 001</t>
  </si>
  <si>
    <t>15971 BEECH DALY</t>
  </si>
  <si>
    <t>60 087 99 0015 001</t>
  </si>
  <si>
    <t>16587 BEECH DALY</t>
  </si>
  <si>
    <t>60 087 99 0014 004</t>
  </si>
  <si>
    <t>60 087 99 0037 000</t>
  </si>
  <si>
    <t>25330 PENNSYLVANIA</t>
  </si>
  <si>
    <t>60 087 99 0041 000</t>
  </si>
  <si>
    <t>25306 PENNSYLVANIA</t>
  </si>
  <si>
    <t>60 090 01 0560 008</t>
  </si>
  <si>
    <t>15615 PARDEE</t>
  </si>
  <si>
    <t>'490A0</t>
  </si>
  <si>
    <t>191</t>
  </si>
  <si>
    <t>60 090 08 0005 000</t>
  </si>
  <si>
    <t>15709 DUPAGE</t>
  </si>
  <si>
    <t>'590B0</t>
  </si>
  <si>
    <t>926</t>
  </si>
  <si>
    <t>60 090 08 0014 000</t>
  </si>
  <si>
    <t>15806 DUPAGE</t>
  </si>
  <si>
    <t>60 090 08 0042 000</t>
  </si>
  <si>
    <t>15786 DUPAGE</t>
  </si>
  <si>
    <t>60 090 08 0050 000</t>
  </si>
  <si>
    <t>15766 DUPAGE</t>
  </si>
  <si>
    <t>60 090 08 0056 000</t>
  </si>
  <si>
    <t>15724 DUPAGE</t>
  </si>
  <si>
    <t>60 090 08 0059 000</t>
  </si>
  <si>
    <t>15676 DUPAGE</t>
  </si>
  <si>
    <t>60 090 08 0075 000</t>
  </si>
  <si>
    <t>15646 DUPAGE</t>
  </si>
  <si>
    <t>60 090 08 0077 000</t>
  </si>
  <si>
    <t>15658 DUPAGE</t>
  </si>
  <si>
    <t>60 090 08 0080 000</t>
  </si>
  <si>
    <t>15652 DUPAGE</t>
  </si>
  <si>
    <t>60 090 08 0084 000</t>
  </si>
  <si>
    <t>15663 DUPAGE</t>
  </si>
  <si>
    <t>60 090 08 0098 000</t>
  </si>
  <si>
    <t>15592 DUPAGE</t>
  </si>
  <si>
    <t>60 090 08 0100 000</t>
  </si>
  <si>
    <t>15594 DUPAGE</t>
  </si>
  <si>
    <t>60 090 08 0126 000</t>
  </si>
  <si>
    <t>15597 DUPAGE</t>
  </si>
  <si>
    <t>60 090 08 0137 000</t>
  </si>
  <si>
    <t>15563 DUPAGE</t>
  </si>
  <si>
    <t>60 090 08 0160 000</t>
  </si>
  <si>
    <t>15512 DUPAGE</t>
  </si>
  <si>
    <t>60 090 08 0167 000</t>
  </si>
  <si>
    <t>15555 DUPAGE</t>
  </si>
  <si>
    <t>60 090 08 0173 000</t>
  </si>
  <si>
    <t>15539 DUPAGE</t>
  </si>
  <si>
    <t>60 090 08 0182 000</t>
  </si>
  <si>
    <t>15513 DUPAGE</t>
  </si>
  <si>
    <t>60 090 08 0201 000</t>
  </si>
  <si>
    <t>15439 DUPAGE</t>
  </si>
  <si>
    <t>60 090 08 0216 000</t>
  </si>
  <si>
    <t>15452 DUPAGE</t>
  </si>
  <si>
    <t>60 090 08 0230 000</t>
  </si>
  <si>
    <t>15417 DUPAGE</t>
  </si>
  <si>
    <t>60 090 08 0237 000</t>
  </si>
  <si>
    <t>15362 DUPAGE</t>
  </si>
  <si>
    <t>60 090 08 0239 000</t>
  </si>
  <si>
    <t>15366 DUPAGE</t>
  </si>
  <si>
    <t>60 093 01 0688 000</t>
  </si>
  <si>
    <t>15049 JACKSON</t>
  </si>
  <si>
    <t>'493A0</t>
  </si>
  <si>
    <t>446</t>
  </si>
  <si>
    <t>60 096 01 0172 000</t>
  </si>
  <si>
    <t>20264 PENNSYLVANIA</t>
  </si>
  <si>
    <t>'496A0</t>
  </si>
  <si>
    <t>55</t>
  </si>
  <si>
    <t>60 096 01 0180 300</t>
  </si>
  <si>
    <t>20228 PENNSYLVANIA</t>
  </si>
  <si>
    <t>60 096 01 0209 000</t>
  </si>
  <si>
    <t>16933 ZIEGLER</t>
  </si>
  <si>
    <t>60 096 01 0250 300</t>
  </si>
  <si>
    <t>16081 ZIEGLER</t>
  </si>
  <si>
    <t>60 096 01 0254 000</t>
  </si>
  <si>
    <t>16053 ZIEGLER</t>
  </si>
  <si>
    <t>60 096 01 0277 000</t>
  </si>
  <si>
    <t>16348 ZIEGLER</t>
  </si>
  <si>
    <t>60 096 01 0284 000</t>
  </si>
  <si>
    <t>16438 ZIEGLER</t>
  </si>
  <si>
    <t>60 096 01 0305 000</t>
  </si>
  <si>
    <t>16944 ZIEGLER</t>
  </si>
  <si>
    <t>60 096 01 0358 000</t>
  </si>
  <si>
    <t>16069 JACKSON</t>
  </si>
  <si>
    <t>60 096 01 0387 000</t>
  </si>
  <si>
    <t>16376 JACKSON</t>
  </si>
  <si>
    <t>60 096 01 0412 000</t>
  </si>
  <si>
    <t>16956 JACKSON</t>
  </si>
  <si>
    <t>60 096 01 0425 000</t>
  </si>
  <si>
    <t>16651 WEDDEL</t>
  </si>
  <si>
    <t>60 096 01 0528 302</t>
  </si>
  <si>
    <t>16428 WEDDEL</t>
  </si>
  <si>
    <t>Totals:</t>
  </si>
  <si>
    <t>Sale. Ratio =&gt;</t>
  </si>
  <si>
    <t>Std. Dev. =&gt;</t>
  </si>
  <si>
    <t>E.C.F. =&gt;</t>
  </si>
  <si>
    <t>Ave. E.C.F. =&gt;</t>
  </si>
  <si>
    <t>Std. Deviation=&gt;</t>
  </si>
  <si>
    <t>Ave. Variance=&gt;</t>
  </si>
  <si>
    <t>Coefficient of Var=&gt;</t>
  </si>
  <si>
    <t>No sales</t>
  </si>
  <si>
    <t>60 004 01 0305 000</t>
  </si>
  <si>
    <t>6812 POLK</t>
  </si>
  <si>
    <t>13-GOVERNMENT</t>
  </si>
  <si>
    <t>60 011 01 0147 000</t>
  </si>
  <si>
    <t>6971 WILKIE</t>
  </si>
  <si>
    <t>08-ESTATE</t>
  </si>
  <si>
    <t>09-FAMILY</t>
  </si>
  <si>
    <t>60 012 02 0255 002</t>
  </si>
  <si>
    <t>24444 AMES HWY</t>
  </si>
  <si>
    <t>60 021 02 0102 000</t>
  </si>
  <si>
    <t>24392 CHAMPAIGN</t>
  </si>
  <si>
    <t>60 025 02 0736 002</t>
  </si>
  <si>
    <t>7921 MARGARET</t>
  </si>
  <si>
    <t>60 025 03 0120 000</t>
  </si>
  <si>
    <t>7624 MONROE</t>
  </si>
  <si>
    <t>21-NOT USED/OTHER</t>
  </si>
  <si>
    <t>60 026 03 0166 000</t>
  </si>
  <si>
    <t>7532 PARDEE</t>
  </si>
  <si>
    <t>60 029 01 0183 000</t>
  </si>
  <si>
    <t>7150 ZIEGLER</t>
  </si>
  <si>
    <t>60 029 03 0346 000</t>
  </si>
  <si>
    <t>7580 MAYFAIR</t>
  </si>
  <si>
    <t>60 029 05 0081 000</t>
  </si>
  <si>
    <t>7650 MERRICK</t>
  </si>
  <si>
    <t>60 037 03 0217 000</t>
  </si>
  <si>
    <t>9557 CASS</t>
  </si>
  <si>
    <t>60 038 01 0029 002</t>
  </si>
  <si>
    <t>23701 BASKE</t>
  </si>
  <si>
    <t>QC</t>
  </si>
  <si>
    <t>12-FROM LENDING INSTITUTION NOT EXPOSED</t>
  </si>
  <si>
    <t>60 096 01 0563 000</t>
  </si>
  <si>
    <t>16704 WEDDEL</t>
  </si>
  <si>
    <t>60 084 03 0016 000</t>
  </si>
  <si>
    <t>16002 TERRACE VILLAGE DR</t>
  </si>
  <si>
    <t>60 090 08 0008 000</t>
  </si>
  <si>
    <t>15705 DUPAGE</t>
  </si>
  <si>
    <t>Not Used</t>
  </si>
  <si>
    <t>Merged with 568C0</t>
  </si>
  <si>
    <t>No Sales</t>
  </si>
  <si>
    <t>Merged with 569B0</t>
  </si>
  <si>
    <t>Merged with 540B0</t>
  </si>
  <si>
    <t>575A0</t>
  </si>
  <si>
    <t>Merged with 575A0</t>
  </si>
  <si>
    <t>Merged with 590B0</t>
  </si>
  <si>
    <t>All Condos</t>
  </si>
  <si>
    <t>With Attached Garage</t>
  </si>
  <si>
    <t>Apartment Style</t>
  </si>
  <si>
    <t>3 Story</t>
  </si>
  <si>
    <t>ECF</t>
  </si>
  <si>
    <t>2025 ECF</t>
  </si>
  <si>
    <t>2025 SEV (PMBOR)</t>
  </si>
  <si>
    <t>Parcel Count</t>
  </si>
  <si>
    <t>Sales Sample</t>
  </si>
  <si>
    <t>% of Sample</t>
  </si>
  <si>
    <t>AVG TCV</t>
  </si>
  <si>
    <t>Property Land TCV</t>
  </si>
  <si>
    <t>Mario Sugg.</t>
  </si>
  <si>
    <t>% of Sugg.</t>
  </si>
  <si>
    <t>Recom. ECF</t>
  </si>
  <si>
    <t>% of Recom ECF</t>
  </si>
  <si>
    <t>Neigh %</t>
  </si>
  <si>
    <t>TARGET 2026 SEV</t>
  </si>
  <si>
    <t>2026 SEV</t>
  </si>
  <si>
    <t>Change</t>
  </si>
  <si>
    <t>2026 ECF</t>
  </si>
  <si>
    <t>ECF Name</t>
  </si>
  <si>
    <t>Comments</t>
  </si>
  <si>
    <t>401A9</t>
  </si>
  <si>
    <t>404A9</t>
  </si>
  <si>
    <t>404B0</t>
  </si>
  <si>
    <t>406A0</t>
  </si>
  <si>
    <t>407A0</t>
  </si>
  <si>
    <t>407B9</t>
  </si>
  <si>
    <t>409A9</t>
  </si>
  <si>
    <t>411A0</t>
  </si>
  <si>
    <t>In Line with 409A9</t>
  </si>
  <si>
    <t>411B0</t>
  </si>
  <si>
    <t>412A0</t>
  </si>
  <si>
    <t>412B0</t>
  </si>
  <si>
    <t>414A0</t>
  </si>
  <si>
    <t>414B0</t>
  </si>
  <si>
    <t>414C9</t>
  </si>
  <si>
    <t>Large Lots-Northwest-See Large Lots Tab</t>
  </si>
  <si>
    <t>417A9</t>
  </si>
  <si>
    <t>420A0</t>
  </si>
  <si>
    <t>NC - YB 2000's - In line with 436B9</t>
  </si>
  <si>
    <t>420B0</t>
  </si>
  <si>
    <t>422A0</t>
  </si>
  <si>
    <t>422B9</t>
  </si>
  <si>
    <t>423A9</t>
  </si>
  <si>
    <t>423B0</t>
  </si>
  <si>
    <t>425A0</t>
  </si>
  <si>
    <t>426A0</t>
  </si>
  <si>
    <t>426B9</t>
  </si>
  <si>
    <t>427A0</t>
  </si>
  <si>
    <t>427B0</t>
  </si>
  <si>
    <t>427C0</t>
  </si>
  <si>
    <t>Large Lots- Northeast- See Large Lots Tab</t>
  </si>
  <si>
    <t>428A0</t>
  </si>
  <si>
    <t>428B9</t>
  </si>
  <si>
    <t>429A0</t>
  </si>
  <si>
    <t>429B9</t>
  </si>
  <si>
    <t>430A0</t>
  </si>
  <si>
    <t>430B9</t>
  </si>
  <si>
    <t>In line with 430AO</t>
  </si>
  <si>
    <t>430E0</t>
  </si>
  <si>
    <t>430EO</t>
  </si>
  <si>
    <t>431A0</t>
  </si>
  <si>
    <t>431B0</t>
  </si>
  <si>
    <t>432A0</t>
  </si>
  <si>
    <t>432B0</t>
  </si>
  <si>
    <t>In line with 432A0</t>
  </si>
  <si>
    <t>432C9</t>
  </si>
  <si>
    <t>433A0</t>
  </si>
  <si>
    <t>433B0</t>
  </si>
  <si>
    <t>In line with 433A0</t>
  </si>
  <si>
    <t>434A9</t>
  </si>
  <si>
    <t>435A0</t>
  </si>
  <si>
    <t>436B9</t>
  </si>
  <si>
    <t>NC-Central- 2000-Present YB</t>
  </si>
  <si>
    <t>437A0</t>
  </si>
  <si>
    <t>NC-Central Late 90's-2000 YB-In Line with 436B9</t>
  </si>
  <si>
    <t>437B9</t>
  </si>
  <si>
    <t>437C0</t>
  </si>
  <si>
    <t>437D0</t>
  </si>
  <si>
    <t>In line with 437B9</t>
  </si>
  <si>
    <t>439A9</t>
  </si>
  <si>
    <t>441A9</t>
  </si>
  <si>
    <t>442A9</t>
  </si>
  <si>
    <t>Large Lots-Central West- See LL Tab</t>
  </si>
  <si>
    <t>443A0</t>
  </si>
  <si>
    <t>444A0</t>
  </si>
  <si>
    <t>445A9</t>
  </si>
  <si>
    <t>446A0</t>
  </si>
  <si>
    <t>449A0</t>
  </si>
  <si>
    <t>449C0</t>
  </si>
  <si>
    <t>NC-Central YB 2000's - In line with 450A0</t>
  </si>
  <si>
    <t>450A0</t>
  </si>
  <si>
    <t>NC-Central YB 2000's</t>
  </si>
  <si>
    <t>456A0</t>
  </si>
  <si>
    <t>YB 40's-50's - In line with 459C0</t>
  </si>
  <si>
    <t>457B0</t>
  </si>
  <si>
    <t>457C0</t>
  </si>
  <si>
    <t>In line with 457B0</t>
  </si>
  <si>
    <t>457D0</t>
  </si>
  <si>
    <t>458A9</t>
  </si>
  <si>
    <t xml:space="preserve">NC-Central YB 90's-2000 </t>
  </si>
  <si>
    <t>458B0</t>
  </si>
  <si>
    <t>459A0</t>
  </si>
  <si>
    <t>YB 1900's Large Lots-see 466A9</t>
  </si>
  <si>
    <t>459B0</t>
  </si>
  <si>
    <t>In line with 466A9</t>
  </si>
  <si>
    <t>459C0</t>
  </si>
  <si>
    <t>YB 40's-50's</t>
  </si>
  <si>
    <t>460A0</t>
  </si>
  <si>
    <t>NC-Central YB 90's-2000</t>
  </si>
  <si>
    <t>460B9</t>
  </si>
  <si>
    <t>Large Lots-Central East - See Large Lots Tab</t>
  </si>
  <si>
    <t>461A0</t>
  </si>
  <si>
    <t xml:space="preserve">Mix </t>
  </si>
  <si>
    <t>462A0</t>
  </si>
  <si>
    <t>462B0</t>
  </si>
  <si>
    <t>464A0</t>
  </si>
  <si>
    <t>464B0</t>
  </si>
  <si>
    <t>In line with 468AO</t>
  </si>
  <si>
    <t>466A9</t>
  </si>
  <si>
    <t>Large Lots - 40's-60's</t>
  </si>
  <si>
    <t>466B0</t>
  </si>
  <si>
    <t>NC-South-YB 90's-2000's</t>
  </si>
  <si>
    <t>468A0</t>
  </si>
  <si>
    <t>468D0</t>
  </si>
  <si>
    <t>Large Lots-SW 40's Mix -See "Large Lots Tab"</t>
  </si>
  <si>
    <t>470A9</t>
  </si>
  <si>
    <t>Large Lots-Southeast-Mix</t>
  </si>
  <si>
    <t>471A9</t>
  </si>
  <si>
    <t>473A0</t>
  </si>
  <si>
    <t>NC-South- 2000's- Larger</t>
  </si>
  <si>
    <t>475A0</t>
  </si>
  <si>
    <t>Near Golf Course</t>
  </si>
  <si>
    <t>476A0</t>
  </si>
  <si>
    <t>477A9</t>
  </si>
  <si>
    <t>478A9</t>
  </si>
  <si>
    <t>480A9</t>
  </si>
  <si>
    <t>480B0</t>
  </si>
  <si>
    <t>NC-SW 90's-2000-Larger lots-See "Large Lots Tab"</t>
  </si>
  <si>
    <t>480C0</t>
  </si>
  <si>
    <t>NC-SW- 2000's-See "Large Lots Tab"</t>
  </si>
  <si>
    <t>481A0</t>
  </si>
  <si>
    <t>In line with 480A9</t>
  </si>
  <si>
    <t>481B0</t>
  </si>
  <si>
    <t>1970's - In line with 482A9</t>
  </si>
  <si>
    <t>482A9</t>
  </si>
  <si>
    <t>1970's</t>
  </si>
  <si>
    <t>482B0</t>
  </si>
  <si>
    <t>483A9</t>
  </si>
  <si>
    <t>485B0</t>
  </si>
  <si>
    <t>1940's Mix</t>
  </si>
  <si>
    <t>485C9</t>
  </si>
  <si>
    <t>488A9</t>
  </si>
  <si>
    <t>Large Lots-SW 40's Mix-See "Large Lots Tab"</t>
  </si>
  <si>
    <t>490A0</t>
  </si>
  <si>
    <t>493A0</t>
  </si>
  <si>
    <t>In line with 496A0</t>
  </si>
  <si>
    <t>496A0</t>
  </si>
  <si>
    <t>Cypress Gardens</t>
  </si>
  <si>
    <t>Sales include Partial value for "Assess when sold"</t>
  </si>
  <si>
    <t>530B0</t>
  </si>
  <si>
    <t>Att. Gar-See Condo Tab</t>
  </si>
  <si>
    <t>538C0</t>
  </si>
  <si>
    <t>540B0</t>
  </si>
  <si>
    <t>3 Sty</t>
  </si>
  <si>
    <t>549B0</t>
  </si>
  <si>
    <t>Att. Gar - See Condo Tab</t>
  </si>
  <si>
    <t>553A0</t>
  </si>
  <si>
    <t>559D0</t>
  </si>
  <si>
    <t>Att. Gar</t>
  </si>
  <si>
    <t>568C0</t>
  </si>
  <si>
    <t>Apt. Style</t>
  </si>
  <si>
    <t>569B0</t>
  </si>
  <si>
    <t xml:space="preserve">Apt Style </t>
  </si>
  <si>
    <t>571B0</t>
  </si>
  <si>
    <t>Att Gar</t>
  </si>
  <si>
    <t>574A0</t>
  </si>
  <si>
    <t>3 Sty-See Condo Tab</t>
  </si>
  <si>
    <t>590B0</t>
  </si>
  <si>
    <t>Apt Style</t>
  </si>
  <si>
    <t>Total</t>
  </si>
  <si>
    <t>Comm Misc/Office</t>
  </si>
  <si>
    <t>Non Conforming</t>
  </si>
  <si>
    <t>Non conforming</t>
  </si>
  <si>
    <t>(2793) 24 month Mean Adj Ratio =</t>
  </si>
  <si>
    <t>↓</t>
  </si>
  <si>
    <t>Increase from last year</t>
  </si>
  <si>
    <t>$1,847,468,610 from 4023 (Line 401)</t>
  </si>
  <si>
    <t>←←</t>
  </si>
  <si>
    <t>Equals 2026 target</t>
  </si>
  <si>
    <t>Current L-4023 Ratio</t>
  </si>
  <si>
    <t>Merged ECF Neighborhoods for 2026</t>
  </si>
  <si>
    <t>Done</t>
  </si>
  <si>
    <t>540A0</t>
  </si>
  <si>
    <t>Apt. Style - Merged with 568C0</t>
  </si>
  <si>
    <t>Yes</t>
  </si>
  <si>
    <t>553B0</t>
  </si>
  <si>
    <t>568B0</t>
  </si>
  <si>
    <t>Apt. Style - Merged with 590B0</t>
  </si>
  <si>
    <t>569A0</t>
  </si>
  <si>
    <t>3 Sty - Merged with 540B0</t>
  </si>
  <si>
    <t>569C0</t>
  </si>
  <si>
    <t>Att Gar - Merged with 575A0</t>
  </si>
  <si>
    <t>573A0</t>
  </si>
  <si>
    <t>584A0</t>
  </si>
  <si>
    <t>Apt Style - Merged with 590B0</t>
  </si>
  <si>
    <t>Merged with 404A9</t>
  </si>
  <si>
    <t>Approx 5.62% increase overall</t>
  </si>
  <si>
    <r>
      <rPr>
        <u/>
        <sz val="11"/>
        <rFont val="Calibri"/>
        <family val="2"/>
      </rPr>
      <t xml:space="preserve"> $1,847,468,610 X</t>
    </r>
    <r>
      <rPr>
        <u/>
        <sz val="10"/>
        <rFont val="Calibri"/>
        <family val="2"/>
      </rPr>
      <t xml:space="preserve"> </t>
    </r>
    <r>
      <rPr>
        <u/>
        <sz val="10"/>
        <rFont val="Arial"/>
        <family val="2"/>
      </rPr>
      <t>1.0562</t>
    </r>
  </si>
  <si>
    <t>Est 2026 TCV Target = $1,951,296,345</t>
  </si>
  <si>
    <t>Large Lots-SW Mix-Merged with 488A9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</si>
</sst>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_);[Red]\(\$#,##0\)"/>
    <numFmt numFmtId="165" formatCode="#0.00_);[Red]\(#0.00\)"/>
    <numFmt numFmtId="166" formatCode="#0.000_);[Red]\(#0.000\)"/>
    <numFmt numFmtId="167" formatCode="\$#,##0.00_);[Red]\(\$#,##0.00\)"/>
    <numFmt numFmtId="168" formatCode="#0.0000_);[Red]\(#0.0000\)"/>
    <numFmt numFmtId="169" formatCode="0.000_);\(0.000\)"/>
    <numFmt numFmtId="170" formatCode="_(&quot;$&quot;* #,##0_);_(&quot;$&quot;* \(#,##0\);_(&quot;$&quot;* &quot;-&quot;??_);_(@_)"/>
    <numFmt numFmtId="171" formatCode="0.0%"/>
    <numFmt numFmtId="172" formatCode="0.000"/>
    <numFmt numFmtId="173" formatCode="_(* #,##0_);_(* \(#,##0\);_(* &quot;-&quot;??_);_(@_)"/>
  </numFmts>
  <fonts count="29" x14ac:knownFonts="1">
    <font>
      <b/>
      <sz val="11"/>
      <color indexed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u/>
      <sz val="11"/>
      <name val="Calibri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u/>
      <sz val="11"/>
      <name val="Arial"/>
      <family val="2"/>
    </font>
    <font>
      <u/>
      <sz val="10"/>
      <name val="Calibri"/>
      <family val="2"/>
    </font>
    <font>
      <u/>
      <sz val="10"/>
      <name val="Arial"/>
      <family val="2"/>
    </font>
    <font>
      <sz val="10"/>
      <name val="Calibri"/>
      <family val="2"/>
    </font>
    <font>
      <b/>
      <i/>
      <sz val="10"/>
      <color rgb="FF00B050"/>
      <name val="Arial"/>
      <family val="2"/>
    </font>
    <font>
      <b/>
      <sz val="12"/>
      <color rgb="FFA20000"/>
      <name val="Arial"/>
      <family val="2"/>
    </font>
    <font>
      <sz val="10"/>
      <color rgb="FFED0000"/>
      <name val="Arial"/>
      <family val="2"/>
    </font>
    <font>
      <sz val="10"/>
      <color rgb="FFC00000"/>
      <name val="Arial"/>
      <family val="2"/>
    </font>
    <font>
      <sz val="10"/>
      <color rgb="FFA20000"/>
      <name val="Arial"/>
      <family val="2"/>
    </font>
    <font>
      <b/>
      <sz val="10"/>
      <color rgb="FF005E00"/>
      <name val="Arial"/>
      <family val="2"/>
    </font>
    <font>
      <b/>
      <i/>
      <sz val="10"/>
      <color rgb="FF0054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3300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67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38" fontId="0" fillId="3" borderId="1" xfId="0" applyNumberFormat="1" applyFill="1" applyBorder="1"/>
    <xf numFmtId="167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38" fontId="0" fillId="4" borderId="1" xfId="0" applyNumberFormat="1" applyFill="1" applyBorder="1"/>
    <xf numFmtId="167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38" fontId="2" fillId="4" borderId="1" xfId="0" applyNumberFormat="1" applyFont="1" applyFill="1" applyBorder="1"/>
    <xf numFmtId="167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38" fontId="2" fillId="4" borderId="2" xfId="0" applyNumberFormat="1" applyFont="1" applyFill="1" applyBorder="1"/>
    <xf numFmtId="167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6" fontId="2" fillId="4" borderId="3" xfId="0" applyNumberFormat="1" applyFont="1" applyFill="1" applyBorder="1"/>
    <xf numFmtId="38" fontId="2" fillId="4" borderId="3" xfId="0" applyNumberFormat="1" applyFont="1" applyFill="1" applyBorder="1"/>
    <xf numFmtId="167" fontId="2" fillId="4" borderId="3" xfId="0" applyNumberFormat="1" applyFont="1" applyFill="1" applyBorder="1"/>
    <xf numFmtId="168" fontId="2" fillId="4" borderId="3" xfId="0" applyNumberFormat="1" applyFont="1" applyFill="1" applyBorder="1"/>
    <xf numFmtId="168" fontId="2" fillId="4" borderId="3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8" fontId="2" fillId="4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0" fillId="4" borderId="1" xfId="0" applyFill="1" applyBorder="1" applyAlignment="1">
      <alignment horizontal="center" vertical="center"/>
    </xf>
    <xf numFmtId="0" fontId="0" fillId="5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68" fontId="2" fillId="4" borderId="3" xfId="0" applyNumberFormat="1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0" fontId="5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9" fontId="0" fillId="0" borderId="0" xfId="0" applyNumberFormat="1"/>
    <xf numFmtId="170" fontId="8" fillId="0" borderId="1" xfId="2" applyNumberFormat="1" applyFont="1" applyFill="1" applyBorder="1" applyAlignment="1">
      <alignment horizontal="center"/>
    </xf>
    <xf numFmtId="171" fontId="8" fillId="0" borderId="0" xfId="1" applyNumberFormat="1" applyFont="1" applyFill="1"/>
    <xf numFmtId="172" fontId="8" fillId="7" borderId="5" xfId="0" applyNumberFormat="1" applyFont="1" applyFill="1" applyBorder="1" applyAlignment="1">
      <alignment horizontal="center"/>
    </xf>
    <xf numFmtId="171" fontId="8" fillId="8" borderId="0" xfId="3" applyNumberFormat="1" applyFont="1" applyFill="1"/>
    <xf numFmtId="170" fontId="8" fillId="8" borderId="0" xfId="2" applyNumberFormat="1" applyFont="1" applyFill="1"/>
    <xf numFmtId="0" fontId="0" fillId="0" borderId="8" xfId="0" applyBorder="1"/>
    <xf numFmtId="0" fontId="8" fillId="0" borderId="8" xfId="0" applyFont="1" applyBorder="1"/>
    <xf numFmtId="0" fontId="8" fillId="0" borderId="0" xfId="0" applyFont="1"/>
    <xf numFmtId="0" fontId="7" fillId="10" borderId="0" xfId="0" applyFont="1" applyFill="1" applyAlignment="1">
      <alignment horizontal="center"/>
    </xf>
    <xf numFmtId="169" fontId="0" fillId="10" borderId="0" xfId="0" applyNumberFormat="1" applyFill="1"/>
    <xf numFmtId="170" fontId="8" fillId="10" borderId="1" xfId="2" applyNumberFormat="1" applyFont="1" applyFill="1" applyBorder="1" applyAlignment="1">
      <alignment horizontal="center"/>
    </xf>
    <xf numFmtId="171" fontId="8" fillId="10" borderId="0" xfId="1" applyNumberFormat="1" applyFont="1" applyFill="1"/>
    <xf numFmtId="170" fontId="8" fillId="10" borderId="0" xfId="2" applyNumberFormat="1" applyFont="1" applyFill="1" applyAlignment="1">
      <alignment horizontal="center"/>
    </xf>
    <xf numFmtId="0" fontId="8" fillId="10" borderId="8" xfId="0" applyFont="1" applyFill="1" applyBorder="1"/>
    <xf numFmtId="0" fontId="7" fillId="10" borderId="8" xfId="0" applyFont="1" applyFill="1" applyBorder="1"/>
    <xf numFmtId="0" fontId="7" fillId="11" borderId="0" xfId="0" applyFont="1" applyFill="1" applyAlignment="1">
      <alignment horizontal="center"/>
    </xf>
    <xf numFmtId="169" fontId="0" fillId="11" borderId="0" xfId="0" applyNumberFormat="1" applyFill="1"/>
    <xf numFmtId="170" fontId="8" fillId="11" borderId="1" xfId="2" applyNumberFormat="1" applyFont="1" applyFill="1" applyBorder="1" applyAlignment="1">
      <alignment horizontal="center"/>
    </xf>
    <xf numFmtId="171" fontId="8" fillId="11" borderId="0" xfId="1" applyNumberFormat="1" applyFont="1" applyFill="1"/>
    <xf numFmtId="170" fontId="8" fillId="11" borderId="0" xfId="2" applyNumberFormat="1" applyFont="1" applyFill="1" applyAlignment="1">
      <alignment horizontal="center"/>
    </xf>
    <xf numFmtId="0" fontId="0" fillId="11" borderId="8" xfId="0" applyFill="1" applyBorder="1" applyAlignment="1">
      <alignment horizontal="center"/>
    </xf>
    <xf numFmtId="0" fontId="7" fillId="12" borderId="0" xfId="0" applyFont="1" applyFill="1" applyAlignment="1">
      <alignment horizontal="center"/>
    </xf>
    <xf numFmtId="169" fontId="0" fillId="12" borderId="0" xfId="0" applyNumberFormat="1" applyFill="1"/>
    <xf numFmtId="170" fontId="8" fillId="12" borderId="1" xfId="2" applyNumberFormat="1" applyFont="1" applyFill="1" applyBorder="1" applyAlignment="1">
      <alignment horizontal="center"/>
    </xf>
    <xf numFmtId="171" fontId="8" fillId="12" borderId="0" xfId="1" applyNumberFormat="1" applyFont="1" applyFill="1"/>
    <xf numFmtId="0" fontId="0" fillId="12" borderId="8" xfId="0" applyFill="1" applyBorder="1"/>
    <xf numFmtId="0" fontId="7" fillId="0" borderId="0" xfId="0" applyFont="1"/>
    <xf numFmtId="0" fontId="7" fillId="0" borderId="11" xfId="0" applyFont="1" applyBorder="1" applyAlignment="1">
      <alignment horizontal="center"/>
    </xf>
    <xf numFmtId="169" fontId="0" fillId="0" borderId="12" xfId="0" applyNumberFormat="1" applyBorder="1"/>
    <xf numFmtId="170" fontId="8" fillId="0" borderId="12" xfId="2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171" fontId="8" fillId="0" borderId="12" xfId="1" applyNumberFormat="1" applyFont="1" applyFill="1" applyBorder="1"/>
    <xf numFmtId="172" fontId="8" fillId="7" borderId="13" xfId="0" applyNumberFormat="1" applyFont="1" applyFill="1" applyBorder="1" applyAlignment="1">
      <alignment horizontal="center"/>
    </xf>
    <xf numFmtId="171" fontId="8" fillId="8" borderId="12" xfId="3" applyNumberFormat="1" applyFont="1" applyFill="1" applyBorder="1"/>
    <xf numFmtId="170" fontId="8" fillId="8" borderId="12" xfId="2" applyNumberFormat="1" applyFont="1" applyFill="1" applyBorder="1"/>
    <xf numFmtId="0" fontId="7" fillId="0" borderId="12" xfId="0" applyFont="1" applyBorder="1" applyAlignment="1">
      <alignment horizontal="center"/>
    </xf>
    <xf numFmtId="0" fontId="0" fillId="0" borderId="15" xfId="0" applyBorder="1"/>
    <xf numFmtId="0" fontId="7" fillId="0" borderId="16" xfId="0" applyFont="1" applyBorder="1" applyAlignment="1">
      <alignment horizontal="center"/>
    </xf>
    <xf numFmtId="169" fontId="0" fillId="0" borderId="17" xfId="0" applyNumberFormat="1" applyBorder="1"/>
    <xf numFmtId="170" fontId="8" fillId="0" borderId="17" xfId="2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171" fontId="8" fillId="0" borderId="17" xfId="1" applyNumberFormat="1" applyFont="1" applyFill="1" applyBorder="1"/>
    <xf numFmtId="172" fontId="8" fillId="7" borderId="18" xfId="0" applyNumberFormat="1" applyFont="1" applyFill="1" applyBorder="1" applyAlignment="1">
      <alignment horizontal="center"/>
    </xf>
    <xf numFmtId="171" fontId="8" fillId="8" borderId="17" xfId="3" applyNumberFormat="1" applyFont="1" applyFill="1" applyBorder="1"/>
    <xf numFmtId="170" fontId="8" fillId="8" borderId="17" xfId="2" applyNumberFormat="1" applyFont="1" applyFill="1" applyBorder="1"/>
    <xf numFmtId="0" fontId="7" fillId="0" borderId="17" xfId="0" applyFont="1" applyBorder="1" applyAlignment="1">
      <alignment horizontal="center"/>
    </xf>
    <xf numFmtId="0" fontId="7" fillId="0" borderId="20" xfId="0" applyFont="1" applyBorder="1"/>
    <xf numFmtId="0" fontId="7" fillId="0" borderId="8" xfId="0" applyFont="1" applyBorder="1"/>
    <xf numFmtId="0" fontId="7" fillId="5" borderId="0" xfId="0" applyFont="1" applyFill="1" applyAlignment="1">
      <alignment horizontal="center"/>
    </xf>
    <xf numFmtId="169" fontId="0" fillId="5" borderId="0" xfId="0" applyNumberFormat="1" applyFill="1"/>
    <xf numFmtId="170" fontId="8" fillId="5" borderId="1" xfId="2" applyNumberFormat="1" applyFont="1" applyFill="1" applyBorder="1" applyAlignment="1">
      <alignment horizontal="center"/>
    </xf>
    <xf numFmtId="171" fontId="8" fillId="5" borderId="0" xfId="1" applyNumberFormat="1" applyFont="1" applyFill="1"/>
    <xf numFmtId="170" fontId="8" fillId="5" borderId="0" xfId="2" applyNumberFormat="1" applyFont="1" applyFill="1" applyAlignment="1">
      <alignment horizontal="center"/>
    </xf>
    <xf numFmtId="0" fontId="0" fillId="5" borderId="8" xfId="0" applyFill="1" applyBorder="1"/>
    <xf numFmtId="0" fontId="7" fillId="5" borderId="8" xfId="0" applyFont="1" applyFill="1" applyBorder="1"/>
    <xf numFmtId="0" fontId="7" fillId="13" borderId="0" xfId="0" applyFont="1" applyFill="1" applyAlignment="1">
      <alignment horizontal="center"/>
    </xf>
    <xf numFmtId="169" fontId="0" fillId="13" borderId="0" xfId="0" applyNumberFormat="1" applyFill="1"/>
    <xf numFmtId="170" fontId="8" fillId="13" borderId="1" xfId="2" applyNumberFormat="1" applyFont="1" applyFill="1" applyBorder="1" applyAlignment="1">
      <alignment horizontal="center"/>
    </xf>
    <xf numFmtId="171" fontId="8" fillId="13" borderId="0" xfId="1" applyNumberFormat="1" applyFont="1" applyFill="1"/>
    <xf numFmtId="170" fontId="8" fillId="13" borderId="0" xfId="2" applyNumberFormat="1" applyFont="1" applyFill="1" applyAlignment="1">
      <alignment horizontal="center"/>
    </xf>
    <xf numFmtId="0" fontId="0" fillId="13" borderId="8" xfId="0" applyFill="1" applyBorder="1"/>
    <xf numFmtId="0" fontId="7" fillId="13" borderId="8" xfId="0" applyFont="1" applyFill="1" applyBorder="1"/>
    <xf numFmtId="0" fontId="7" fillId="14" borderId="0" xfId="0" applyFont="1" applyFill="1" applyAlignment="1">
      <alignment horizontal="center"/>
    </xf>
    <xf numFmtId="169" fontId="0" fillId="14" borderId="0" xfId="0" applyNumberFormat="1" applyFill="1"/>
    <xf numFmtId="170" fontId="8" fillId="14" borderId="1" xfId="2" applyNumberFormat="1" applyFont="1" applyFill="1" applyBorder="1" applyAlignment="1">
      <alignment horizontal="center"/>
    </xf>
    <xf numFmtId="171" fontId="8" fillId="14" borderId="0" xfId="1" applyNumberFormat="1" applyFont="1" applyFill="1"/>
    <xf numFmtId="170" fontId="8" fillId="14" borderId="0" xfId="2" applyNumberFormat="1" applyFont="1" applyFill="1" applyAlignment="1">
      <alignment horizontal="center"/>
    </xf>
    <xf numFmtId="0" fontId="0" fillId="14" borderId="8" xfId="0" applyFill="1" applyBorder="1"/>
    <xf numFmtId="0" fontId="7" fillId="14" borderId="8" xfId="0" applyFont="1" applyFill="1" applyBorder="1"/>
    <xf numFmtId="170" fontId="8" fillId="12" borderId="0" xfId="2" applyNumberFormat="1" applyFont="1" applyFill="1" applyAlignment="1">
      <alignment horizontal="center"/>
    </xf>
    <xf numFmtId="0" fontId="0" fillId="12" borderId="8" xfId="0" applyFill="1" applyBorder="1" applyAlignment="1">
      <alignment horizontal="center"/>
    </xf>
    <xf numFmtId="0" fontId="7" fillId="15" borderId="0" xfId="0" applyFont="1" applyFill="1" applyAlignment="1">
      <alignment horizontal="center"/>
    </xf>
    <xf numFmtId="169" fontId="0" fillId="15" borderId="0" xfId="0" applyNumberFormat="1" applyFill="1"/>
    <xf numFmtId="170" fontId="8" fillId="15" borderId="1" xfId="2" applyNumberFormat="1" applyFont="1" applyFill="1" applyBorder="1" applyAlignment="1">
      <alignment horizontal="center"/>
    </xf>
    <xf numFmtId="171" fontId="8" fillId="15" borderId="0" xfId="1" applyNumberFormat="1" applyFont="1" applyFill="1"/>
    <xf numFmtId="170" fontId="8" fillId="15" borderId="0" xfId="2" applyNumberFormat="1" applyFont="1" applyFill="1" applyAlignment="1">
      <alignment horizontal="center"/>
    </xf>
    <xf numFmtId="171" fontId="8" fillId="15" borderId="8" xfId="1" applyNumberFormat="1" applyFont="1" applyFill="1" applyBorder="1"/>
    <xf numFmtId="171" fontId="8" fillId="15" borderId="8" xfId="1" applyNumberFormat="1" applyFont="1" applyFill="1" applyBorder="1" applyAlignment="1">
      <alignment horizontal="center"/>
    </xf>
    <xf numFmtId="0" fontId="7" fillId="11" borderId="8" xfId="0" applyFont="1" applyFill="1" applyBorder="1" applyAlignment="1">
      <alignment wrapText="1"/>
    </xf>
    <xf numFmtId="0" fontId="7" fillId="16" borderId="0" xfId="0" applyFont="1" applyFill="1" applyAlignment="1">
      <alignment horizontal="center"/>
    </xf>
    <xf numFmtId="169" fontId="0" fillId="16" borderId="0" xfId="0" applyNumberFormat="1" applyFill="1"/>
    <xf numFmtId="170" fontId="8" fillId="16" borderId="1" xfId="2" applyNumberFormat="1" applyFont="1" applyFill="1" applyBorder="1" applyAlignment="1">
      <alignment horizontal="center"/>
    </xf>
    <xf numFmtId="171" fontId="8" fillId="16" borderId="0" xfId="1" applyNumberFormat="1" applyFont="1" applyFill="1"/>
    <xf numFmtId="170" fontId="8" fillId="16" borderId="0" xfId="2" applyNumberFormat="1" applyFont="1" applyFill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0" fillId="16" borderId="8" xfId="0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169" fontId="0" fillId="8" borderId="0" xfId="0" applyNumberFormat="1" applyFill="1"/>
    <xf numFmtId="170" fontId="8" fillId="8" borderId="1" xfId="2" applyNumberFormat="1" applyFont="1" applyFill="1" applyBorder="1" applyAlignment="1">
      <alignment horizontal="center"/>
    </xf>
    <xf numFmtId="171" fontId="8" fillId="8" borderId="0" xfId="1" applyNumberFormat="1" applyFont="1" applyFill="1"/>
    <xf numFmtId="170" fontId="8" fillId="8" borderId="0" xfId="2" applyNumberFormat="1" applyFont="1" applyFill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169" fontId="0" fillId="17" borderId="0" xfId="0" applyNumberFormat="1" applyFill="1"/>
    <xf numFmtId="170" fontId="8" fillId="17" borderId="1" xfId="2" applyNumberFormat="1" applyFont="1" applyFill="1" applyBorder="1" applyAlignment="1">
      <alignment horizontal="center"/>
    </xf>
    <xf numFmtId="171" fontId="8" fillId="17" borderId="0" xfId="1" applyNumberFormat="1" applyFont="1" applyFill="1"/>
    <xf numFmtId="170" fontId="8" fillId="17" borderId="0" xfId="2" applyNumberFormat="1" applyFont="1" applyFill="1" applyAlignment="1">
      <alignment horizontal="center"/>
    </xf>
    <xf numFmtId="0" fontId="0" fillId="17" borderId="8" xfId="0" applyFill="1" applyBorder="1" applyAlignment="1">
      <alignment horizontal="center"/>
    </xf>
    <xf numFmtId="0" fontId="8" fillId="17" borderId="8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7" fillId="18" borderId="0" xfId="0" applyFont="1" applyFill="1" applyAlignment="1">
      <alignment horizontal="center"/>
    </xf>
    <xf numFmtId="169" fontId="0" fillId="18" borderId="0" xfId="0" applyNumberFormat="1" applyFill="1"/>
    <xf numFmtId="170" fontId="8" fillId="18" borderId="1" xfId="2" applyNumberFormat="1" applyFont="1" applyFill="1" applyBorder="1" applyAlignment="1">
      <alignment horizontal="center"/>
    </xf>
    <xf numFmtId="171" fontId="8" fillId="18" borderId="0" xfId="1" applyNumberFormat="1" applyFont="1" applyFill="1"/>
    <xf numFmtId="170" fontId="8" fillId="18" borderId="0" xfId="2" applyNumberFormat="1" applyFont="1" applyFill="1" applyAlignment="1">
      <alignment horizontal="center"/>
    </xf>
    <xf numFmtId="0" fontId="8" fillId="18" borderId="8" xfId="0" applyFont="1" applyFill="1" applyBorder="1" applyAlignment="1">
      <alignment horizontal="center"/>
    </xf>
    <xf numFmtId="0" fontId="0" fillId="18" borderId="8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7" fillId="11" borderId="8" xfId="0" applyFont="1" applyFill="1" applyBorder="1"/>
    <xf numFmtId="170" fontId="8" fillId="0" borderId="0" xfId="2" applyNumberFormat="1" applyFont="1" applyFill="1" applyAlignment="1">
      <alignment horizontal="center"/>
    </xf>
    <xf numFmtId="0" fontId="7" fillId="19" borderId="0" xfId="0" applyFont="1" applyFill="1" applyAlignment="1">
      <alignment horizontal="center"/>
    </xf>
    <xf numFmtId="169" fontId="0" fillId="19" borderId="0" xfId="0" applyNumberFormat="1" applyFill="1"/>
    <xf numFmtId="170" fontId="8" fillId="19" borderId="1" xfId="2" applyNumberFormat="1" applyFont="1" applyFill="1" applyBorder="1" applyAlignment="1">
      <alignment horizontal="center"/>
    </xf>
    <xf numFmtId="171" fontId="8" fillId="19" borderId="0" xfId="1" applyNumberFormat="1" applyFont="1" applyFill="1"/>
    <xf numFmtId="170" fontId="8" fillId="19" borderId="0" xfId="2" applyNumberFormat="1" applyFont="1" applyFill="1" applyAlignment="1">
      <alignment horizontal="center"/>
    </xf>
    <xf numFmtId="0" fontId="7" fillId="19" borderId="8" xfId="0" applyFont="1" applyFill="1" applyBorder="1"/>
    <xf numFmtId="0" fontId="7" fillId="20" borderId="0" xfId="0" applyFont="1" applyFill="1" applyAlignment="1">
      <alignment horizontal="center"/>
    </xf>
    <xf numFmtId="169" fontId="0" fillId="20" borderId="0" xfId="0" applyNumberFormat="1" applyFill="1"/>
    <xf numFmtId="170" fontId="8" fillId="20" borderId="1" xfId="2" applyNumberFormat="1" applyFont="1" applyFill="1" applyBorder="1" applyAlignment="1">
      <alignment horizontal="center"/>
    </xf>
    <xf numFmtId="171" fontId="8" fillId="20" borderId="0" xfId="1" applyNumberFormat="1" applyFont="1" applyFill="1"/>
    <xf numFmtId="170" fontId="8" fillId="20" borderId="0" xfId="2" applyNumberFormat="1" applyFont="1" applyFill="1" applyAlignment="1">
      <alignment horizontal="center"/>
    </xf>
    <xf numFmtId="0" fontId="7" fillId="20" borderId="8" xfId="0" applyFont="1" applyFill="1" applyBorder="1"/>
    <xf numFmtId="0" fontId="8" fillId="19" borderId="8" xfId="0" applyFont="1" applyFill="1" applyBorder="1"/>
    <xf numFmtId="0" fontId="7" fillId="21" borderId="0" xfId="0" applyFont="1" applyFill="1" applyAlignment="1">
      <alignment horizontal="center"/>
    </xf>
    <xf numFmtId="169" fontId="0" fillId="21" borderId="0" xfId="0" applyNumberFormat="1" applyFill="1"/>
    <xf numFmtId="170" fontId="8" fillId="21" borderId="1" xfId="2" applyNumberFormat="1" applyFont="1" applyFill="1" applyBorder="1" applyAlignment="1">
      <alignment horizontal="center"/>
    </xf>
    <xf numFmtId="171" fontId="8" fillId="21" borderId="0" xfId="1" applyNumberFormat="1" applyFont="1" applyFill="1"/>
    <xf numFmtId="170" fontId="8" fillId="21" borderId="0" xfId="2" applyNumberFormat="1" applyFont="1" applyFill="1" applyAlignment="1">
      <alignment horizontal="center"/>
    </xf>
    <xf numFmtId="0" fontId="0" fillId="22" borderId="8" xfId="0" applyFill="1" applyBorder="1" applyAlignment="1">
      <alignment horizontal="center"/>
    </xf>
    <xf numFmtId="0" fontId="7" fillId="11" borderId="8" xfId="0" applyFont="1" applyFill="1" applyBorder="1" applyAlignment="1">
      <alignment horizontal="center" wrapText="1"/>
    </xf>
    <xf numFmtId="0" fontId="7" fillId="22" borderId="0" xfId="0" applyFont="1" applyFill="1" applyAlignment="1">
      <alignment horizontal="center"/>
    </xf>
    <xf numFmtId="169" fontId="0" fillId="22" borderId="0" xfId="0" applyNumberFormat="1" applyFill="1"/>
    <xf numFmtId="170" fontId="8" fillId="22" borderId="1" xfId="2" applyNumberFormat="1" applyFont="1" applyFill="1" applyBorder="1" applyAlignment="1">
      <alignment horizontal="center"/>
    </xf>
    <xf numFmtId="171" fontId="8" fillId="22" borderId="0" xfId="1" applyNumberFormat="1" applyFont="1" applyFill="1"/>
    <xf numFmtId="170" fontId="8" fillId="22" borderId="0" xfId="2" applyNumberFormat="1" applyFont="1" applyFill="1" applyAlignment="1">
      <alignment horizontal="center"/>
    </xf>
    <xf numFmtId="9" fontId="8" fillId="0" borderId="0" xfId="3" applyFont="1" applyFill="1"/>
    <xf numFmtId="0" fontId="7" fillId="23" borderId="0" xfId="0" applyFont="1" applyFill="1" applyAlignment="1">
      <alignment horizontal="center"/>
    </xf>
    <xf numFmtId="169" fontId="0" fillId="23" borderId="0" xfId="0" applyNumberFormat="1" applyFill="1"/>
    <xf numFmtId="170" fontId="8" fillId="23" borderId="1" xfId="2" applyNumberFormat="1" applyFont="1" applyFill="1" applyBorder="1" applyAlignment="1">
      <alignment horizontal="center"/>
    </xf>
    <xf numFmtId="171" fontId="8" fillId="23" borderId="0" xfId="1" applyNumberFormat="1" applyFont="1" applyFill="1"/>
    <xf numFmtId="170" fontId="8" fillId="23" borderId="0" xfId="2" applyNumberFormat="1" applyFont="1" applyFill="1" applyAlignment="1">
      <alignment horizontal="center"/>
    </xf>
    <xf numFmtId="0" fontId="0" fillId="23" borderId="8" xfId="0" applyFill="1" applyBorder="1" applyAlignment="1">
      <alignment horizontal="center"/>
    </xf>
    <xf numFmtId="0" fontId="7" fillId="24" borderId="0" xfId="0" applyFont="1" applyFill="1" applyAlignment="1">
      <alignment horizontal="center"/>
    </xf>
    <xf numFmtId="169" fontId="0" fillId="24" borderId="0" xfId="0" applyNumberFormat="1" applyFill="1"/>
    <xf numFmtId="170" fontId="8" fillId="24" borderId="1" xfId="2" applyNumberFormat="1" applyFont="1" applyFill="1" applyBorder="1" applyAlignment="1">
      <alignment horizontal="center"/>
    </xf>
    <xf numFmtId="171" fontId="8" fillId="24" borderId="0" xfId="1" applyNumberFormat="1" applyFont="1" applyFill="1"/>
    <xf numFmtId="170" fontId="8" fillId="24" borderId="0" xfId="2" applyNumberFormat="1" applyFont="1" applyFill="1" applyAlignment="1">
      <alignment horizontal="center"/>
    </xf>
    <xf numFmtId="0" fontId="0" fillId="24" borderId="8" xfId="0" applyFill="1" applyBorder="1" applyAlignment="1">
      <alignment horizontal="center"/>
    </xf>
    <xf numFmtId="0" fontId="7" fillId="25" borderId="0" xfId="0" applyFont="1" applyFill="1" applyAlignment="1">
      <alignment horizontal="center"/>
    </xf>
    <xf numFmtId="169" fontId="0" fillId="25" borderId="0" xfId="0" applyNumberFormat="1" applyFill="1"/>
    <xf numFmtId="170" fontId="8" fillId="25" borderId="1" xfId="2" applyNumberFormat="1" applyFont="1" applyFill="1" applyBorder="1" applyAlignment="1">
      <alignment horizontal="center"/>
    </xf>
    <xf numFmtId="171" fontId="8" fillId="25" borderId="0" xfId="1" applyNumberFormat="1" applyFont="1" applyFill="1"/>
    <xf numFmtId="170" fontId="8" fillId="25" borderId="0" xfId="2" applyNumberFormat="1" applyFont="1" applyFill="1" applyAlignment="1">
      <alignment horizontal="center"/>
    </xf>
    <xf numFmtId="0" fontId="0" fillId="25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26" borderId="0" xfId="0" applyFont="1" applyFill="1" applyAlignment="1">
      <alignment horizontal="center"/>
    </xf>
    <xf numFmtId="169" fontId="0" fillId="26" borderId="0" xfId="0" applyNumberFormat="1" applyFill="1"/>
    <xf numFmtId="170" fontId="8" fillId="26" borderId="1" xfId="2" applyNumberFormat="1" applyFont="1" applyFill="1" applyBorder="1" applyAlignment="1">
      <alignment horizontal="center"/>
    </xf>
    <xf numFmtId="171" fontId="8" fillId="26" borderId="0" xfId="1" applyNumberFormat="1" applyFont="1" applyFill="1"/>
    <xf numFmtId="170" fontId="8" fillId="26" borderId="0" xfId="2" applyNumberFormat="1" applyFont="1" applyFill="1" applyAlignment="1">
      <alignment horizontal="center"/>
    </xf>
    <xf numFmtId="171" fontId="8" fillId="8" borderId="5" xfId="3" applyNumberFormat="1" applyFont="1" applyFill="1" applyBorder="1"/>
    <xf numFmtId="170" fontId="8" fillId="8" borderId="1" xfId="2" applyNumberFormat="1" applyFont="1" applyFill="1" applyBorder="1"/>
    <xf numFmtId="0" fontId="0" fillId="26" borderId="8" xfId="0" applyFill="1" applyBorder="1" applyAlignment="1">
      <alignment horizontal="center"/>
    </xf>
    <xf numFmtId="0" fontId="7" fillId="26" borderId="22" xfId="0" applyFont="1" applyFill="1" applyBorder="1" applyAlignment="1">
      <alignment horizontal="center"/>
    </xf>
    <xf numFmtId="169" fontId="0" fillId="26" borderId="22" xfId="0" applyNumberFormat="1" applyFill="1" applyBorder="1"/>
    <xf numFmtId="170" fontId="8" fillId="26" borderId="22" xfId="2" applyNumberFormat="1" applyFont="1" applyFill="1" applyBorder="1" applyAlignment="1">
      <alignment horizontal="center"/>
    </xf>
    <xf numFmtId="0" fontId="0" fillId="26" borderId="22" xfId="0" applyFill="1" applyBorder="1" applyAlignment="1">
      <alignment horizontal="center"/>
    </xf>
    <xf numFmtId="171" fontId="8" fillId="26" borderId="22" xfId="1" applyNumberFormat="1" applyFont="1" applyFill="1" applyBorder="1"/>
    <xf numFmtId="172" fontId="8" fillId="7" borderId="23" xfId="0" applyNumberFormat="1" applyFont="1" applyFill="1" applyBorder="1" applyAlignment="1">
      <alignment horizontal="center"/>
    </xf>
    <xf numFmtId="171" fontId="8" fillId="0" borderId="24" xfId="1" applyNumberFormat="1" applyFont="1" applyFill="1" applyBorder="1" applyAlignment="1">
      <alignment horizontal="right"/>
    </xf>
    <xf numFmtId="171" fontId="8" fillId="8" borderId="23" xfId="3" applyNumberFormat="1" applyFont="1" applyFill="1" applyBorder="1"/>
    <xf numFmtId="170" fontId="8" fillId="8" borderId="22" xfId="2" applyNumberFormat="1" applyFont="1" applyFill="1" applyBorder="1"/>
    <xf numFmtId="0" fontId="7" fillId="0" borderId="22" xfId="0" applyFont="1" applyBorder="1" applyAlignment="1">
      <alignment horizontal="center"/>
    </xf>
    <xf numFmtId="0" fontId="0" fillId="26" borderId="26" xfId="0" applyFill="1" applyBorder="1" applyAlignment="1">
      <alignment horizontal="center"/>
    </xf>
    <xf numFmtId="171" fontId="8" fillId="0" borderId="1" xfId="1" applyNumberFormat="1" applyFont="1" applyFill="1" applyBorder="1"/>
    <xf numFmtId="171" fontId="8" fillId="0" borderId="27" xfId="1" applyNumberFormat="1" applyFont="1" applyFill="1" applyBorder="1" applyAlignment="1">
      <alignment horizontal="right"/>
    </xf>
    <xf numFmtId="171" fontId="8" fillId="8" borderId="1" xfId="3" applyNumberFormat="1" applyFont="1" applyFill="1" applyBorder="1"/>
    <xf numFmtId="171" fontId="8" fillId="11" borderId="1" xfId="1" applyNumberFormat="1" applyFont="1" applyFill="1" applyBorder="1"/>
    <xf numFmtId="171" fontId="8" fillId="0" borderId="6" xfId="1" applyNumberFormat="1" applyFont="1" applyFill="1" applyBorder="1" applyAlignment="1">
      <alignment horizontal="right"/>
    </xf>
    <xf numFmtId="0" fontId="8" fillId="11" borderId="8" xfId="0" applyFont="1" applyFill="1" applyBorder="1"/>
    <xf numFmtId="0" fontId="7" fillId="27" borderId="28" xfId="0" applyFont="1" applyFill="1" applyBorder="1" applyAlignment="1">
      <alignment horizontal="center"/>
    </xf>
    <xf numFmtId="170" fontId="8" fillId="27" borderId="1" xfId="2" applyNumberFormat="1" applyFont="1" applyFill="1" applyBorder="1" applyAlignment="1">
      <alignment horizontal="center"/>
    </xf>
    <xf numFmtId="171" fontId="8" fillId="27" borderId="1" xfId="1" applyNumberFormat="1" applyFont="1" applyFill="1" applyBorder="1"/>
    <xf numFmtId="170" fontId="8" fillId="27" borderId="6" xfId="2" applyNumberFormat="1" applyFont="1" applyFill="1" applyBorder="1" applyAlignment="1">
      <alignment horizontal="center"/>
    </xf>
    <xf numFmtId="0" fontId="8" fillId="27" borderId="8" xfId="0" applyFont="1" applyFill="1" applyBorder="1"/>
    <xf numFmtId="0" fontId="8" fillId="13" borderId="8" xfId="0" applyFont="1" applyFill="1" applyBorder="1"/>
    <xf numFmtId="0" fontId="0" fillId="13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8" fillId="14" borderId="8" xfId="0" applyFont="1" applyFill="1" applyBorder="1"/>
    <xf numFmtId="0" fontId="0" fillId="5" borderId="0" xfId="0" applyFill="1" applyAlignment="1">
      <alignment horizontal="center"/>
    </xf>
    <xf numFmtId="0" fontId="8" fillId="5" borderId="8" xfId="0" applyFont="1" applyFill="1" applyBorder="1"/>
    <xf numFmtId="0" fontId="7" fillId="5" borderId="11" xfId="0" applyFont="1" applyFill="1" applyBorder="1" applyAlignment="1">
      <alignment horizontal="center"/>
    </xf>
    <xf numFmtId="169" fontId="0" fillId="5" borderId="12" xfId="0" applyNumberFormat="1" applyFill="1" applyBorder="1"/>
    <xf numFmtId="170" fontId="8" fillId="5" borderId="12" xfId="2" applyNumberFormat="1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171" fontId="8" fillId="5" borderId="12" xfId="1" applyNumberFormat="1" applyFont="1" applyFill="1" applyBorder="1"/>
    <xf numFmtId="170" fontId="8" fillId="5" borderId="29" xfId="2" applyNumberFormat="1" applyFont="1" applyFill="1" applyBorder="1" applyAlignment="1">
      <alignment horizontal="center"/>
    </xf>
    <xf numFmtId="0" fontId="7" fillId="27" borderId="0" xfId="0" applyFont="1" applyFill="1" applyAlignment="1">
      <alignment horizontal="center"/>
    </xf>
    <xf numFmtId="169" fontId="0" fillId="27" borderId="0" xfId="0" applyNumberFormat="1" applyFill="1"/>
    <xf numFmtId="0" fontId="0" fillId="27" borderId="0" xfId="0" applyFill="1" applyAlignment="1">
      <alignment horizontal="center"/>
    </xf>
    <xf numFmtId="171" fontId="8" fillId="27" borderId="0" xfId="1" applyNumberFormat="1" applyFont="1" applyFill="1"/>
    <xf numFmtId="170" fontId="8" fillId="27" borderId="0" xfId="2" applyNumberFormat="1" applyFont="1" applyFill="1" applyAlignment="1">
      <alignment horizontal="center"/>
    </xf>
    <xf numFmtId="0" fontId="7" fillId="5" borderId="22" xfId="0" applyFont="1" applyFill="1" applyBorder="1" applyAlignment="1">
      <alignment horizontal="center"/>
    </xf>
    <xf numFmtId="169" fontId="0" fillId="5" borderId="22" xfId="0" applyNumberFormat="1" applyFill="1" applyBorder="1"/>
    <xf numFmtId="170" fontId="8" fillId="5" borderId="22" xfId="2" applyNumberFormat="1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171" fontId="8" fillId="5" borderId="22" xfId="1" applyNumberFormat="1" applyFont="1" applyFill="1" applyBorder="1"/>
    <xf numFmtId="0" fontId="8" fillId="5" borderId="26" xfId="0" applyFont="1" applyFill="1" applyBorder="1"/>
    <xf numFmtId="172" fontId="7" fillId="0" borderId="0" xfId="0" applyNumberFormat="1" applyFont="1"/>
    <xf numFmtId="170" fontId="7" fillId="0" borderId="0" xfId="2" applyNumberFormat="1" applyFont="1" applyAlignment="1">
      <alignment horizontal="center"/>
    </xf>
    <xf numFmtId="173" fontId="7" fillId="0" borderId="2" xfId="1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71" fontId="7" fillId="6" borderId="0" xfId="1" applyNumberFormat="1" applyFont="1" applyFill="1"/>
    <xf numFmtId="10" fontId="7" fillId="0" borderId="0" xfId="0" applyNumberFormat="1" applyFont="1" applyAlignment="1">
      <alignment horizontal="center"/>
    </xf>
    <xf numFmtId="173" fontId="7" fillId="0" borderId="0" xfId="0" applyNumberFormat="1" applyFont="1" applyAlignment="1">
      <alignment horizontal="center"/>
    </xf>
    <xf numFmtId="170" fontId="8" fillId="0" borderId="0" xfId="0" applyNumberFormat="1" applyFont="1" applyAlignment="1">
      <alignment horizontal="center"/>
    </xf>
    <xf numFmtId="170" fontId="7" fillId="0" borderId="0" xfId="0" applyNumberFormat="1" applyFont="1" applyAlignment="1">
      <alignment horizontal="right"/>
    </xf>
    <xf numFmtId="0" fontId="8" fillId="0" borderId="30" xfId="0" applyFont="1" applyBorder="1" applyAlignment="1">
      <alignment horizontal="center"/>
    </xf>
    <xf numFmtId="172" fontId="0" fillId="0" borderId="31" xfId="0" applyNumberFormat="1" applyBorder="1"/>
    <xf numFmtId="0" fontId="0" fillId="0" borderId="31" xfId="0" applyBorder="1" applyAlignment="1">
      <alignment horizontal="center"/>
    </xf>
    <xf numFmtId="10" fontId="0" fillId="0" borderId="31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170" fontId="0" fillId="0" borderId="0" xfId="3" applyNumberFormat="1" applyFont="1" applyAlignment="1">
      <alignment horizontal="center"/>
    </xf>
    <xf numFmtId="0" fontId="10" fillId="0" borderId="5" xfId="0" applyFont="1" applyBorder="1" applyAlignment="1">
      <alignment horizontal="center"/>
    </xf>
    <xf numFmtId="170" fontId="10" fillId="0" borderId="1" xfId="2" applyNumberFormat="1" applyFont="1" applyFill="1" applyBorder="1"/>
    <xf numFmtId="0" fontId="10" fillId="0" borderId="0" xfId="0" applyFont="1" applyAlignment="1">
      <alignment horizontal="center"/>
    </xf>
    <xf numFmtId="170" fontId="12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/>
    <xf numFmtId="3" fontId="10" fillId="0" borderId="5" xfId="0" applyNumberFormat="1" applyFont="1" applyBorder="1" applyAlignment="1">
      <alignment horizontal="center"/>
    </xf>
    <xf numFmtId="10" fontId="10" fillId="0" borderId="0" xfId="3" applyNumberFormat="1" applyFont="1" applyAlignment="1">
      <alignment horizontal="right"/>
    </xf>
    <xf numFmtId="170" fontId="10" fillId="0" borderId="1" xfId="2" applyNumberFormat="1" applyFont="1" applyBorder="1"/>
    <xf numFmtId="0" fontId="10" fillId="0" borderId="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172" fontId="10" fillId="0" borderId="3" xfId="0" applyNumberFormat="1" applyFont="1" applyBorder="1"/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10" fontId="10" fillId="0" borderId="3" xfId="0" applyNumberFormat="1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172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7" fillId="0" borderId="4" xfId="0" applyFont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169" fontId="0" fillId="5" borderId="4" xfId="0" applyNumberFormat="1" applyFill="1" applyBorder="1"/>
    <xf numFmtId="170" fontId="8" fillId="5" borderId="4" xfId="2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71" fontId="8" fillId="5" borderId="4" xfId="1" applyNumberFormat="1" applyFont="1" applyFill="1" applyBorder="1"/>
    <xf numFmtId="172" fontId="8" fillId="7" borderId="4" xfId="0" applyNumberFormat="1" applyFont="1" applyFill="1" applyBorder="1" applyAlignment="1">
      <alignment horizontal="center"/>
    </xf>
    <xf numFmtId="10" fontId="0" fillId="7" borderId="4" xfId="0" applyNumberFormat="1" applyFill="1" applyBorder="1"/>
    <xf numFmtId="172" fontId="0" fillId="0" borderId="4" xfId="0" applyNumberFormat="1" applyBorder="1" applyAlignment="1">
      <alignment horizontal="center"/>
    </xf>
    <xf numFmtId="171" fontId="8" fillId="0" borderId="4" xfId="1" applyNumberFormat="1" applyFont="1" applyFill="1" applyBorder="1" applyAlignment="1">
      <alignment horizontal="right"/>
    </xf>
    <xf numFmtId="171" fontId="8" fillId="8" borderId="4" xfId="3" applyNumberFormat="1" applyFont="1" applyFill="1" applyBorder="1"/>
    <xf numFmtId="170" fontId="8" fillId="8" borderId="4" xfId="2" applyNumberFormat="1" applyFont="1" applyFill="1" applyBorder="1"/>
    <xf numFmtId="170" fontId="9" fillId="8" borderId="4" xfId="2" applyNumberFormat="1" applyFont="1" applyFill="1" applyBorder="1"/>
    <xf numFmtId="172" fontId="8" fillId="9" borderId="4" xfId="0" applyNumberFormat="1" applyFont="1" applyFill="1" applyBorder="1" applyAlignment="1">
      <alignment horizontal="center" wrapText="1"/>
    </xf>
    <xf numFmtId="0" fontId="7" fillId="5" borderId="4" xfId="0" applyFont="1" applyFill="1" applyBorder="1"/>
    <xf numFmtId="0" fontId="8" fillId="0" borderId="4" xfId="0" applyFont="1" applyBorder="1" applyAlignment="1">
      <alignment horizontal="center"/>
    </xf>
    <xf numFmtId="0" fontId="7" fillId="27" borderId="4" xfId="0" applyFont="1" applyFill="1" applyBorder="1" applyAlignment="1">
      <alignment horizontal="center"/>
    </xf>
    <xf numFmtId="169" fontId="0" fillId="27" borderId="4" xfId="0" applyNumberFormat="1" applyFill="1" applyBorder="1"/>
    <xf numFmtId="170" fontId="8" fillId="27" borderId="4" xfId="2" applyNumberFormat="1" applyFont="1" applyFill="1" applyBorder="1" applyAlignment="1">
      <alignment horizontal="center"/>
    </xf>
    <xf numFmtId="0" fontId="0" fillId="27" borderId="4" xfId="0" applyFill="1" applyBorder="1" applyAlignment="1">
      <alignment horizontal="center"/>
    </xf>
    <xf numFmtId="171" fontId="8" fillId="27" borderId="4" xfId="1" applyNumberFormat="1" applyFont="1" applyFill="1" applyBorder="1"/>
    <xf numFmtId="0" fontId="7" fillId="27" borderId="4" xfId="0" applyFont="1" applyFill="1" applyBorder="1"/>
    <xf numFmtId="0" fontId="7" fillId="14" borderId="4" xfId="0" applyFont="1" applyFill="1" applyBorder="1" applyAlignment="1">
      <alignment horizontal="center"/>
    </xf>
    <xf numFmtId="169" fontId="0" fillId="14" borderId="4" xfId="0" applyNumberFormat="1" applyFill="1" applyBorder="1"/>
    <xf numFmtId="170" fontId="8" fillId="14" borderId="4" xfId="2" applyNumberFormat="1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171" fontId="8" fillId="14" borderId="4" xfId="1" applyNumberFormat="1" applyFont="1" applyFill="1" applyBorder="1"/>
    <xf numFmtId="0" fontId="7" fillId="14" borderId="4" xfId="0" applyFont="1" applyFill="1" applyBorder="1"/>
    <xf numFmtId="0" fontId="0" fillId="0" borderId="4" xfId="0" applyBorder="1" applyAlignment="1">
      <alignment horizontal="center"/>
    </xf>
    <xf numFmtId="0" fontId="0" fillId="0" borderId="4" xfId="0" applyBorder="1"/>
    <xf numFmtId="170" fontId="0" fillId="0" borderId="0" xfId="2" applyNumberFormat="1" applyFont="1"/>
    <xf numFmtId="170" fontId="0" fillId="0" borderId="0" xfId="2" applyNumberFormat="1" applyFont="1" applyAlignment="1">
      <alignment horizontal="center"/>
    </xf>
    <xf numFmtId="172" fontId="8" fillId="9" borderId="7" xfId="0" applyNumberFormat="1" applyFont="1" applyFill="1" applyBorder="1" applyAlignment="1">
      <alignment horizontal="center" vertical="center" wrapText="1"/>
    </xf>
    <xf numFmtId="172" fontId="8" fillId="9" borderId="9" xfId="0" applyNumberFormat="1" applyFont="1" applyFill="1" applyBorder="1" applyAlignment="1">
      <alignment horizontal="center" vertical="center" wrapText="1"/>
    </xf>
    <xf numFmtId="172" fontId="8" fillId="9" borderId="10" xfId="0" applyNumberFormat="1" applyFont="1" applyFill="1" applyBorder="1" applyAlignment="1">
      <alignment horizontal="center" vertical="center" wrapText="1"/>
    </xf>
    <xf numFmtId="172" fontId="8" fillId="9" borderId="21" xfId="0" applyNumberFormat="1" applyFont="1" applyFill="1" applyBorder="1" applyAlignment="1">
      <alignment horizontal="center" vertical="center" wrapText="1"/>
    </xf>
    <xf numFmtId="172" fontId="8" fillId="9" borderId="25" xfId="0" applyNumberFormat="1" applyFont="1" applyFill="1" applyBorder="1" applyAlignment="1">
      <alignment horizontal="center" vertical="center" wrapText="1"/>
    </xf>
    <xf numFmtId="169" fontId="0" fillId="0" borderId="4" xfId="0" applyNumberFormat="1" applyBorder="1"/>
    <xf numFmtId="170" fontId="8" fillId="0" borderId="4" xfId="2" applyNumberFormat="1" applyFont="1" applyFill="1" applyBorder="1" applyAlignment="1">
      <alignment horizontal="center"/>
    </xf>
    <xf numFmtId="171" fontId="8" fillId="0" borderId="4" xfId="1" applyNumberFormat="1" applyFont="1" applyFill="1" applyBorder="1"/>
    <xf numFmtId="170" fontId="0" fillId="0" borderId="4" xfId="2" applyNumberFormat="1" applyFont="1" applyFill="1" applyBorder="1" applyAlignment="1">
      <alignment horizontal="center"/>
    </xf>
    <xf numFmtId="171" fontId="0" fillId="0" borderId="4" xfId="0" applyNumberFormat="1" applyBorder="1" applyAlignment="1">
      <alignment horizontal="right"/>
    </xf>
    <xf numFmtId="172" fontId="8" fillId="9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/>
    <xf numFmtId="170" fontId="17" fillId="0" borderId="0" xfId="2" applyNumberFormat="1" applyFont="1" applyFill="1" applyAlignment="1">
      <alignment horizontal="center"/>
    </xf>
    <xf numFmtId="170" fontId="17" fillId="0" borderId="12" xfId="2" applyNumberFormat="1" applyFont="1" applyFill="1" applyBorder="1" applyAlignment="1">
      <alignment horizontal="center"/>
    </xf>
    <xf numFmtId="170" fontId="17" fillId="0" borderId="17" xfId="2" applyNumberFormat="1" applyFont="1" applyFill="1" applyBorder="1" applyAlignment="1">
      <alignment horizontal="center"/>
    </xf>
    <xf numFmtId="170" fontId="17" fillId="0" borderId="1" xfId="2" applyNumberFormat="1" applyFont="1" applyFill="1" applyBorder="1" applyAlignment="1">
      <alignment horizontal="center"/>
    </xf>
    <xf numFmtId="171" fontId="17" fillId="0" borderId="6" xfId="0" applyNumberFormat="1" applyFont="1" applyBorder="1" applyAlignment="1">
      <alignment horizontal="right"/>
    </xf>
    <xf numFmtId="10" fontId="17" fillId="7" borderId="12" xfId="0" applyNumberFormat="1" applyFont="1" applyFill="1" applyBorder="1"/>
    <xf numFmtId="172" fontId="17" fillId="0" borderId="12" xfId="0" applyNumberFormat="1" applyFont="1" applyBorder="1" applyAlignment="1">
      <alignment horizontal="center"/>
    </xf>
    <xf numFmtId="171" fontId="17" fillId="0" borderId="14" xfId="0" applyNumberFormat="1" applyFont="1" applyBorder="1" applyAlignment="1">
      <alignment horizontal="right"/>
    </xf>
    <xf numFmtId="10" fontId="17" fillId="7" borderId="17" xfId="0" applyNumberFormat="1" applyFont="1" applyFill="1" applyBorder="1"/>
    <xf numFmtId="172" fontId="17" fillId="0" borderId="17" xfId="0" applyNumberFormat="1" applyFont="1" applyBorder="1" applyAlignment="1">
      <alignment horizontal="center"/>
    </xf>
    <xf numFmtId="171" fontId="17" fillId="0" borderId="19" xfId="0" applyNumberFormat="1" applyFont="1" applyBorder="1" applyAlignment="1">
      <alignment horizontal="right"/>
    </xf>
    <xf numFmtId="10" fontId="17" fillId="7" borderId="22" xfId="0" applyNumberFormat="1" applyFont="1" applyFill="1" applyBorder="1"/>
    <xf numFmtId="172" fontId="17" fillId="0" borderId="22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10" fontId="8" fillId="0" borderId="6" xfId="3" applyNumberFormat="1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170" fontId="8" fillId="0" borderId="3" xfId="2" applyNumberFormat="1" applyFont="1" applyFill="1" applyBorder="1" applyAlignment="1">
      <alignment horizontal="right"/>
    </xf>
    <xf numFmtId="170" fontId="8" fillId="0" borderId="1" xfId="2" applyNumberFormat="1" applyFont="1" applyBorder="1" applyAlignment="1">
      <alignment horizontal="center"/>
    </xf>
    <xf numFmtId="170" fontId="7" fillId="0" borderId="0" xfId="2" applyNumberFormat="1" applyFont="1" applyFill="1" applyAlignment="1">
      <alignment horizontal="right"/>
    </xf>
    <xf numFmtId="170" fontId="8" fillId="0" borderId="32" xfId="2" applyNumberFormat="1" applyFont="1" applyFill="1" applyBorder="1" applyAlignment="1">
      <alignment horizontal="right"/>
    </xf>
    <xf numFmtId="170" fontId="7" fillId="0" borderId="1" xfId="2" applyNumberFormat="1" applyFont="1" applyFill="1" applyBorder="1"/>
    <xf numFmtId="170" fontId="22" fillId="5" borderId="36" xfId="0" applyNumberFormat="1" applyFont="1" applyFill="1" applyBorder="1"/>
    <xf numFmtId="10" fontId="17" fillId="7" borderId="0" xfId="0" applyNumberFormat="1" applyFont="1" applyFill="1"/>
    <xf numFmtId="172" fontId="8" fillId="0" borderId="0" xfId="0" applyNumberFormat="1" applyFont="1" applyAlignment="1">
      <alignment horizontal="center"/>
    </xf>
    <xf numFmtId="172" fontId="17" fillId="0" borderId="0" xfId="0" applyNumberFormat="1" applyFont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10" fontId="8" fillId="7" borderId="0" xfId="0" applyNumberFormat="1" applyFont="1" applyFill="1"/>
    <xf numFmtId="0" fontId="0" fillId="15" borderId="0" xfId="0" applyFill="1" applyAlignment="1">
      <alignment horizontal="center"/>
    </xf>
    <xf numFmtId="0" fontId="8" fillId="11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18" borderId="0" xfId="0" applyFill="1" applyAlignment="1">
      <alignment horizontal="center"/>
    </xf>
    <xf numFmtId="0" fontId="0" fillId="19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0" fillId="21" borderId="0" xfId="0" applyFill="1" applyAlignment="1">
      <alignment horizontal="center"/>
    </xf>
    <xf numFmtId="0" fontId="0" fillId="22" borderId="0" xfId="0" applyFill="1" applyAlignment="1">
      <alignment horizontal="center"/>
    </xf>
    <xf numFmtId="0" fontId="0" fillId="23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26" borderId="0" xfId="0" applyFill="1" applyAlignment="1">
      <alignment horizontal="center"/>
    </xf>
    <xf numFmtId="172" fontId="8" fillId="7" borderId="0" xfId="0" applyNumberFormat="1" applyFont="1" applyFill="1" applyAlignment="1">
      <alignment horizontal="center"/>
    </xf>
    <xf numFmtId="172" fontId="10" fillId="0" borderId="0" xfId="0" applyNumberFormat="1" applyFont="1"/>
    <xf numFmtId="10" fontId="8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2" fillId="0" borderId="0" xfId="0" applyFont="1"/>
    <xf numFmtId="170" fontId="10" fillId="0" borderId="0" xfId="0" applyNumberFormat="1" applyFont="1"/>
    <xf numFmtId="0" fontId="21" fillId="0" borderId="0" xfId="0" applyFont="1" applyAlignment="1">
      <alignment horizontal="center"/>
    </xf>
    <xf numFmtId="3" fontId="10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70" fontId="17" fillId="28" borderId="0" xfId="2" applyNumberFormat="1" applyFont="1" applyFill="1" applyAlignment="1">
      <alignment horizontal="center"/>
    </xf>
    <xf numFmtId="0" fontId="7" fillId="22" borderId="4" xfId="0" applyFont="1" applyFill="1" applyBorder="1" applyAlignment="1">
      <alignment horizontal="center"/>
    </xf>
    <xf numFmtId="169" fontId="0" fillId="22" borderId="4" xfId="0" applyNumberFormat="1" applyFill="1" applyBorder="1"/>
    <xf numFmtId="170" fontId="8" fillId="22" borderId="4" xfId="2" applyNumberFormat="1" applyFont="1" applyFill="1" applyBorder="1" applyAlignment="1">
      <alignment horizontal="center"/>
    </xf>
    <xf numFmtId="0" fontId="0" fillId="22" borderId="4" xfId="0" applyFill="1" applyBorder="1" applyAlignment="1">
      <alignment horizontal="center"/>
    </xf>
    <xf numFmtId="171" fontId="8" fillId="22" borderId="4" xfId="1" applyNumberFormat="1" applyFont="1" applyFill="1" applyBorder="1"/>
    <xf numFmtId="10" fontId="17" fillId="7" borderId="4" xfId="0" applyNumberFormat="1" applyFont="1" applyFill="1" applyBorder="1"/>
    <xf numFmtId="172" fontId="17" fillId="0" borderId="4" xfId="0" applyNumberFormat="1" applyFont="1" applyBorder="1" applyAlignment="1">
      <alignment horizontal="center"/>
    </xf>
    <xf numFmtId="171" fontId="17" fillId="0" borderId="4" xfId="0" applyNumberFormat="1" applyFont="1" applyBorder="1" applyAlignment="1">
      <alignment horizontal="right"/>
    </xf>
    <xf numFmtId="0" fontId="8" fillId="22" borderId="4" xfId="0" applyFont="1" applyFill="1" applyBorder="1" applyAlignment="1">
      <alignment horizontal="left" wrapText="1"/>
    </xf>
    <xf numFmtId="0" fontId="8" fillId="0" borderId="3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3" fillId="6" borderId="4" xfId="0" applyFont="1" applyFill="1" applyBorder="1" applyAlignment="1">
      <alignment horizontal="center" wrapText="1"/>
    </xf>
    <xf numFmtId="10" fontId="24" fillId="0" borderId="0" xfId="3" applyNumberFormat="1" applyFont="1"/>
    <xf numFmtId="10" fontId="24" fillId="0" borderId="4" xfId="3" applyNumberFormat="1" applyFont="1" applyFill="1" applyBorder="1"/>
    <xf numFmtId="10" fontId="24" fillId="0" borderId="4" xfId="3" applyNumberFormat="1" applyFont="1" applyBorder="1"/>
    <xf numFmtId="170" fontId="25" fillId="8" borderId="0" xfId="2" applyNumberFormat="1" applyFont="1" applyFill="1"/>
    <xf numFmtId="170" fontId="25" fillId="8" borderId="12" xfId="2" applyNumberFormat="1" applyFont="1" applyFill="1" applyBorder="1"/>
    <xf numFmtId="170" fontId="25" fillId="8" borderId="17" xfId="2" applyNumberFormat="1" applyFont="1" applyFill="1" applyBorder="1"/>
    <xf numFmtId="170" fontId="25" fillId="8" borderId="1" xfId="2" applyNumberFormat="1" applyFont="1" applyFill="1" applyBorder="1"/>
    <xf numFmtId="170" fontId="25" fillId="8" borderId="22" xfId="2" applyNumberFormat="1" applyFont="1" applyFill="1" applyBorder="1"/>
    <xf numFmtId="10" fontId="26" fillId="0" borderId="0" xfId="3" applyNumberFormat="1" applyFont="1" applyFill="1"/>
    <xf numFmtId="10" fontId="26" fillId="0" borderId="0" xfId="3" applyNumberFormat="1" applyFont="1"/>
    <xf numFmtId="10" fontId="26" fillId="0" borderId="1" xfId="3" applyNumberFormat="1" applyFont="1" applyFill="1" applyBorder="1"/>
    <xf numFmtId="10" fontId="25" fillId="0" borderId="0" xfId="3" applyNumberFormat="1" applyFont="1" applyFill="1"/>
    <xf numFmtId="10" fontId="25" fillId="0" borderId="0" xfId="3" applyNumberFormat="1" applyFont="1"/>
    <xf numFmtId="10" fontId="25" fillId="0" borderId="12" xfId="3" applyNumberFormat="1" applyFont="1" applyFill="1" applyBorder="1"/>
    <xf numFmtId="10" fontId="25" fillId="0" borderId="17" xfId="3" applyNumberFormat="1" applyFont="1" applyFill="1" applyBorder="1"/>
    <xf numFmtId="10" fontId="25" fillId="0" borderId="1" xfId="3" applyNumberFormat="1" applyFont="1" applyFill="1" applyBorder="1"/>
    <xf numFmtId="10" fontId="25" fillId="0" borderId="22" xfId="3" applyNumberFormat="1" applyFont="1" applyFill="1" applyBorder="1"/>
    <xf numFmtId="0" fontId="25" fillId="0" borderId="0" xfId="0" applyFont="1" applyAlignment="1">
      <alignment horizontal="left"/>
    </xf>
    <xf numFmtId="10" fontId="25" fillId="0" borderId="4" xfId="3" applyNumberFormat="1" applyFont="1" applyFill="1" applyBorder="1"/>
    <xf numFmtId="10" fontId="27" fillId="0" borderId="0" xfId="3" applyNumberFormat="1" applyFont="1" applyFill="1" applyAlignment="1">
      <alignment horizontal="right"/>
    </xf>
    <xf numFmtId="10" fontId="28" fillId="5" borderId="34" xfId="3" applyNumberFormat="1" applyFont="1" applyFill="1" applyBorder="1" applyAlignment="1">
      <alignment horizontal="center"/>
    </xf>
    <xf numFmtId="170" fontId="28" fillId="5" borderId="35" xfId="0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114300</xdr:colOff>
      <xdr:row>128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55B110-2E4D-4AE5-9B6C-14356718DA4F}"/>
            </a:ext>
          </a:extLst>
        </xdr:cNvPr>
        <xdr:cNvSpPr txBox="1"/>
      </xdr:nvSpPr>
      <xdr:spPr>
        <a:xfrm>
          <a:off x="18583275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114300</xdr:colOff>
      <xdr:row>129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8362CFE-E849-42AD-BB9A-3233D57EAC40}"/>
            </a:ext>
          </a:extLst>
        </xdr:cNvPr>
        <xdr:cNvSpPr txBox="1"/>
      </xdr:nvSpPr>
      <xdr:spPr>
        <a:xfrm>
          <a:off x="18935700" y="2489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21</xdr:col>
      <xdr:colOff>114300</xdr:colOff>
      <xdr:row>128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73578EE-48F1-4A9C-9453-2AF3E68D5796}"/>
            </a:ext>
          </a:extLst>
        </xdr:cNvPr>
        <xdr:cNvSpPr txBox="1"/>
      </xdr:nvSpPr>
      <xdr:spPr>
        <a:xfrm>
          <a:off x="18935700" y="2464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49691-FE8E-4D3F-BE6B-FD78F2569B9B}">
  <sheetPr>
    <tabColor rgb="FFFF0000"/>
  </sheetPr>
  <dimension ref="A1:X142"/>
  <sheetViews>
    <sheetView workbookViewId="0">
      <pane ySplit="1" topLeftCell="A137" activePane="bottomLeft" state="frozen"/>
      <selection pane="bottomLeft" activeCell="P119" sqref="P119:Q119"/>
    </sheetView>
  </sheetViews>
  <sheetFormatPr defaultRowHeight="14.4" x14ac:dyDescent="0.3"/>
  <cols>
    <col min="1" max="1" width="17.33203125" style="60" bestFit="1" customWidth="1"/>
    <col min="2" max="2" width="8.44140625" customWidth="1"/>
    <col min="3" max="3" width="19.33203125" customWidth="1"/>
    <col min="4" max="4" width="10.44140625" style="60" bestFit="1" customWidth="1"/>
    <col min="5" max="5" width="10.88671875" style="60" customWidth="1"/>
    <col min="6" max="7" width="10.44140625" style="60" customWidth="1"/>
    <col min="8" max="8" width="14.5546875" style="60" customWidth="1"/>
    <col min="9" max="9" width="9.109375" style="60"/>
    <col min="10" max="10" width="9.109375" style="322"/>
    <col min="11" max="11" width="10.44140625" style="60" customWidth="1"/>
    <col min="12" max="12" width="13" style="60" customWidth="1"/>
    <col min="13" max="13" width="9.6640625" style="60" customWidth="1"/>
    <col min="14" max="14" width="15" style="60" bestFit="1" customWidth="1"/>
    <col min="15" max="15" width="19.44140625" style="323" customWidth="1"/>
    <col min="16" max="16" width="14" style="60" customWidth="1"/>
    <col min="17" max="17" width="11.33203125" customWidth="1"/>
    <col min="18" max="18" width="8.5546875" style="301" bestFit="1" customWidth="1"/>
    <col min="19" max="19" width="42.5546875" bestFit="1" customWidth="1"/>
    <col min="257" max="257" width="17.33203125" bestFit="1" customWidth="1"/>
    <col min="258" max="258" width="8.44140625" customWidth="1"/>
    <col min="259" max="259" width="19.33203125" customWidth="1"/>
    <col min="260" max="260" width="10.44140625" bestFit="1" customWidth="1"/>
    <col min="261" max="261" width="10.88671875" customWidth="1"/>
    <col min="262" max="263" width="10.44140625" customWidth="1"/>
    <col min="264" max="264" width="14.5546875" customWidth="1"/>
    <col min="267" max="267" width="10.44140625" customWidth="1"/>
    <col min="268" max="268" width="13" customWidth="1"/>
    <col min="269" max="269" width="9.6640625" customWidth="1"/>
    <col min="270" max="270" width="15" bestFit="1" customWidth="1"/>
    <col min="271" max="271" width="19.44140625" customWidth="1"/>
    <col min="272" max="272" width="14" customWidth="1"/>
    <col min="273" max="273" width="11.33203125" customWidth="1"/>
    <col min="274" max="274" width="8.5546875" bestFit="1" customWidth="1"/>
    <col min="275" max="275" width="42.5546875" bestFit="1" customWidth="1"/>
    <col min="513" max="513" width="17.33203125" bestFit="1" customWidth="1"/>
    <col min="514" max="514" width="8.44140625" customWidth="1"/>
    <col min="515" max="515" width="19.33203125" customWidth="1"/>
    <col min="516" max="516" width="10.44140625" bestFit="1" customWidth="1"/>
    <col min="517" max="517" width="10.88671875" customWidth="1"/>
    <col min="518" max="519" width="10.44140625" customWidth="1"/>
    <col min="520" max="520" width="14.5546875" customWidth="1"/>
    <col min="523" max="523" width="10.44140625" customWidth="1"/>
    <col min="524" max="524" width="13" customWidth="1"/>
    <col min="525" max="525" width="9.6640625" customWidth="1"/>
    <col min="526" max="526" width="15" bestFit="1" customWidth="1"/>
    <col min="527" max="527" width="19.44140625" customWidth="1"/>
    <col min="528" max="528" width="14" customWidth="1"/>
    <col min="529" max="529" width="11.33203125" customWidth="1"/>
    <col min="530" max="530" width="8.5546875" bestFit="1" customWidth="1"/>
    <col min="531" max="531" width="42.5546875" bestFit="1" customWidth="1"/>
    <col min="769" max="769" width="17.33203125" bestFit="1" customWidth="1"/>
    <col min="770" max="770" width="8.44140625" customWidth="1"/>
    <col min="771" max="771" width="19.33203125" customWidth="1"/>
    <col min="772" max="772" width="10.44140625" bestFit="1" customWidth="1"/>
    <col min="773" max="773" width="10.88671875" customWidth="1"/>
    <col min="774" max="775" width="10.44140625" customWidth="1"/>
    <col min="776" max="776" width="14.5546875" customWidth="1"/>
    <col min="779" max="779" width="10.44140625" customWidth="1"/>
    <col min="780" max="780" width="13" customWidth="1"/>
    <col min="781" max="781" width="9.6640625" customWidth="1"/>
    <col min="782" max="782" width="15" bestFit="1" customWidth="1"/>
    <col min="783" max="783" width="19.44140625" customWidth="1"/>
    <col min="784" max="784" width="14" customWidth="1"/>
    <col min="785" max="785" width="11.33203125" customWidth="1"/>
    <col min="786" max="786" width="8.5546875" bestFit="1" customWidth="1"/>
    <col min="787" max="787" width="42.5546875" bestFit="1" customWidth="1"/>
    <col min="1025" max="1025" width="17.33203125" bestFit="1" customWidth="1"/>
    <col min="1026" max="1026" width="8.44140625" customWidth="1"/>
    <col min="1027" max="1027" width="19.33203125" customWidth="1"/>
    <col min="1028" max="1028" width="10.44140625" bestFit="1" customWidth="1"/>
    <col min="1029" max="1029" width="10.88671875" customWidth="1"/>
    <col min="1030" max="1031" width="10.44140625" customWidth="1"/>
    <col min="1032" max="1032" width="14.5546875" customWidth="1"/>
    <col min="1035" max="1035" width="10.44140625" customWidth="1"/>
    <col min="1036" max="1036" width="13" customWidth="1"/>
    <col min="1037" max="1037" width="9.6640625" customWidth="1"/>
    <col min="1038" max="1038" width="15" bestFit="1" customWidth="1"/>
    <col min="1039" max="1039" width="19.44140625" customWidth="1"/>
    <col min="1040" max="1040" width="14" customWidth="1"/>
    <col min="1041" max="1041" width="11.33203125" customWidth="1"/>
    <col min="1042" max="1042" width="8.5546875" bestFit="1" customWidth="1"/>
    <col min="1043" max="1043" width="42.5546875" bestFit="1" customWidth="1"/>
    <col min="1281" max="1281" width="17.33203125" bestFit="1" customWidth="1"/>
    <col min="1282" max="1282" width="8.44140625" customWidth="1"/>
    <col min="1283" max="1283" width="19.33203125" customWidth="1"/>
    <col min="1284" max="1284" width="10.44140625" bestFit="1" customWidth="1"/>
    <col min="1285" max="1285" width="10.88671875" customWidth="1"/>
    <col min="1286" max="1287" width="10.44140625" customWidth="1"/>
    <col min="1288" max="1288" width="14.5546875" customWidth="1"/>
    <col min="1291" max="1291" width="10.44140625" customWidth="1"/>
    <col min="1292" max="1292" width="13" customWidth="1"/>
    <col min="1293" max="1293" width="9.6640625" customWidth="1"/>
    <col min="1294" max="1294" width="15" bestFit="1" customWidth="1"/>
    <col min="1295" max="1295" width="19.44140625" customWidth="1"/>
    <col min="1296" max="1296" width="14" customWidth="1"/>
    <col min="1297" max="1297" width="11.33203125" customWidth="1"/>
    <col min="1298" max="1298" width="8.5546875" bestFit="1" customWidth="1"/>
    <col min="1299" max="1299" width="42.5546875" bestFit="1" customWidth="1"/>
    <col min="1537" max="1537" width="17.33203125" bestFit="1" customWidth="1"/>
    <col min="1538" max="1538" width="8.44140625" customWidth="1"/>
    <col min="1539" max="1539" width="19.33203125" customWidth="1"/>
    <col min="1540" max="1540" width="10.44140625" bestFit="1" customWidth="1"/>
    <col min="1541" max="1541" width="10.88671875" customWidth="1"/>
    <col min="1542" max="1543" width="10.44140625" customWidth="1"/>
    <col min="1544" max="1544" width="14.5546875" customWidth="1"/>
    <col min="1547" max="1547" width="10.44140625" customWidth="1"/>
    <col min="1548" max="1548" width="13" customWidth="1"/>
    <col min="1549" max="1549" width="9.6640625" customWidth="1"/>
    <col min="1550" max="1550" width="15" bestFit="1" customWidth="1"/>
    <col min="1551" max="1551" width="19.44140625" customWidth="1"/>
    <col min="1552" max="1552" width="14" customWidth="1"/>
    <col min="1553" max="1553" width="11.33203125" customWidth="1"/>
    <col min="1554" max="1554" width="8.5546875" bestFit="1" customWidth="1"/>
    <col min="1555" max="1555" width="42.5546875" bestFit="1" customWidth="1"/>
    <col min="1793" max="1793" width="17.33203125" bestFit="1" customWidth="1"/>
    <col min="1794" max="1794" width="8.44140625" customWidth="1"/>
    <col min="1795" max="1795" width="19.33203125" customWidth="1"/>
    <col min="1796" max="1796" width="10.44140625" bestFit="1" customWidth="1"/>
    <col min="1797" max="1797" width="10.88671875" customWidth="1"/>
    <col min="1798" max="1799" width="10.44140625" customWidth="1"/>
    <col min="1800" max="1800" width="14.5546875" customWidth="1"/>
    <col min="1803" max="1803" width="10.44140625" customWidth="1"/>
    <col min="1804" max="1804" width="13" customWidth="1"/>
    <col min="1805" max="1805" width="9.6640625" customWidth="1"/>
    <col min="1806" max="1806" width="15" bestFit="1" customWidth="1"/>
    <col min="1807" max="1807" width="19.44140625" customWidth="1"/>
    <col min="1808" max="1808" width="14" customWidth="1"/>
    <col min="1809" max="1809" width="11.33203125" customWidth="1"/>
    <col min="1810" max="1810" width="8.5546875" bestFit="1" customWidth="1"/>
    <col min="1811" max="1811" width="42.5546875" bestFit="1" customWidth="1"/>
    <col min="2049" max="2049" width="17.33203125" bestFit="1" customWidth="1"/>
    <col min="2050" max="2050" width="8.44140625" customWidth="1"/>
    <col min="2051" max="2051" width="19.33203125" customWidth="1"/>
    <col min="2052" max="2052" width="10.44140625" bestFit="1" customWidth="1"/>
    <col min="2053" max="2053" width="10.88671875" customWidth="1"/>
    <col min="2054" max="2055" width="10.44140625" customWidth="1"/>
    <col min="2056" max="2056" width="14.5546875" customWidth="1"/>
    <col min="2059" max="2059" width="10.44140625" customWidth="1"/>
    <col min="2060" max="2060" width="13" customWidth="1"/>
    <col min="2061" max="2061" width="9.6640625" customWidth="1"/>
    <col min="2062" max="2062" width="15" bestFit="1" customWidth="1"/>
    <col min="2063" max="2063" width="19.44140625" customWidth="1"/>
    <col min="2064" max="2064" width="14" customWidth="1"/>
    <col min="2065" max="2065" width="11.33203125" customWidth="1"/>
    <col min="2066" max="2066" width="8.5546875" bestFit="1" customWidth="1"/>
    <col min="2067" max="2067" width="42.5546875" bestFit="1" customWidth="1"/>
    <col min="2305" max="2305" width="17.33203125" bestFit="1" customWidth="1"/>
    <col min="2306" max="2306" width="8.44140625" customWidth="1"/>
    <col min="2307" max="2307" width="19.33203125" customWidth="1"/>
    <col min="2308" max="2308" width="10.44140625" bestFit="1" customWidth="1"/>
    <col min="2309" max="2309" width="10.88671875" customWidth="1"/>
    <col min="2310" max="2311" width="10.44140625" customWidth="1"/>
    <col min="2312" max="2312" width="14.5546875" customWidth="1"/>
    <col min="2315" max="2315" width="10.44140625" customWidth="1"/>
    <col min="2316" max="2316" width="13" customWidth="1"/>
    <col min="2317" max="2317" width="9.6640625" customWidth="1"/>
    <col min="2318" max="2318" width="15" bestFit="1" customWidth="1"/>
    <col min="2319" max="2319" width="19.44140625" customWidth="1"/>
    <col min="2320" max="2320" width="14" customWidth="1"/>
    <col min="2321" max="2321" width="11.33203125" customWidth="1"/>
    <col min="2322" max="2322" width="8.5546875" bestFit="1" customWidth="1"/>
    <col min="2323" max="2323" width="42.5546875" bestFit="1" customWidth="1"/>
    <col min="2561" max="2561" width="17.33203125" bestFit="1" customWidth="1"/>
    <col min="2562" max="2562" width="8.44140625" customWidth="1"/>
    <col min="2563" max="2563" width="19.33203125" customWidth="1"/>
    <col min="2564" max="2564" width="10.44140625" bestFit="1" customWidth="1"/>
    <col min="2565" max="2565" width="10.88671875" customWidth="1"/>
    <col min="2566" max="2567" width="10.44140625" customWidth="1"/>
    <col min="2568" max="2568" width="14.5546875" customWidth="1"/>
    <col min="2571" max="2571" width="10.44140625" customWidth="1"/>
    <col min="2572" max="2572" width="13" customWidth="1"/>
    <col min="2573" max="2573" width="9.6640625" customWidth="1"/>
    <col min="2574" max="2574" width="15" bestFit="1" customWidth="1"/>
    <col min="2575" max="2575" width="19.44140625" customWidth="1"/>
    <col min="2576" max="2576" width="14" customWidth="1"/>
    <col min="2577" max="2577" width="11.33203125" customWidth="1"/>
    <col min="2578" max="2578" width="8.5546875" bestFit="1" customWidth="1"/>
    <col min="2579" max="2579" width="42.5546875" bestFit="1" customWidth="1"/>
    <col min="2817" max="2817" width="17.33203125" bestFit="1" customWidth="1"/>
    <col min="2818" max="2818" width="8.44140625" customWidth="1"/>
    <col min="2819" max="2819" width="19.33203125" customWidth="1"/>
    <col min="2820" max="2820" width="10.44140625" bestFit="1" customWidth="1"/>
    <col min="2821" max="2821" width="10.88671875" customWidth="1"/>
    <col min="2822" max="2823" width="10.44140625" customWidth="1"/>
    <col min="2824" max="2824" width="14.5546875" customWidth="1"/>
    <col min="2827" max="2827" width="10.44140625" customWidth="1"/>
    <col min="2828" max="2828" width="13" customWidth="1"/>
    <col min="2829" max="2829" width="9.6640625" customWidth="1"/>
    <col min="2830" max="2830" width="15" bestFit="1" customWidth="1"/>
    <col min="2831" max="2831" width="19.44140625" customWidth="1"/>
    <col min="2832" max="2832" width="14" customWidth="1"/>
    <col min="2833" max="2833" width="11.33203125" customWidth="1"/>
    <col min="2834" max="2834" width="8.5546875" bestFit="1" customWidth="1"/>
    <col min="2835" max="2835" width="42.5546875" bestFit="1" customWidth="1"/>
    <col min="3073" max="3073" width="17.33203125" bestFit="1" customWidth="1"/>
    <col min="3074" max="3074" width="8.44140625" customWidth="1"/>
    <col min="3075" max="3075" width="19.33203125" customWidth="1"/>
    <col min="3076" max="3076" width="10.44140625" bestFit="1" customWidth="1"/>
    <col min="3077" max="3077" width="10.88671875" customWidth="1"/>
    <col min="3078" max="3079" width="10.44140625" customWidth="1"/>
    <col min="3080" max="3080" width="14.5546875" customWidth="1"/>
    <col min="3083" max="3083" width="10.44140625" customWidth="1"/>
    <col min="3084" max="3084" width="13" customWidth="1"/>
    <col min="3085" max="3085" width="9.6640625" customWidth="1"/>
    <col min="3086" max="3086" width="15" bestFit="1" customWidth="1"/>
    <col min="3087" max="3087" width="19.44140625" customWidth="1"/>
    <col min="3088" max="3088" width="14" customWidth="1"/>
    <col min="3089" max="3089" width="11.33203125" customWidth="1"/>
    <col min="3090" max="3090" width="8.5546875" bestFit="1" customWidth="1"/>
    <col min="3091" max="3091" width="42.5546875" bestFit="1" customWidth="1"/>
    <col min="3329" max="3329" width="17.33203125" bestFit="1" customWidth="1"/>
    <col min="3330" max="3330" width="8.44140625" customWidth="1"/>
    <col min="3331" max="3331" width="19.33203125" customWidth="1"/>
    <col min="3332" max="3332" width="10.44140625" bestFit="1" customWidth="1"/>
    <col min="3333" max="3333" width="10.88671875" customWidth="1"/>
    <col min="3334" max="3335" width="10.44140625" customWidth="1"/>
    <col min="3336" max="3336" width="14.5546875" customWidth="1"/>
    <col min="3339" max="3339" width="10.44140625" customWidth="1"/>
    <col min="3340" max="3340" width="13" customWidth="1"/>
    <col min="3341" max="3341" width="9.6640625" customWidth="1"/>
    <col min="3342" max="3342" width="15" bestFit="1" customWidth="1"/>
    <col min="3343" max="3343" width="19.44140625" customWidth="1"/>
    <col min="3344" max="3344" width="14" customWidth="1"/>
    <col min="3345" max="3345" width="11.33203125" customWidth="1"/>
    <col min="3346" max="3346" width="8.5546875" bestFit="1" customWidth="1"/>
    <col min="3347" max="3347" width="42.5546875" bestFit="1" customWidth="1"/>
    <col min="3585" max="3585" width="17.33203125" bestFit="1" customWidth="1"/>
    <col min="3586" max="3586" width="8.44140625" customWidth="1"/>
    <col min="3587" max="3587" width="19.33203125" customWidth="1"/>
    <col min="3588" max="3588" width="10.44140625" bestFit="1" customWidth="1"/>
    <col min="3589" max="3589" width="10.88671875" customWidth="1"/>
    <col min="3590" max="3591" width="10.44140625" customWidth="1"/>
    <col min="3592" max="3592" width="14.5546875" customWidth="1"/>
    <col min="3595" max="3595" width="10.44140625" customWidth="1"/>
    <col min="3596" max="3596" width="13" customWidth="1"/>
    <col min="3597" max="3597" width="9.6640625" customWidth="1"/>
    <col min="3598" max="3598" width="15" bestFit="1" customWidth="1"/>
    <col min="3599" max="3599" width="19.44140625" customWidth="1"/>
    <col min="3600" max="3600" width="14" customWidth="1"/>
    <col min="3601" max="3601" width="11.33203125" customWidth="1"/>
    <col min="3602" max="3602" width="8.5546875" bestFit="1" customWidth="1"/>
    <col min="3603" max="3603" width="42.5546875" bestFit="1" customWidth="1"/>
    <col min="3841" max="3841" width="17.33203125" bestFit="1" customWidth="1"/>
    <col min="3842" max="3842" width="8.44140625" customWidth="1"/>
    <col min="3843" max="3843" width="19.33203125" customWidth="1"/>
    <col min="3844" max="3844" width="10.44140625" bestFit="1" customWidth="1"/>
    <col min="3845" max="3845" width="10.88671875" customWidth="1"/>
    <col min="3846" max="3847" width="10.44140625" customWidth="1"/>
    <col min="3848" max="3848" width="14.5546875" customWidth="1"/>
    <col min="3851" max="3851" width="10.44140625" customWidth="1"/>
    <col min="3852" max="3852" width="13" customWidth="1"/>
    <col min="3853" max="3853" width="9.6640625" customWidth="1"/>
    <col min="3854" max="3854" width="15" bestFit="1" customWidth="1"/>
    <col min="3855" max="3855" width="19.44140625" customWidth="1"/>
    <col min="3856" max="3856" width="14" customWidth="1"/>
    <col min="3857" max="3857" width="11.33203125" customWidth="1"/>
    <col min="3858" max="3858" width="8.5546875" bestFit="1" customWidth="1"/>
    <col min="3859" max="3859" width="42.5546875" bestFit="1" customWidth="1"/>
    <col min="4097" max="4097" width="17.33203125" bestFit="1" customWidth="1"/>
    <col min="4098" max="4098" width="8.44140625" customWidth="1"/>
    <col min="4099" max="4099" width="19.33203125" customWidth="1"/>
    <col min="4100" max="4100" width="10.44140625" bestFit="1" customWidth="1"/>
    <col min="4101" max="4101" width="10.88671875" customWidth="1"/>
    <col min="4102" max="4103" width="10.44140625" customWidth="1"/>
    <col min="4104" max="4104" width="14.5546875" customWidth="1"/>
    <col min="4107" max="4107" width="10.44140625" customWidth="1"/>
    <col min="4108" max="4108" width="13" customWidth="1"/>
    <col min="4109" max="4109" width="9.6640625" customWidth="1"/>
    <col min="4110" max="4110" width="15" bestFit="1" customWidth="1"/>
    <col min="4111" max="4111" width="19.44140625" customWidth="1"/>
    <col min="4112" max="4112" width="14" customWidth="1"/>
    <col min="4113" max="4113" width="11.33203125" customWidth="1"/>
    <col min="4114" max="4114" width="8.5546875" bestFit="1" customWidth="1"/>
    <col min="4115" max="4115" width="42.5546875" bestFit="1" customWidth="1"/>
    <col min="4353" max="4353" width="17.33203125" bestFit="1" customWidth="1"/>
    <col min="4354" max="4354" width="8.44140625" customWidth="1"/>
    <col min="4355" max="4355" width="19.33203125" customWidth="1"/>
    <col min="4356" max="4356" width="10.44140625" bestFit="1" customWidth="1"/>
    <col min="4357" max="4357" width="10.88671875" customWidth="1"/>
    <col min="4358" max="4359" width="10.44140625" customWidth="1"/>
    <col min="4360" max="4360" width="14.5546875" customWidth="1"/>
    <col min="4363" max="4363" width="10.44140625" customWidth="1"/>
    <col min="4364" max="4364" width="13" customWidth="1"/>
    <col min="4365" max="4365" width="9.6640625" customWidth="1"/>
    <col min="4366" max="4366" width="15" bestFit="1" customWidth="1"/>
    <col min="4367" max="4367" width="19.44140625" customWidth="1"/>
    <col min="4368" max="4368" width="14" customWidth="1"/>
    <col min="4369" max="4369" width="11.33203125" customWidth="1"/>
    <col min="4370" max="4370" width="8.5546875" bestFit="1" customWidth="1"/>
    <col min="4371" max="4371" width="42.5546875" bestFit="1" customWidth="1"/>
    <col min="4609" max="4609" width="17.33203125" bestFit="1" customWidth="1"/>
    <col min="4610" max="4610" width="8.44140625" customWidth="1"/>
    <col min="4611" max="4611" width="19.33203125" customWidth="1"/>
    <col min="4612" max="4612" width="10.44140625" bestFit="1" customWidth="1"/>
    <col min="4613" max="4613" width="10.88671875" customWidth="1"/>
    <col min="4614" max="4615" width="10.44140625" customWidth="1"/>
    <col min="4616" max="4616" width="14.5546875" customWidth="1"/>
    <col min="4619" max="4619" width="10.44140625" customWidth="1"/>
    <col min="4620" max="4620" width="13" customWidth="1"/>
    <col min="4621" max="4621" width="9.6640625" customWidth="1"/>
    <col min="4622" max="4622" width="15" bestFit="1" customWidth="1"/>
    <col min="4623" max="4623" width="19.44140625" customWidth="1"/>
    <col min="4624" max="4624" width="14" customWidth="1"/>
    <col min="4625" max="4625" width="11.33203125" customWidth="1"/>
    <col min="4626" max="4626" width="8.5546875" bestFit="1" customWidth="1"/>
    <col min="4627" max="4627" width="42.5546875" bestFit="1" customWidth="1"/>
    <col min="4865" max="4865" width="17.33203125" bestFit="1" customWidth="1"/>
    <col min="4866" max="4866" width="8.44140625" customWidth="1"/>
    <col min="4867" max="4867" width="19.33203125" customWidth="1"/>
    <col min="4868" max="4868" width="10.44140625" bestFit="1" customWidth="1"/>
    <col min="4869" max="4869" width="10.88671875" customWidth="1"/>
    <col min="4870" max="4871" width="10.44140625" customWidth="1"/>
    <col min="4872" max="4872" width="14.5546875" customWidth="1"/>
    <col min="4875" max="4875" width="10.44140625" customWidth="1"/>
    <col min="4876" max="4876" width="13" customWidth="1"/>
    <col min="4877" max="4877" width="9.6640625" customWidth="1"/>
    <col min="4878" max="4878" width="15" bestFit="1" customWidth="1"/>
    <col min="4879" max="4879" width="19.44140625" customWidth="1"/>
    <col min="4880" max="4880" width="14" customWidth="1"/>
    <col min="4881" max="4881" width="11.33203125" customWidth="1"/>
    <col min="4882" max="4882" width="8.5546875" bestFit="1" customWidth="1"/>
    <col min="4883" max="4883" width="42.5546875" bestFit="1" customWidth="1"/>
    <col min="5121" max="5121" width="17.33203125" bestFit="1" customWidth="1"/>
    <col min="5122" max="5122" width="8.44140625" customWidth="1"/>
    <col min="5123" max="5123" width="19.33203125" customWidth="1"/>
    <col min="5124" max="5124" width="10.44140625" bestFit="1" customWidth="1"/>
    <col min="5125" max="5125" width="10.88671875" customWidth="1"/>
    <col min="5126" max="5127" width="10.44140625" customWidth="1"/>
    <col min="5128" max="5128" width="14.5546875" customWidth="1"/>
    <col min="5131" max="5131" width="10.44140625" customWidth="1"/>
    <col min="5132" max="5132" width="13" customWidth="1"/>
    <col min="5133" max="5133" width="9.6640625" customWidth="1"/>
    <col min="5134" max="5134" width="15" bestFit="1" customWidth="1"/>
    <col min="5135" max="5135" width="19.44140625" customWidth="1"/>
    <col min="5136" max="5136" width="14" customWidth="1"/>
    <col min="5137" max="5137" width="11.33203125" customWidth="1"/>
    <col min="5138" max="5138" width="8.5546875" bestFit="1" customWidth="1"/>
    <col min="5139" max="5139" width="42.5546875" bestFit="1" customWidth="1"/>
    <col min="5377" max="5377" width="17.33203125" bestFit="1" customWidth="1"/>
    <col min="5378" max="5378" width="8.44140625" customWidth="1"/>
    <col min="5379" max="5379" width="19.33203125" customWidth="1"/>
    <col min="5380" max="5380" width="10.44140625" bestFit="1" customWidth="1"/>
    <col min="5381" max="5381" width="10.88671875" customWidth="1"/>
    <col min="5382" max="5383" width="10.44140625" customWidth="1"/>
    <col min="5384" max="5384" width="14.5546875" customWidth="1"/>
    <col min="5387" max="5387" width="10.44140625" customWidth="1"/>
    <col min="5388" max="5388" width="13" customWidth="1"/>
    <col min="5389" max="5389" width="9.6640625" customWidth="1"/>
    <col min="5390" max="5390" width="15" bestFit="1" customWidth="1"/>
    <col min="5391" max="5391" width="19.44140625" customWidth="1"/>
    <col min="5392" max="5392" width="14" customWidth="1"/>
    <col min="5393" max="5393" width="11.33203125" customWidth="1"/>
    <col min="5394" max="5394" width="8.5546875" bestFit="1" customWidth="1"/>
    <col min="5395" max="5395" width="42.5546875" bestFit="1" customWidth="1"/>
    <col min="5633" max="5633" width="17.33203125" bestFit="1" customWidth="1"/>
    <col min="5634" max="5634" width="8.44140625" customWidth="1"/>
    <col min="5635" max="5635" width="19.33203125" customWidth="1"/>
    <col min="5636" max="5636" width="10.44140625" bestFit="1" customWidth="1"/>
    <col min="5637" max="5637" width="10.88671875" customWidth="1"/>
    <col min="5638" max="5639" width="10.44140625" customWidth="1"/>
    <col min="5640" max="5640" width="14.5546875" customWidth="1"/>
    <col min="5643" max="5643" width="10.44140625" customWidth="1"/>
    <col min="5644" max="5644" width="13" customWidth="1"/>
    <col min="5645" max="5645" width="9.6640625" customWidth="1"/>
    <col min="5646" max="5646" width="15" bestFit="1" customWidth="1"/>
    <col min="5647" max="5647" width="19.44140625" customWidth="1"/>
    <col min="5648" max="5648" width="14" customWidth="1"/>
    <col min="5649" max="5649" width="11.33203125" customWidth="1"/>
    <col min="5650" max="5650" width="8.5546875" bestFit="1" customWidth="1"/>
    <col min="5651" max="5651" width="42.5546875" bestFit="1" customWidth="1"/>
    <col min="5889" max="5889" width="17.33203125" bestFit="1" customWidth="1"/>
    <col min="5890" max="5890" width="8.44140625" customWidth="1"/>
    <col min="5891" max="5891" width="19.33203125" customWidth="1"/>
    <col min="5892" max="5892" width="10.44140625" bestFit="1" customWidth="1"/>
    <col min="5893" max="5893" width="10.88671875" customWidth="1"/>
    <col min="5894" max="5895" width="10.44140625" customWidth="1"/>
    <col min="5896" max="5896" width="14.5546875" customWidth="1"/>
    <col min="5899" max="5899" width="10.44140625" customWidth="1"/>
    <col min="5900" max="5900" width="13" customWidth="1"/>
    <col min="5901" max="5901" width="9.6640625" customWidth="1"/>
    <col min="5902" max="5902" width="15" bestFit="1" customWidth="1"/>
    <col min="5903" max="5903" width="19.44140625" customWidth="1"/>
    <col min="5904" max="5904" width="14" customWidth="1"/>
    <col min="5905" max="5905" width="11.33203125" customWidth="1"/>
    <col min="5906" max="5906" width="8.5546875" bestFit="1" customWidth="1"/>
    <col min="5907" max="5907" width="42.5546875" bestFit="1" customWidth="1"/>
    <col min="6145" max="6145" width="17.33203125" bestFit="1" customWidth="1"/>
    <col min="6146" max="6146" width="8.44140625" customWidth="1"/>
    <col min="6147" max="6147" width="19.33203125" customWidth="1"/>
    <col min="6148" max="6148" width="10.44140625" bestFit="1" customWidth="1"/>
    <col min="6149" max="6149" width="10.88671875" customWidth="1"/>
    <col min="6150" max="6151" width="10.44140625" customWidth="1"/>
    <col min="6152" max="6152" width="14.5546875" customWidth="1"/>
    <col min="6155" max="6155" width="10.44140625" customWidth="1"/>
    <col min="6156" max="6156" width="13" customWidth="1"/>
    <col min="6157" max="6157" width="9.6640625" customWidth="1"/>
    <col min="6158" max="6158" width="15" bestFit="1" customWidth="1"/>
    <col min="6159" max="6159" width="19.44140625" customWidth="1"/>
    <col min="6160" max="6160" width="14" customWidth="1"/>
    <col min="6161" max="6161" width="11.33203125" customWidth="1"/>
    <col min="6162" max="6162" width="8.5546875" bestFit="1" customWidth="1"/>
    <col min="6163" max="6163" width="42.5546875" bestFit="1" customWidth="1"/>
    <col min="6401" max="6401" width="17.33203125" bestFit="1" customWidth="1"/>
    <col min="6402" max="6402" width="8.44140625" customWidth="1"/>
    <col min="6403" max="6403" width="19.33203125" customWidth="1"/>
    <col min="6404" max="6404" width="10.44140625" bestFit="1" customWidth="1"/>
    <col min="6405" max="6405" width="10.88671875" customWidth="1"/>
    <col min="6406" max="6407" width="10.44140625" customWidth="1"/>
    <col min="6408" max="6408" width="14.5546875" customWidth="1"/>
    <col min="6411" max="6411" width="10.44140625" customWidth="1"/>
    <col min="6412" max="6412" width="13" customWidth="1"/>
    <col min="6413" max="6413" width="9.6640625" customWidth="1"/>
    <col min="6414" max="6414" width="15" bestFit="1" customWidth="1"/>
    <col min="6415" max="6415" width="19.44140625" customWidth="1"/>
    <col min="6416" max="6416" width="14" customWidth="1"/>
    <col min="6417" max="6417" width="11.33203125" customWidth="1"/>
    <col min="6418" max="6418" width="8.5546875" bestFit="1" customWidth="1"/>
    <col min="6419" max="6419" width="42.5546875" bestFit="1" customWidth="1"/>
    <col min="6657" max="6657" width="17.33203125" bestFit="1" customWidth="1"/>
    <col min="6658" max="6658" width="8.44140625" customWidth="1"/>
    <col min="6659" max="6659" width="19.33203125" customWidth="1"/>
    <col min="6660" max="6660" width="10.44140625" bestFit="1" customWidth="1"/>
    <col min="6661" max="6661" width="10.88671875" customWidth="1"/>
    <col min="6662" max="6663" width="10.44140625" customWidth="1"/>
    <col min="6664" max="6664" width="14.5546875" customWidth="1"/>
    <col min="6667" max="6667" width="10.44140625" customWidth="1"/>
    <col min="6668" max="6668" width="13" customWidth="1"/>
    <col min="6669" max="6669" width="9.6640625" customWidth="1"/>
    <col min="6670" max="6670" width="15" bestFit="1" customWidth="1"/>
    <col min="6671" max="6671" width="19.44140625" customWidth="1"/>
    <col min="6672" max="6672" width="14" customWidth="1"/>
    <col min="6673" max="6673" width="11.33203125" customWidth="1"/>
    <col min="6674" max="6674" width="8.5546875" bestFit="1" customWidth="1"/>
    <col min="6675" max="6675" width="42.5546875" bestFit="1" customWidth="1"/>
    <col min="6913" max="6913" width="17.33203125" bestFit="1" customWidth="1"/>
    <col min="6914" max="6914" width="8.44140625" customWidth="1"/>
    <col min="6915" max="6915" width="19.33203125" customWidth="1"/>
    <col min="6916" max="6916" width="10.44140625" bestFit="1" customWidth="1"/>
    <col min="6917" max="6917" width="10.88671875" customWidth="1"/>
    <col min="6918" max="6919" width="10.44140625" customWidth="1"/>
    <col min="6920" max="6920" width="14.5546875" customWidth="1"/>
    <col min="6923" max="6923" width="10.44140625" customWidth="1"/>
    <col min="6924" max="6924" width="13" customWidth="1"/>
    <col min="6925" max="6925" width="9.6640625" customWidth="1"/>
    <col min="6926" max="6926" width="15" bestFit="1" customWidth="1"/>
    <col min="6927" max="6927" width="19.44140625" customWidth="1"/>
    <col min="6928" max="6928" width="14" customWidth="1"/>
    <col min="6929" max="6929" width="11.33203125" customWidth="1"/>
    <col min="6930" max="6930" width="8.5546875" bestFit="1" customWidth="1"/>
    <col min="6931" max="6931" width="42.5546875" bestFit="1" customWidth="1"/>
    <col min="7169" max="7169" width="17.33203125" bestFit="1" customWidth="1"/>
    <col min="7170" max="7170" width="8.44140625" customWidth="1"/>
    <col min="7171" max="7171" width="19.33203125" customWidth="1"/>
    <col min="7172" max="7172" width="10.44140625" bestFit="1" customWidth="1"/>
    <col min="7173" max="7173" width="10.88671875" customWidth="1"/>
    <col min="7174" max="7175" width="10.44140625" customWidth="1"/>
    <col min="7176" max="7176" width="14.5546875" customWidth="1"/>
    <col min="7179" max="7179" width="10.44140625" customWidth="1"/>
    <col min="7180" max="7180" width="13" customWidth="1"/>
    <col min="7181" max="7181" width="9.6640625" customWidth="1"/>
    <col min="7182" max="7182" width="15" bestFit="1" customWidth="1"/>
    <col min="7183" max="7183" width="19.44140625" customWidth="1"/>
    <col min="7184" max="7184" width="14" customWidth="1"/>
    <col min="7185" max="7185" width="11.33203125" customWidth="1"/>
    <col min="7186" max="7186" width="8.5546875" bestFit="1" customWidth="1"/>
    <col min="7187" max="7187" width="42.5546875" bestFit="1" customWidth="1"/>
    <col min="7425" max="7425" width="17.33203125" bestFit="1" customWidth="1"/>
    <col min="7426" max="7426" width="8.44140625" customWidth="1"/>
    <col min="7427" max="7427" width="19.33203125" customWidth="1"/>
    <col min="7428" max="7428" width="10.44140625" bestFit="1" customWidth="1"/>
    <col min="7429" max="7429" width="10.88671875" customWidth="1"/>
    <col min="7430" max="7431" width="10.44140625" customWidth="1"/>
    <col min="7432" max="7432" width="14.5546875" customWidth="1"/>
    <col min="7435" max="7435" width="10.44140625" customWidth="1"/>
    <col min="7436" max="7436" width="13" customWidth="1"/>
    <col min="7437" max="7437" width="9.6640625" customWidth="1"/>
    <col min="7438" max="7438" width="15" bestFit="1" customWidth="1"/>
    <col min="7439" max="7439" width="19.44140625" customWidth="1"/>
    <col min="7440" max="7440" width="14" customWidth="1"/>
    <col min="7441" max="7441" width="11.33203125" customWidth="1"/>
    <col min="7442" max="7442" width="8.5546875" bestFit="1" customWidth="1"/>
    <col min="7443" max="7443" width="42.5546875" bestFit="1" customWidth="1"/>
    <col min="7681" max="7681" width="17.33203125" bestFit="1" customWidth="1"/>
    <col min="7682" max="7682" width="8.44140625" customWidth="1"/>
    <col min="7683" max="7683" width="19.33203125" customWidth="1"/>
    <col min="7684" max="7684" width="10.44140625" bestFit="1" customWidth="1"/>
    <col min="7685" max="7685" width="10.88671875" customWidth="1"/>
    <col min="7686" max="7687" width="10.44140625" customWidth="1"/>
    <col min="7688" max="7688" width="14.5546875" customWidth="1"/>
    <col min="7691" max="7691" width="10.44140625" customWidth="1"/>
    <col min="7692" max="7692" width="13" customWidth="1"/>
    <col min="7693" max="7693" width="9.6640625" customWidth="1"/>
    <col min="7694" max="7694" width="15" bestFit="1" customWidth="1"/>
    <col min="7695" max="7695" width="19.44140625" customWidth="1"/>
    <col min="7696" max="7696" width="14" customWidth="1"/>
    <col min="7697" max="7697" width="11.33203125" customWidth="1"/>
    <col min="7698" max="7698" width="8.5546875" bestFit="1" customWidth="1"/>
    <col min="7699" max="7699" width="42.5546875" bestFit="1" customWidth="1"/>
    <col min="7937" max="7937" width="17.33203125" bestFit="1" customWidth="1"/>
    <col min="7938" max="7938" width="8.44140625" customWidth="1"/>
    <col min="7939" max="7939" width="19.33203125" customWidth="1"/>
    <col min="7940" max="7940" width="10.44140625" bestFit="1" customWidth="1"/>
    <col min="7941" max="7941" width="10.88671875" customWidth="1"/>
    <col min="7942" max="7943" width="10.44140625" customWidth="1"/>
    <col min="7944" max="7944" width="14.5546875" customWidth="1"/>
    <col min="7947" max="7947" width="10.44140625" customWidth="1"/>
    <col min="7948" max="7948" width="13" customWidth="1"/>
    <col min="7949" max="7949" width="9.6640625" customWidth="1"/>
    <col min="7950" max="7950" width="15" bestFit="1" customWidth="1"/>
    <col min="7951" max="7951" width="19.44140625" customWidth="1"/>
    <col min="7952" max="7952" width="14" customWidth="1"/>
    <col min="7953" max="7953" width="11.33203125" customWidth="1"/>
    <col min="7954" max="7954" width="8.5546875" bestFit="1" customWidth="1"/>
    <col min="7955" max="7955" width="42.5546875" bestFit="1" customWidth="1"/>
    <col min="8193" max="8193" width="17.33203125" bestFit="1" customWidth="1"/>
    <col min="8194" max="8194" width="8.44140625" customWidth="1"/>
    <col min="8195" max="8195" width="19.33203125" customWidth="1"/>
    <col min="8196" max="8196" width="10.44140625" bestFit="1" customWidth="1"/>
    <col min="8197" max="8197" width="10.88671875" customWidth="1"/>
    <col min="8198" max="8199" width="10.44140625" customWidth="1"/>
    <col min="8200" max="8200" width="14.5546875" customWidth="1"/>
    <col min="8203" max="8203" width="10.44140625" customWidth="1"/>
    <col min="8204" max="8204" width="13" customWidth="1"/>
    <col min="8205" max="8205" width="9.6640625" customWidth="1"/>
    <col min="8206" max="8206" width="15" bestFit="1" customWidth="1"/>
    <col min="8207" max="8207" width="19.44140625" customWidth="1"/>
    <col min="8208" max="8208" width="14" customWidth="1"/>
    <col min="8209" max="8209" width="11.33203125" customWidth="1"/>
    <col min="8210" max="8210" width="8.5546875" bestFit="1" customWidth="1"/>
    <col min="8211" max="8211" width="42.5546875" bestFit="1" customWidth="1"/>
    <col min="8449" max="8449" width="17.33203125" bestFit="1" customWidth="1"/>
    <col min="8450" max="8450" width="8.44140625" customWidth="1"/>
    <col min="8451" max="8451" width="19.33203125" customWidth="1"/>
    <col min="8452" max="8452" width="10.44140625" bestFit="1" customWidth="1"/>
    <col min="8453" max="8453" width="10.88671875" customWidth="1"/>
    <col min="8454" max="8455" width="10.44140625" customWidth="1"/>
    <col min="8456" max="8456" width="14.5546875" customWidth="1"/>
    <col min="8459" max="8459" width="10.44140625" customWidth="1"/>
    <col min="8460" max="8460" width="13" customWidth="1"/>
    <col min="8461" max="8461" width="9.6640625" customWidth="1"/>
    <col min="8462" max="8462" width="15" bestFit="1" customWidth="1"/>
    <col min="8463" max="8463" width="19.44140625" customWidth="1"/>
    <col min="8464" max="8464" width="14" customWidth="1"/>
    <col min="8465" max="8465" width="11.33203125" customWidth="1"/>
    <col min="8466" max="8466" width="8.5546875" bestFit="1" customWidth="1"/>
    <col min="8467" max="8467" width="42.5546875" bestFit="1" customWidth="1"/>
    <col min="8705" max="8705" width="17.33203125" bestFit="1" customWidth="1"/>
    <col min="8706" max="8706" width="8.44140625" customWidth="1"/>
    <col min="8707" max="8707" width="19.33203125" customWidth="1"/>
    <col min="8708" max="8708" width="10.44140625" bestFit="1" customWidth="1"/>
    <col min="8709" max="8709" width="10.88671875" customWidth="1"/>
    <col min="8710" max="8711" width="10.44140625" customWidth="1"/>
    <col min="8712" max="8712" width="14.5546875" customWidth="1"/>
    <col min="8715" max="8715" width="10.44140625" customWidth="1"/>
    <col min="8716" max="8716" width="13" customWidth="1"/>
    <col min="8717" max="8717" width="9.6640625" customWidth="1"/>
    <col min="8718" max="8718" width="15" bestFit="1" customWidth="1"/>
    <col min="8719" max="8719" width="19.44140625" customWidth="1"/>
    <col min="8720" max="8720" width="14" customWidth="1"/>
    <col min="8721" max="8721" width="11.33203125" customWidth="1"/>
    <col min="8722" max="8722" width="8.5546875" bestFit="1" customWidth="1"/>
    <col min="8723" max="8723" width="42.5546875" bestFit="1" customWidth="1"/>
    <col min="8961" max="8961" width="17.33203125" bestFit="1" customWidth="1"/>
    <col min="8962" max="8962" width="8.44140625" customWidth="1"/>
    <col min="8963" max="8963" width="19.33203125" customWidth="1"/>
    <col min="8964" max="8964" width="10.44140625" bestFit="1" customWidth="1"/>
    <col min="8965" max="8965" width="10.88671875" customWidth="1"/>
    <col min="8966" max="8967" width="10.44140625" customWidth="1"/>
    <col min="8968" max="8968" width="14.5546875" customWidth="1"/>
    <col min="8971" max="8971" width="10.44140625" customWidth="1"/>
    <col min="8972" max="8972" width="13" customWidth="1"/>
    <col min="8973" max="8973" width="9.6640625" customWidth="1"/>
    <col min="8974" max="8974" width="15" bestFit="1" customWidth="1"/>
    <col min="8975" max="8975" width="19.44140625" customWidth="1"/>
    <col min="8976" max="8976" width="14" customWidth="1"/>
    <col min="8977" max="8977" width="11.33203125" customWidth="1"/>
    <col min="8978" max="8978" width="8.5546875" bestFit="1" customWidth="1"/>
    <col min="8979" max="8979" width="42.5546875" bestFit="1" customWidth="1"/>
    <col min="9217" max="9217" width="17.33203125" bestFit="1" customWidth="1"/>
    <col min="9218" max="9218" width="8.44140625" customWidth="1"/>
    <col min="9219" max="9219" width="19.33203125" customWidth="1"/>
    <col min="9220" max="9220" width="10.44140625" bestFit="1" customWidth="1"/>
    <col min="9221" max="9221" width="10.88671875" customWidth="1"/>
    <col min="9222" max="9223" width="10.44140625" customWidth="1"/>
    <col min="9224" max="9224" width="14.5546875" customWidth="1"/>
    <col min="9227" max="9227" width="10.44140625" customWidth="1"/>
    <col min="9228" max="9228" width="13" customWidth="1"/>
    <col min="9229" max="9229" width="9.6640625" customWidth="1"/>
    <col min="9230" max="9230" width="15" bestFit="1" customWidth="1"/>
    <col min="9231" max="9231" width="19.44140625" customWidth="1"/>
    <col min="9232" max="9232" width="14" customWidth="1"/>
    <col min="9233" max="9233" width="11.33203125" customWidth="1"/>
    <col min="9234" max="9234" width="8.5546875" bestFit="1" customWidth="1"/>
    <col min="9235" max="9235" width="42.5546875" bestFit="1" customWidth="1"/>
    <col min="9473" max="9473" width="17.33203125" bestFit="1" customWidth="1"/>
    <col min="9474" max="9474" width="8.44140625" customWidth="1"/>
    <col min="9475" max="9475" width="19.33203125" customWidth="1"/>
    <col min="9476" max="9476" width="10.44140625" bestFit="1" customWidth="1"/>
    <col min="9477" max="9477" width="10.88671875" customWidth="1"/>
    <col min="9478" max="9479" width="10.44140625" customWidth="1"/>
    <col min="9480" max="9480" width="14.5546875" customWidth="1"/>
    <col min="9483" max="9483" width="10.44140625" customWidth="1"/>
    <col min="9484" max="9484" width="13" customWidth="1"/>
    <col min="9485" max="9485" width="9.6640625" customWidth="1"/>
    <col min="9486" max="9486" width="15" bestFit="1" customWidth="1"/>
    <col min="9487" max="9487" width="19.44140625" customWidth="1"/>
    <col min="9488" max="9488" width="14" customWidth="1"/>
    <col min="9489" max="9489" width="11.33203125" customWidth="1"/>
    <col min="9490" max="9490" width="8.5546875" bestFit="1" customWidth="1"/>
    <col min="9491" max="9491" width="42.5546875" bestFit="1" customWidth="1"/>
    <col min="9729" max="9729" width="17.33203125" bestFit="1" customWidth="1"/>
    <col min="9730" max="9730" width="8.44140625" customWidth="1"/>
    <col min="9731" max="9731" width="19.33203125" customWidth="1"/>
    <col min="9732" max="9732" width="10.44140625" bestFit="1" customWidth="1"/>
    <col min="9733" max="9733" width="10.88671875" customWidth="1"/>
    <col min="9734" max="9735" width="10.44140625" customWidth="1"/>
    <col min="9736" max="9736" width="14.5546875" customWidth="1"/>
    <col min="9739" max="9739" width="10.44140625" customWidth="1"/>
    <col min="9740" max="9740" width="13" customWidth="1"/>
    <col min="9741" max="9741" width="9.6640625" customWidth="1"/>
    <col min="9742" max="9742" width="15" bestFit="1" customWidth="1"/>
    <col min="9743" max="9743" width="19.44140625" customWidth="1"/>
    <col min="9744" max="9744" width="14" customWidth="1"/>
    <col min="9745" max="9745" width="11.33203125" customWidth="1"/>
    <col min="9746" max="9746" width="8.5546875" bestFit="1" customWidth="1"/>
    <col min="9747" max="9747" width="42.5546875" bestFit="1" customWidth="1"/>
    <col min="9985" max="9985" width="17.33203125" bestFit="1" customWidth="1"/>
    <col min="9986" max="9986" width="8.44140625" customWidth="1"/>
    <col min="9987" max="9987" width="19.33203125" customWidth="1"/>
    <col min="9988" max="9988" width="10.44140625" bestFit="1" customWidth="1"/>
    <col min="9989" max="9989" width="10.88671875" customWidth="1"/>
    <col min="9990" max="9991" width="10.44140625" customWidth="1"/>
    <col min="9992" max="9992" width="14.5546875" customWidth="1"/>
    <col min="9995" max="9995" width="10.44140625" customWidth="1"/>
    <col min="9996" max="9996" width="13" customWidth="1"/>
    <col min="9997" max="9997" width="9.6640625" customWidth="1"/>
    <col min="9998" max="9998" width="15" bestFit="1" customWidth="1"/>
    <col min="9999" max="9999" width="19.44140625" customWidth="1"/>
    <col min="10000" max="10000" width="14" customWidth="1"/>
    <col min="10001" max="10001" width="11.33203125" customWidth="1"/>
    <col min="10002" max="10002" width="8.5546875" bestFit="1" customWidth="1"/>
    <col min="10003" max="10003" width="42.5546875" bestFit="1" customWidth="1"/>
    <col min="10241" max="10241" width="17.33203125" bestFit="1" customWidth="1"/>
    <col min="10242" max="10242" width="8.44140625" customWidth="1"/>
    <col min="10243" max="10243" width="19.33203125" customWidth="1"/>
    <col min="10244" max="10244" width="10.44140625" bestFit="1" customWidth="1"/>
    <col min="10245" max="10245" width="10.88671875" customWidth="1"/>
    <col min="10246" max="10247" width="10.44140625" customWidth="1"/>
    <col min="10248" max="10248" width="14.5546875" customWidth="1"/>
    <col min="10251" max="10251" width="10.44140625" customWidth="1"/>
    <col min="10252" max="10252" width="13" customWidth="1"/>
    <col min="10253" max="10253" width="9.6640625" customWidth="1"/>
    <col min="10254" max="10254" width="15" bestFit="1" customWidth="1"/>
    <col min="10255" max="10255" width="19.44140625" customWidth="1"/>
    <col min="10256" max="10256" width="14" customWidth="1"/>
    <col min="10257" max="10257" width="11.33203125" customWidth="1"/>
    <col min="10258" max="10258" width="8.5546875" bestFit="1" customWidth="1"/>
    <col min="10259" max="10259" width="42.5546875" bestFit="1" customWidth="1"/>
    <col min="10497" max="10497" width="17.33203125" bestFit="1" customWidth="1"/>
    <col min="10498" max="10498" width="8.44140625" customWidth="1"/>
    <col min="10499" max="10499" width="19.33203125" customWidth="1"/>
    <col min="10500" max="10500" width="10.44140625" bestFit="1" customWidth="1"/>
    <col min="10501" max="10501" width="10.88671875" customWidth="1"/>
    <col min="10502" max="10503" width="10.44140625" customWidth="1"/>
    <col min="10504" max="10504" width="14.5546875" customWidth="1"/>
    <col min="10507" max="10507" width="10.44140625" customWidth="1"/>
    <col min="10508" max="10508" width="13" customWidth="1"/>
    <col min="10509" max="10509" width="9.6640625" customWidth="1"/>
    <col min="10510" max="10510" width="15" bestFit="1" customWidth="1"/>
    <col min="10511" max="10511" width="19.44140625" customWidth="1"/>
    <col min="10512" max="10512" width="14" customWidth="1"/>
    <col min="10513" max="10513" width="11.33203125" customWidth="1"/>
    <col min="10514" max="10514" width="8.5546875" bestFit="1" customWidth="1"/>
    <col min="10515" max="10515" width="42.5546875" bestFit="1" customWidth="1"/>
    <col min="10753" max="10753" width="17.33203125" bestFit="1" customWidth="1"/>
    <col min="10754" max="10754" width="8.44140625" customWidth="1"/>
    <col min="10755" max="10755" width="19.33203125" customWidth="1"/>
    <col min="10756" max="10756" width="10.44140625" bestFit="1" customWidth="1"/>
    <col min="10757" max="10757" width="10.88671875" customWidth="1"/>
    <col min="10758" max="10759" width="10.44140625" customWidth="1"/>
    <col min="10760" max="10760" width="14.5546875" customWidth="1"/>
    <col min="10763" max="10763" width="10.44140625" customWidth="1"/>
    <col min="10764" max="10764" width="13" customWidth="1"/>
    <col min="10765" max="10765" width="9.6640625" customWidth="1"/>
    <col min="10766" max="10766" width="15" bestFit="1" customWidth="1"/>
    <col min="10767" max="10767" width="19.44140625" customWidth="1"/>
    <col min="10768" max="10768" width="14" customWidth="1"/>
    <col min="10769" max="10769" width="11.33203125" customWidth="1"/>
    <col min="10770" max="10770" width="8.5546875" bestFit="1" customWidth="1"/>
    <col min="10771" max="10771" width="42.5546875" bestFit="1" customWidth="1"/>
    <col min="11009" max="11009" width="17.33203125" bestFit="1" customWidth="1"/>
    <col min="11010" max="11010" width="8.44140625" customWidth="1"/>
    <col min="11011" max="11011" width="19.33203125" customWidth="1"/>
    <col min="11012" max="11012" width="10.44140625" bestFit="1" customWidth="1"/>
    <col min="11013" max="11013" width="10.88671875" customWidth="1"/>
    <col min="11014" max="11015" width="10.44140625" customWidth="1"/>
    <col min="11016" max="11016" width="14.5546875" customWidth="1"/>
    <col min="11019" max="11019" width="10.44140625" customWidth="1"/>
    <col min="11020" max="11020" width="13" customWidth="1"/>
    <col min="11021" max="11021" width="9.6640625" customWidth="1"/>
    <col min="11022" max="11022" width="15" bestFit="1" customWidth="1"/>
    <col min="11023" max="11023" width="19.44140625" customWidth="1"/>
    <col min="11024" max="11024" width="14" customWidth="1"/>
    <col min="11025" max="11025" width="11.33203125" customWidth="1"/>
    <col min="11026" max="11026" width="8.5546875" bestFit="1" customWidth="1"/>
    <col min="11027" max="11027" width="42.5546875" bestFit="1" customWidth="1"/>
    <col min="11265" max="11265" width="17.33203125" bestFit="1" customWidth="1"/>
    <col min="11266" max="11266" width="8.44140625" customWidth="1"/>
    <col min="11267" max="11267" width="19.33203125" customWidth="1"/>
    <col min="11268" max="11268" width="10.44140625" bestFit="1" customWidth="1"/>
    <col min="11269" max="11269" width="10.88671875" customWidth="1"/>
    <col min="11270" max="11271" width="10.44140625" customWidth="1"/>
    <col min="11272" max="11272" width="14.5546875" customWidth="1"/>
    <col min="11275" max="11275" width="10.44140625" customWidth="1"/>
    <col min="11276" max="11276" width="13" customWidth="1"/>
    <col min="11277" max="11277" width="9.6640625" customWidth="1"/>
    <col min="11278" max="11278" width="15" bestFit="1" customWidth="1"/>
    <col min="11279" max="11279" width="19.44140625" customWidth="1"/>
    <col min="11280" max="11280" width="14" customWidth="1"/>
    <col min="11281" max="11281" width="11.33203125" customWidth="1"/>
    <col min="11282" max="11282" width="8.5546875" bestFit="1" customWidth="1"/>
    <col min="11283" max="11283" width="42.5546875" bestFit="1" customWidth="1"/>
    <col min="11521" max="11521" width="17.33203125" bestFit="1" customWidth="1"/>
    <col min="11522" max="11522" width="8.44140625" customWidth="1"/>
    <col min="11523" max="11523" width="19.33203125" customWidth="1"/>
    <col min="11524" max="11524" width="10.44140625" bestFit="1" customWidth="1"/>
    <col min="11525" max="11525" width="10.88671875" customWidth="1"/>
    <col min="11526" max="11527" width="10.44140625" customWidth="1"/>
    <col min="11528" max="11528" width="14.5546875" customWidth="1"/>
    <col min="11531" max="11531" width="10.44140625" customWidth="1"/>
    <col min="11532" max="11532" width="13" customWidth="1"/>
    <col min="11533" max="11533" width="9.6640625" customWidth="1"/>
    <col min="11534" max="11534" width="15" bestFit="1" customWidth="1"/>
    <col min="11535" max="11535" width="19.44140625" customWidth="1"/>
    <col min="11536" max="11536" width="14" customWidth="1"/>
    <col min="11537" max="11537" width="11.33203125" customWidth="1"/>
    <col min="11538" max="11538" width="8.5546875" bestFit="1" customWidth="1"/>
    <col min="11539" max="11539" width="42.5546875" bestFit="1" customWidth="1"/>
    <col min="11777" max="11777" width="17.33203125" bestFit="1" customWidth="1"/>
    <col min="11778" max="11778" width="8.44140625" customWidth="1"/>
    <col min="11779" max="11779" width="19.33203125" customWidth="1"/>
    <col min="11780" max="11780" width="10.44140625" bestFit="1" customWidth="1"/>
    <col min="11781" max="11781" width="10.88671875" customWidth="1"/>
    <col min="11782" max="11783" width="10.44140625" customWidth="1"/>
    <col min="11784" max="11784" width="14.5546875" customWidth="1"/>
    <col min="11787" max="11787" width="10.44140625" customWidth="1"/>
    <col min="11788" max="11788" width="13" customWidth="1"/>
    <col min="11789" max="11789" width="9.6640625" customWidth="1"/>
    <col min="11790" max="11790" width="15" bestFit="1" customWidth="1"/>
    <col min="11791" max="11791" width="19.44140625" customWidth="1"/>
    <col min="11792" max="11792" width="14" customWidth="1"/>
    <col min="11793" max="11793" width="11.33203125" customWidth="1"/>
    <col min="11794" max="11794" width="8.5546875" bestFit="1" customWidth="1"/>
    <col min="11795" max="11795" width="42.5546875" bestFit="1" customWidth="1"/>
    <col min="12033" max="12033" width="17.33203125" bestFit="1" customWidth="1"/>
    <col min="12034" max="12034" width="8.44140625" customWidth="1"/>
    <col min="12035" max="12035" width="19.33203125" customWidth="1"/>
    <col min="12036" max="12036" width="10.44140625" bestFit="1" customWidth="1"/>
    <col min="12037" max="12037" width="10.88671875" customWidth="1"/>
    <col min="12038" max="12039" width="10.44140625" customWidth="1"/>
    <col min="12040" max="12040" width="14.5546875" customWidth="1"/>
    <col min="12043" max="12043" width="10.44140625" customWidth="1"/>
    <col min="12044" max="12044" width="13" customWidth="1"/>
    <col min="12045" max="12045" width="9.6640625" customWidth="1"/>
    <col min="12046" max="12046" width="15" bestFit="1" customWidth="1"/>
    <col min="12047" max="12047" width="19.44140625" customWidth="1"/>
    <col min="12048" max="12048" width="14" customWidth="1"/>
    <col min="12049" max="12049" width="11.33203125" customWidth="1"/>
    <col min="12050" max="12050" width="8.5546875" bestFit="1" customWidth="1"/>
    <col min="12051" max="12051" width="42.5546875" bestFit="1" customWidth="1"/>
    <col min="12289" max="12289" width="17.33203125" bestFit="1" customWidth="1"/>
    <col min="12290" max="12290" width="8.44140625" customWidth="1"/>
    <col min="12291" max="12291" width="19.33203125" customWidth="1"/>
    <col min="12292" max="12292" width="10.44140625" bestFit="1" customWidth="1"/>
    <col min="12293" max="12293" width="10.88671875" customWidth="1"/>
    <col min="12294" max="12295" width="10.44140625" customWidth="1"/>
    <col min="12296" max="12296" width="14.5546875" customWidth="1"/>
    <col min="12299" max="12299" width="10.44140625" customWidth="1"/>
    <col min="12300" max="12300" width="13" customWidth="1"/>
    <col min="12301" max="12301" width="9.6640625" customWidth="1"/>
    <col min="12302" max="12302" width="15" bestFit="1" customWidth="1"/>
    <col min="12303" max="12303" width="19.44140625" customWidth="1"/>
    <col min="12304" max="12304" width="14" customWidth="1"/>
    <col min="12305" max="12305" width="11.33203125" customWidth="1"/>
    <col min="12306" max="12306" width="8.5546875" bestFit="1" customWidth="1"/>
    <col min="12307" max="12307" width="42.5546875" bestFit="1" customWidth="1"/>
    <col min="12545" max="12545" width="17.33203125" bestFit="1" customWidth="1"/>
    <col min="12546" max="12546" width="8.44140625" customWidth="1"/>
    <col min="12547" max="12547" width="19.33203125" customWidth="1"/>
    <col min="12548" max="12548" width="10.44140625" bestFit="1" customWidth="1"/>
    <col min="12549" max="12549" width="10.88671875" customWidth="1"/>
    <col min="12550" max="12551" width="10.44140625" customWidth="1"/>
    <col min="12552" max="12552" width="14.5546875" customWidth="1"/>
    <col min="12555" max="12555" width="10.44140625" customWidth="1"/>
    <col min="12556" max="12556" width="13" customWidth="1"/>
    <col min="12557" max="12557" width="9.6640625" customWidth="1"/>
    <col min="12558" max="12558" width="15" bestFit="1" customWidth="1"/>
    <col min="12559" max="12559" width="19.44140625" customWidth="1"/>
    <col min="12560" max="12560" width="14" customWidth="1"/>
    <col min="12561" max="12561" width="11.33203125" customWidth="1"/>
    <col min="12562" max="12562" width="8.5546875" bestFit="1" customWidth="1"/>
    <col min="12563" max="12563" width="42.5546875" bestFit="1" customWidth="1"/>
    <col min="12801" max="12801" width="17.33203125" bestFit="1" customWidth="1"/>
    <col min="12802" max="12802" width="8.44140625" customWidth="1"/>
    <col min="12803" max="12803" width="19.33203125" customWidth="1"/>
    <col min="12804" max="12804" width="10.44140625" bestFit="1" customWidth="1"/>
    <col min="12805" max="12805" width="10.88671875" customWidth="1"/>
    <col min="12806" max="12807" width="10.44140625" customWidth="1"/>
    <col min="12808" max="12808" width="14.5546875" customWidth="1"/>
    <col min="12811" max="12811" width="10.44140625" customWidth="1"/>
    <col min="12812" max="12812" width="13" customWidth="1"/>
    <col min="12813" max="12813" width="9.6640625" customWidth="1"/>
    <col min="12814" max="12814" width="15" bestFit="1" customWidth="1"/>
    <col min="12815" max="12815" width="19.44140625" customWidth="1"/>
    <col min="12816" max="12816" width="14" customWidth="1"/>
    <col min="12817" max="12817" width="11.33203125" customWidth="1"/>
    <col min="12818" max="12818" width="8.5546875" bestFit="1" customWidth="1"/>
    <col min="12819" max="12819" width="42.5546875" bestFit="1" customWidth="1"/>
    <col min="13057" max="13057" width="17.33203125" bestFit="1" customWidth="1"/>
    <col min="13058" max="13058" width="8.44140625" customWidth="1"/>
    <col min="13059" max="13059" width="19.33203125" customWidth="1"/>
    <col min="13060" max="13060" width="10.44140625" bestFit="1" customWidth="1"/>
    <col min="13061" max="13061" width="10.88671875" customWidth="1"/>
    <col min="13062" max="13063" width="10.44140625" customWidth="1"/>
    <col min="13064" max="13064" width="14.5546875" customWidth="1"/>
    <col min="13067" max="13067" width="10.44140625" customWidth="1"/>
    <col min="13068" max="13068" width="13" customWidth="1"/>
    <col min="13069" max="13069" width="9.6640625" customWidth="1"/>
    <col min="13070" max="13070" width="15" bestFit="1" customWidth="1"/>
    <col min="13071" max="13071" width="19.44140625" customWidth="1"/>
    <col min="13072" max="13072" width="14" customWidth="1"/>
    <col min="13073" max="13073" width="11.33203125" customWidth="1"/>
    <col min="13074" max="13074" width="8.5546875" bestFit="1" customWidth="1"/>
    <col min="13075" max="13075" width="42.5546875" bestFit="1" customWidth="1"/>
    <col min="13313" max="13313" width="17.33203125" bestFit="1" customWidth="1"/>
    <col min="13314" max="13314" width="8.44140625" customWidth="1"/>
    <col min="13315" max="13315" width="19.33203125" customWidth="1"/>
    <col min="13316" max="13316" width="10.44140625" bestFit="1" customWidth="1"/>
    <col min="13317" max="13317" width="10.88671875" customWidth="1"/>
    <col min="13318" max="13319" width="10.44140625" customWidth="1"/>
    <col min="13320" max="13320" width="14.5546875" customWidth="1"/>
    <col min="13323" max="13323" width="10.44140625" customWidth="1"/>
    <col min="13324" max="13324" width="13" customWidth="1"/>
    <col min="13325" max="13325" width="9.6640625" customWidth="1"/>
    <col min="13326" max="13326" width="15" bestFit="1" customWidth="1"/>
    <col min="13327" max="13327" width="19.44140625" customWidth="1"/>
    <col min="13328" max="13328" width="14" customWidth="1"/>
    <col min="13329" max="13329" width="11.33203125" customWidth="1"/>
    <col min="13330" max="13330" width="8.5546875" bestFit="1" customWidth="1"/>
    <col min="13331" max="13331" width="42.5546875" bestFit="1" customWidth="1"/>
    <col min="13569" max="13569" width="17.33203125" bestFit="1" customWidth="1"/>
    <col min="13570" max="13570" width="8.44140625" customWidth="1"/>
    <col min="13571" max="13571" width="19.33203125" customWidth="1"/>
    <col min="13572" max="13572" width="10.44140625" bestFit="1" customWidth="1"/>
    <col min="13573" max="13573" width="10.88671875" customWidth="1"/>
    <col min="13574" max="13575" width="10.44140625" customWidth="1"/>
    <col min="13576" max="13576" width="14.5546875" customWidth="1"/>
    <col min="13579" max="13579" width="10.44140625" customWidth="1"/>
    <col min="13580" max="13580" width="13" customWidth="1"/>
    <col min="13581" max="13581" width="9.6640625" customWidth="1"/>
    <col min="13582" max="13582" width="15" bestFit="1" customWidth="1"/>
    <col min="13583" max="13583" width="19.44140625" customWidth="1"/>
    <col min="13584" max="13584" width="14" customWidth="1"/>
    <col min="13585" max="13585" width="11.33203125" customWidth="1"/>
    <col min="13586" max="13586" width="8.5546875" bestFit="1" customWidth="1"/>
    <col min="13587" max="13587" width="42.5546875" bestFit="1" customWidth="1"/>
    <col min="13825" max="13825" width="17.33203125" bestFit="1" customWidth="1"/>
    <col min="13826" max="13826" width="8.44140625" customWidth="1"/>
    <col min="13827" max="13827" width="19.33203125" customWidth="1"/>
    <col min="13828" max="13828" width="10.44140625" bestFit="1" customWidth="1"/>
    <col min="13829" max="13829" width="10.88671875" customWidth="1"/>
    <col min="13830" max="13831" width="10.44140625" customWidth="1"/>
    <col min="13832" max="13832" width="14.5546875" customWidth="1"/>
    <col min="13835" max="13835" width="10.44140625" customWidth="1"/>
    <col min="13836" max="13836" width="13" customWidth="1"/>
    <col min="13837" max="13837" width="9.6640625" customWidth="1"/>
    <col min="13838" max="13838" width="15" bestFit="1" customWidth="1"/>
    <col min="13839" max="13839" width="19.44140625" customWidth="1"/>
    <col min="13840" max="13840" width="14" customWidth="1"/>
    <col min="13841" max="13841" width="11.33203125" customWidth="1"/>
    <col min="13842" max="13842" width="8.5546875" bestFit="1" customWidth="1"/>
    <col min="13843" max="13843" width="42.5546875" bestFit="1" customWidth="1"/>
    <col min="14081" max="14081" width="17.33203125" bestFit="1" customWidth="1"/>
    <col min="14082" max="14082" width="8.44140625" customWidth="1"/>
    <col min="14083" max="14083" width="19.33203125" customWidth="1"/>
    <col min="14084" max="14084" width="10.44140625" bestFit="1" customWidth="1"/>
    <col min="14085" max="14085" width="10.88671875" customWidth="1"/>
    <col min="14086" max="14087" width="10.44140625" customWidth="1"/>
    <col min="14088" max="14088" width="14.5546875" customWidth="1"/>
    <col min="14091" max="14091" width="10.44140625" customWidth="1"/>
    <col min="14092" max="14092" width="13" customWidth="1"/>
    <col min="14093" max="14093" width="9.6640625" customWidth="1"/>
    <col min="14094" max="14094" width="15" bestFit="1" customWidth="1"/>
    <col min="14095" max="14095" width="19.44140625" customWidth="1"/>
    <col min="14096" max="14096" width="14" customWidth="1"/>
    <col min="14097" max="14097" width="11.33203125" customWidth="1"/>
    <col min="14098" max="14098" width="8.5546875" bestFit="1" customWidth="1"/>
    <col min="14099" max="14099" width="42.5546875" bestFit="1" customWidth="1"/>
    <col min="14337" max="14337" width="17.33203125" bestFit="1" customWidth="1"/>
    <col min="14338" max="14338" width="8.44140625" customWidth="1"/>
    <col min="14339" max="14339" width="19.33203125" customWidth="1"/>
    <col min="14340" max="14340" width="10.44140625" bestFit="1" customWidth="1"/>
    <col min="14341" max="14341" width="10.88671875" customWidth="1"/>
    <col min="14342" max="14343" width="10.44140625" customWidth="1"/>
    <col min="14344" max="14344" width="14.5546875" customWidth="1"/>
    <col min="14347" max="14347" width="10.44140625" customWidth="1"/>
    <col min="14348" max="14348" width="13" customWidth="1"/>
    <col min="14349" max="14349" width="9.6640625" customWidth="1"/>
    <col min="14350" max="14350" width="15" bestFit="1" customWidth="1"/>
    <col min="14351" max="14351" width="19.44140625" customWidth="1"/>
    <col min="14352" max="14352" width="14" customWidth="1"/>
    <col min="14353" max="14353" width="11.33203125" customWidth="1"/>
    <col min="14354" max="14354" width="8.5546875" bestFit="1" customWidth="1"/>
    <col min="14355" max="14355" width="42.5546875" bestFit="1" customWidth="1"/>
    <col min="14593" max="14593" width="17.33203125" bestFit="1" customWidth="1"/>
    <col min="14594" max="14594" width="8.44140625" customWidth="1"/>
    <col min="14595" max="14595" width="19.33203125" customWidth="1"/>
    <col min="14596" max="14596" width="10.44140625" bestFit="1" customWidth="1"/>
    <col min="14597" max="14597" width="10.88671875" customWidth="1"/>
    <col min="14598" max="14599" width="10.44140625" customWidth="1"/>
    <col min="14600" max="14600" width="14.5546875" customWidth="1"/>
    <col min="14603" max="14603" width="10.44140625" customWidth="1"/>
    <col min="14604" max="14604" width="13" customWidth="1"/>
    <col min="14605" max="14605" width="9.6640625" customWidth="1"/>
    <col min="14606" max="14606" width="15" bestFit="1" customWidth="1"/>
    <col min="14607" max="14607" width="19.44140625" customWidth="1"/>
    <col min="14608" max="14608" width="14" customWidth="1"/>
    <col min="14609" max="14609" width="11.33203125" customWidth="1"/>
    <col min="14610" max="14610" width="8.5546875" bestFit="1" customWidth="1"/>
    <col min="14611" max="14611" width="42.5546875" bestFit="1" customWidth="1"/>
    <col min="14849" max="14849" width="17.33203125" bestFit="1" customWidth="1"/>
    <col min="14850" max="14850" width="8.44140625" customWidth="1"/>
    <col min="14851" max="14851" width="19.33203125" customWidth="1"/>
    <col min="14852" max="14852" width="10.44140625" bestFit="1" customWidth="1"/>
    <col min="14853" max="14853" width="10.88671875" customWidth="1"/>
    <col min="14854" max="14855" width="10.44140625" customWidth="1"/>
    <col min="14856" max="14856" width="14.5546875" customWidth="1"/>
    <col min="14859" max="14859" width="10.44140625" customWidth="1"/>
    <col min="14860" max="14860" width="13" customWidth="1"/>
    <col min="14861" max="14861" width="9.6640625" customWidth="1"/>
    <col min="14862" max="14862" width="15" bestFit="1" customWidth="1"/>
    <col min="14863" max="14863" width="19.44140625" customWidth="1"/>
    <col min="14864" max="14864" width="14" customWidth="1"/>
    <col min="14865" max="14865" width="11.33203125" customWidth="1"/>
    <col min="14866" max="14866" width="8.5546875" bestFit="1" customWidth="1"/>
    <col min="14867" max="14867" width="42.5546875" bestFit="1" customWidth="1"/>
    <col min="15105" max="15105" width="17.33203125" bestFit="1" customWidth="1"/>
    <col min="15106" max="15106" width="8.44140625" customWidth="1"/>
    <col min="15107" max="15107" width="19.33203125" customWidth="1"/>
    <col min="15108" max="15108" width="10.44140625" bestFit="1" customWidth="1"/>
    <col min="15109" max="15109" width="10.88671875" customWidth="1"/>
    <col min="15110" max="15111" width="10.44140625" customWidth="1"/>
    <col min="15112" max="15112" width="14.5546875" customWidth="1"/>
    <col min="15115" max="15115" width="10.44140625" customWidth="1"/>
    <col min="15116" max="15116" width="13" customWidth="1"/>
    <col min="15117" max="15117" width="9.6640625" customWidth="1"/>
    <col min="15118" max="15118" width="15" bestFit="1" customWidth="1"/>
    <col min="15119" max="15119" width="19.44140625" customWidth="1"/>
    <col min="15120" max="15120" width="14" customWidth="1"/>
    <col min="15121" max="15121" width="11.33203125" customWidth="1"/>
    <col min="15122" max="15122" width="8.5546875" bestFit="1" customWidth="1"/>
    <col min="15123" max="15123" width="42.5546875" bestFit="1" customWidth="1"/>
    <col min="15361" max="15361" width="17.33203125" bestFit="1" customWidth="1"/>
    <col min="15362" max="15362" width="8.44140625" customWidth="1"/>
    <col min="15363" max="15363" width="19.33203125" customWidth="1"/>
    <col min="15364" max="15364" width="10.44140625" bestFit="1" customWidth="1"/>
    <col min="15365" max="15365" width="10.88671875" customWidth="1"/>
    <col min="15366" max="15367" width="10.44140625" customWidth="1"/>
    <col min="15368" max="15368" width="14.5546875" customWidth="1"/>
    <col min="15371" max="15371" width="10.44140625" customWidth="1"/>
    <col min="15372" max="15372" width="13" customWidth="1"/>
    <col min="15373" max="15373" width="9.6640625" customWidth="1"/>
    <col min="15374" max="15374" width="15" bestFit="1" customWidth="1"/>
    <col min="15375" max="15375" width="19.44140625" customWidth="1"/>
    <col min="15376" max="15376" width="14" customWidth="1"/>
    <col min="15377" max="15377" width="11.33203125" customWidth="1"/>
    <col min="15378" max="15378" width="8.5546875" bestFit="1" customWidth="1"/>
    <col min="15379" max="15379" width="42.5546875" bestFit="1" customWidth="1"/>
    <col min="15617" max="15617" width="17.33203125" bestFit="1" customWidth="1"/>
    <col min="15618" max="15618" width="8.44140625" customWidth="1"/>
    <col min="15619" max="15619" width="19.33203125" customWidth="1"/>
    <col min="15620" max="15620" width="10.44140625" bestFit="1" customWidth="1"/>
    <col min="15621" max="15621" width="10.88671875" customWidth="1"/>
    <col min="15622" max="15623" width="10.44140625" customWidth="1"/>
    <col min="15624" max="15624" width="14.5546875" customWidth="1"/>
    <col min="15627" max="15627" width="10.44140625" customWidth="1"/>
    <col min="15628" max="15628" width="13" customWidth="1"/>
    <col min="15629" max="15629" width="9.6640625" customWidth="1"/>
    <col min="15630" max="15630" width="15" bestFit="1" customWidth="1"/>
    <col min="15631" max="15631" width="19.44140625" customWidth="1"/>
    <col min="15632" max="15632" width="14" customWidth="1"/>
    <col min="15633" max="15633" width="11.33203125" customWidth="1"/>
    <col min="15634" max="15634" width="8.5546875" bestFit="1" customWidth="1"/>
    <col min="15635" max="15635" width="42.5546875" bestFit="1" customWidth="1"/>
    <col min="15873" max="15873" width="17.33203125" bestFit="1" customWidth="1"/>
    <col min="15874" max="15874" width="8.44140625" customWidth="1"/>
    <col min="15875" max="15875" width="19.33203125" customWidth="1"/>
    <col min="15876" max="15876" width="10.44140625" bestFit="1" customWidth="1"/>
    <col min="15877" max="15877" width="10.88671875" customWidth="1"/>
    <col min="15878" max="15879" width="10.44140625" customWidth="1"/>
    <col min="15880" max="15880" width="14.5546875" customWidth="1"/>
    <col min="15883" max="15883" width="10.44140625" customWidth="1"/>
    <col min="15884" max="15884" width="13" customWidth="1"/>
    <col min="15885" max="15885" width="9.6640625" customWidth="1"/>
    <col min="15886" max="15886" width="15" bestFit="1" customWidth="1"/>
    <col min="15887" max="15887" width="19.44140625" customWidth="1"/>
    <col min="15888" max="15888" width="14" customWidth="1"/>
    <col min="15889" max="15889" width="11.33203125" customWidth="1"/>
    <col min="15890" max="15890" width="8.5546875" bestFit="1" customWidth="1"/>
    <col min="15891" max="15891" width="42.5546875" bestFit="1" customWidth="1"/>
    <col min="16129" max="16129" width="17.33203125" bestFit="1" customWidth="1"/>
    <col min="16130" max="16130" width="8.44140625" customWidth="1"/>
    <col min="16131" max="16131" width="19.33203125" customWidth="1"/>
    <col min="16132" max="16132" width="10.44140625" bestFit="1" customWidth="1"/>
    <col min="16133" max="16133" width="10.88671875" customWidth="1"/>
    <col min="16134" max="16135" width="10.44140625" customWidth="1"/>
    <col min="16136" max="16136" width="14.5546875" customWidth="1"/>
    <col min="16139" max="16139" width="10.44140625" customWidth="1"/>
    <col min="16140" max="16140" width="13" customWidth="1"/>
    <col min="16141" max="16141" width="9.6640625" customWidth="1"/>
    <col min="16142" max="16142" width="15" bestFit="1" customWidth="1"/>
    <col min="16143" max="16143" width="19.44140625" customWidth="1"/>
    <col min="16144" max="16144" width="14" customWidth="1"/>
    <col min="16145" max="16145" width="11.33203125" customWidth="1"/>
    <col min="16146" max="16146" width="8.5546875" bestFit="1" customWidth="1"/>
    <col min="16147" max="16147" width="42.5546875" bestFit="1" customWidth="1"/>
  </cols>
  <sheetData>
    <row r="1" spans="1:23" ht="31.2" x14ac:dyDescent="0.3">
      <c r="A1" s="71" t="s">
        <v>2823</v>
      </c>
      <c r="B1" s="72" t="s">
        <v>2824</v>
      </c>
      <c r="C1" s="73" t="s">
        <v>2825</v>
      </c>
      <c r="D1" s="73" t="s">
        <v>2826</v>
      </c>
      <c r="E1" s="73" t="s">
        <v>2827</v>
      </c>
      <c r="F1" s="73" t="s">
        <v>2828</v>
      </c>
      <c r="G1" s="73" t="s">
        <v>2829</v>
      </c>
      <c r="H1" s="73" t="s">
        <v>2830</v>
      </c>
      <c r="I1" s="73" t="s">
        <v>2831</v>
      </c>
      <c r="J1" s="74" t="s">
        <v>2832</v>
      </c>
      <c r="K1" s="73" t="s">
        <v>2833</v>
      </c>
      <c r="L1" s="75" t="s">
        <v>2834</v>
      </c>
      <c r="M1" s="73" t="s">
        <v>2835</v>
      </c>
      <c r="N1" s="72" t="s">
        <v>2836</v>
      </c>
      <c r="O1" s="444" t="s">
        <v>2837</v>
      </c>
      <c r="P1" s="444" t="s">
        <v>2838</v>
      </c>
      <c r="Q1" s="72" t="s">
        <v>2839</v>
      </c>
      <c r="R1" s="73" t="s">
        <v>2840</v>
      </c>
      <c r="S1" s="71" t="s">
        <v>2841</v>
      </c>
    </row>
    <row r="2" spans="1:23" ht="15" customHeight="1" thickBot="1" x14ac:dyDescent="0.35">
      <c r="A2" s="76" t="s">
        <v>2842</v>
      </c>
      <c r="B2" s="77">
        <v>1.85</v>
      </c>
      <c r="C2" s="78">
        <v>27540300</v>
      </c>
      <c r="D2" s="60">
        <v>454</v>
      </c>
      <c r="E2" s="60">
        <v>24</v>
      </c>
      <c r="F2" s="79">
        <f>E2/D2</f>
        <v>5.2863436123348019E-2</v>
      </c>
      <c r="G2" s="368">
        <f t="shared" ref="G2:G65" si="0">ROUND((C2*2)/D2,-2)</f>
        <v>121300</v>
      </c>
      <c r="H2" s="368">
        <f>ROUND((G2*0.225),-1)</f>
        <v>27290</v>
      </c>
      <c r="I2" s="80">
        <v>1.85</v>
      </c>
      <c r="J2" s="390">
        <f t="shared" ref="J2:J65" si="1">(I2/B2)-1</f>
        <v>0</v>
      </c>
      <c r="K2" s="391">
        <v>1.8759999999999999</v>
      </c>
      <c r="L2" s="372">
        <f t="shared" ref="L2:L65" si="2">(K2/B2)-1</f>
        <v>1.4054054054053911E-2</v>
      </c>
      <c r="M2" s="81">
        <f>J2</f>
        <v>0</v>
      </c>
      <c r="N2" s="82">
        <f>(1+M2)*C2</f>
        <v>27540300</v>
      </c>
      <c r="O2" s="448">
        <v>28430200</v>
      </c>
      <c r="P2" s="456">
        <f t="shared" ref="P2:P65" si="3">1-(C2/O2)</f>
        <v>3.1301221940049695E-2</v>
      </c>
      <c r="Q2" s="356">
        <v>1.85</v>
      </c>
      <c r="R2" s="76" t="s">
        <v>2842</v>
      </c>
      <c r="S2" s="83"/>
    </row>
    <row r="3" spans="1:23" ht="15" customHeight="1" thickBot="1" x14ac:dyDescent="0.35">
      <c r="A3" s="76" t="s">
        <v>2843</v>
      </c>
      <c r="B3" s="77">
        <v>2</v>
      </c>
      <c r="C3" s="78">
        <v>46215500</v>
      </c>
      <c r="D3" s="60">
        <v>612</v>
      </c>
      <c r="E3" s="60">
        <v>38</v>
      </c>
      <c r="F3" s="79">
        <f>E3/D3</f>
        <v>6.2091503267973858E-2</v>
      </c>
      <c r="G3" s="368">
        <f t="shared" si="0"/>
        <v>151000</v>
      </c>
      <c r="H3" s="368">
        <f>ROUND((G3*0.225),-1)</f>
        <v>33980</v>
      </c>
      <c r="I3" s="80">
        <v>2.0499999999999998</v>
      </c>
      <c r="J3" s="390">
        <f t="shared" si="1"/>
        <v>2.4999999999999911E-2</v>
      </c>
      <c r="K3" s="392">
        <v>2.0390000000000001</v>
      </c>
      <c r="L3" s="372">
        <f t="shared" si="2"/>
        <v>1.9500000000000073E-2</v>
      </c>
      <c r="M3" s="81">
        <f>J3</f>
        <v>2.4999999999999911E-2</v>
      </c>
      <c r="N3" s="82">
        <f t="shared" ref="N3:N66" si="4">(1+M3)*C3</f>
        <v>47370887.499999993</v>
      </c>
      <c r="O3" s="448">
        <v>49798300</v>
      </c>
      <c r="P3" s="456">
        <f t="shared" si="3"/>
        <v>7.1946231096242208E-2</v>
      </c>
      <c r="Q3" s="357">
        <v>2.0499999999999998</v>
      </c>
      <c r="R3" s="76" t="s">
        <v>2843</v>
      </c>
      <c r="S3" s="83"/>
    </row>
    <row r="4" spans="1:23" ht="15" customHeight="1" thickBot="1" x14ac:dyDescent="0.35">
      <c r="A4" s="76" t="s">
        <v>2845</v>
      </c>
      <c r="B4" s="77">
        <v>1.66</v>
      </c>
      <c r="C4" s="78">
        <v>10489200</v>
      </c>
      <c r="D4" s="60">
        <v>127</v>
      </c>
      <c r="E4" s="60">
        <v>7</v>
      </c>
      <c r="F4" s="79">
        <f t="shared" ref="F4:F67" si="5">E4/D4</f>
        <v>5.5118110236220472E-2</v>
      </c>
      <c r="G4" s="368">
        <f t="shared" si="0"/>
        <v>165200</v>
      </c>
      <c r="H4" s="368">
        <f t="shared" ref="H4:H67" si="6">ROUND((G4*0.225),-1)</f>
        <v>37170</v>
      </c>
      <c r="I4" s="80">
        <v>1.66</v>
      </c>
      <c r="J4" s="390">
        <f t="shared" si="1"/>
        <v>0</v>
      </c>
      <c r="K4" s="392">
        <v>1.597</v>
      </c>
      <c r="L4" s="372">
        <f t="shared" si="2"/>
        <v>-3.7951807228915668E-2</v>
      </c>
      <c r="M4" s="81">
        <f t="shared" ref="M4:M67" si="7">J4</f>
        <v>0</v>
      </c>
      <c r="N4" s="82">
        <f t="shared" si="4"/>
        <v>10489200</v>
      </c>
      <c r="O4" s="448">
        <v>11058000</v>
      </c>
      <c r="P4" s="456">
        <f t="shared" si="3"/>
        <v>5.1437873033098214E-2</v>
      </c>
      <c r="Q4" s="357">
        <v>1.66</v>
      </c>
      <c r="R4" s="76" t="s">
        <v>2845</v>
      </c>
      <c r="S4" s="83"/>
    </row>
    <row r="5" spans="1:23" ht="15" customHeight="1" thickBot="1" x14ac:dyDescent="0.35">
      <c r="A5" s="76" t="s">
        <v>2846</v>
      </c>
      <c r="B5" s="77">
        <v>1.875</v>
      </c>
      <c r="C5" s="78">
        <v>35803500</v>
      </c>
      <c r="D5" s="60">
        <v>548</v>
      </c>
      <c r="E5" s="60">
        <v>26</v>
      </c>
      <c r="F5" s="79">
        <f t="shared" si="5"/>
        <v>4.7445255474452552E-2</v>
      </c>
      <c r="G5" s="368">
        <f t="shared" si="0"/>
        <v>130700</v>
      </c>
      <c r="H5" s="368">
        <f t="shared" si="6"/>
        <v>29410</v>
      </c>
      <c r="I5" s="80">
        <v>2.0499999999999998</v>
      </c>
      <c r="J5" s="390">
        <f t="shared" si="1"/>
        <v>9.3333333333333268E-2</v>
      </c>
      <c r="K5" s="392">
        <v>2.0569999999999999</v>
      </c>
      <c r="L5" s="372">
        <f t="shared" si="2"/>
        <v>9.7066666666666634E-2</v>
      </c>
      <c r="M5" s="81">
        <f t="shared" si="7"/>
        <v>9.3333333333333268E-2</v>
      </c>
      <c r="N5" s="82">
        <f t="shared" si="4"/>
        <v>39145160</v>
      </c>
      <c r="O5" s="448">
        <v>39381900</v>
      </c>
      <c r="P5" s="457">
        <f t="shared" si="3"/>
        <v>9.0864077152194245E-2</v>
      </c>
      <c r="Q5" s="357">
        <v>2</v>
      </c>
      <c r="R5" s="76" t="s">
        <v>2846</v>
      </c>
      <c r="S5" s="84"/>
      <c r="T5" s="85"/>
    </row>
    <row r="6" spans="1:23" ht="15" customHeight="1" thickBot="1" x14ac:dyDescent="0.35">
      <c r="A6" s="76" t="s">
        <v>2847</v>
      </c>
      <c r="B6" s="77">
        <v>1.405</v>
      </c>
      <c r="C6" s="78">
        <v>4247200</v>
      </c>
      <c r="D6" s="60">
        <v>58</v>
      </c>
      <c r="E6" s="60">
        <v>2</v>
      </c>
      <c r="F6" s="79">
        <f t="shared" si="5"/>
        <v>3.4482758620689655E-2</v>
      </c>
      <c r="G6" s="368">
        <f t="shared" si="0"/>
        <v>146500</v>
      </c>
      <c r="H6" s="368">
        <f t="shared" si="6"/>
        <v>32960</v>
      </c>
      <c r="I6" s="80">
        <v>1.405</v>
      </c>
      <c r="J6" s="390">
        <f t="shared" si="1"/>
        <v>0</v>
      </c>
      <c r="K6" s="392">
        <v>1.3959999999999999</v>
      </c>
      <c r="L6" s="372">
        <f t="shared" si="2"/>
        <v>-6.4056939501779819E-3</v>
      </c>
      <c r="M6" s="81">
        <f t="shared" si="7"/>
        <v>0</v>
      </c>
      <c r="N6" s="82">
        <f t="shared" si="4"/>
        <v>4247200</v>
      </c>
      <c r="O6" s="448">
        <v>4494400</v>
      </c>
      <c r="P6" s="456">
        <f t="shared" si="3"/>
        <v>5.5001779992880029E-2</v>
      </c>
      <c r="Q6" s="357">
        <v>1.405</v>
      </c>
      <c r="R6" s="76" t="s">
        <v>2847</v>
      </c>
      <c r="S6" s="83"/>
    </row>
    <row r="7" spans="1:23" ht="15" customHeight="1" thickBot="1" x14ac:dyDescent="0.35">
      <c r="A7" s="86" t="s">
        <v>2848</v>
      </c>
      <c r="B7" s="87">
        <v>1.7150000000000001</v>
      </c>
      <c r="C7" s="88">
        <v>90784749</v>
      </c>
      <c r="D7" s="393">
        <v>1502</v>
      </c>
      <c r="E7" s="393">
        <v>100</v>
      </c>
      <c r="F7" s="89">
        <f t="shared" si="5"/>
        <v>6.6577896138482029E-2</v>
      </c>
      <c r="G7" s="90">
        <f t="shared" si="0"/>
        <v>120900</v>
      </c>
      <c r="H7" s="90">
        <f t="shared" si="6"/>
        <v>27200</v>
      </c>
      <c r="I7" s="80">
        <v>1.75</v>
      </c>
      <c r="J7" s="390">
        <f t="shared" si="1"/>
        <v>2.0408163265306145E-2</v>
      </c>
      <c r="K7" s="392">
        <v>1.738</v>
      </c>
      <c r="L7" s="372">
        <f t="shared" si="2"/>
        <v>1.3411078717201041E-2</v>
      </c>
      <c r="M7" s="81">
        <f t="shared" si="7"/>
        <v>2.0408163265306145E-2</v>
      </c>
      <c r="N7" s="82">
        <f t="shared" si="4"/>
        <v>92637498.979591832</v>
      </c>
      <c r="O7" s="448">
        <v>95370200</v>
      </c>
      <c r="P7" s="456">
        <f t="shared" si="3"/>
        <v>4.8080542978834018E-2</v>
      </c>
      <c r="Q7" s="357">
        <v>1.75</v>
      </c>
      <c r="R7" s="76" t="s">
        <v>2848</v>
      </c>
      <c r="S7" s="91"/>
    </row>
    <row r="8" spans="1:23" ht="15" customHeight="1" thickBot="1" x14ac:dyDescent="0.35">
      <c r="A8" s="86" t="s">
        <v>2849</v>
      </c>
      <c r="B8" s="87">
        <v>1.5</v>
      </c>
      <c r="C8" s="88">
        <v>2088000</v>
      </c>
      <c r="D8" s="393">
        <v>27</v>
      </c>
      <c r="E8" s="393">
        <v>1</v>
      </c>
      <c r="F8" s="89">
        <f t="shared" si="5"/>
        <v>3.7037037037037035E-2</v>
      </c>
      <c r="G8" s="90">
        <f t="shared" si="0"/>
        <v>154700</v>
      </c>
      <c r="H8" s="90">
        <f t="shared" si="6"/>
        <v>34810</v>
      </c>
      <c r="I8" s="80">
        <v>1.5</v>
      </c>
      <c r="J8" s="390">
        <f t="shared" si="1"/>
        <v>0</v>
      </c>
      <c r="K8" s="392">
        <v>1.704</v>
      </c>
      <c r="L8" s="372">
        <f t="shared" si="2"/>
        <v>0.1359999999999999</v>
      </c>
      <c r="M8" s="81">
        <f t="shared" si="7"/>
        <v>0</v>
      </c>
      <c r="N8" s="82">
        <f t="shared" si="4"/>
        <v>2088000</v>
      </c>
      <c r="O8" s="448">
        <v>2198400</v>
      </c>
      <c r="P8" s="456">
        <f t="shared" si="3"/>
        <v>5.0218340611353662E-2</v>
      </c>
      <c r="Q8" s="357">
        <v>1.5</v>
      </c>
      <c r="R8" s="76" t="s">
        <v>2849</v>
      </c>
      <c r="S8" s="92" t="s">
        <v>2850</v>
      </c>
    </row>
    <row r="9" spans="1:23" ht="15" customHeight="1" thickBot="1" x14ac:dyDescent="0.35">
      <c r="A9" s="86" t="s">
        <v>2851</v>
      </c>
      <c r="B9" s="87">
        <v>1.885</v>
      </c>
      <c r="C9" s="88">
        <v>6810600</v>
      </c>
      <c r="D9" s="393">
        <v>110</v>
      </c>
      <c r="E9" s="393">
        <v>5</v>
      </c>
      <c r="F9" s="89">
        <f t="shared" si="5"/>
        <v>4.5454545454545456E-2</v>
      </c>
      <c r="G9" s="90">
        <f t="shared" si="0"/>
        <v>123800</v>
      </c>
      <c r="H9" s="90">
        <f t="shared" si="6"/>
        <v>27860</v>
      </c>
      <c r="I9" s="80">
        <v>1.885</v>
      </c>
      <c r="J9" s="390">
        <f t="shared" si="1"/>
        <v>0</v>
      </c>
      <c r="K9" s="392">
        <v>1.863</v>
      </c>
      <c r="L9" s="372">
        <f t="shared" si="2"/>
        <v>-1.1671087533156488E-2</v>
      </c>
      <c r="M9" s="81">
        <f t="shared" si="7"/>
        <v>0</v>
      </c>
      <c r="N9" s="82">
        <f t="shared" si="4"/>
        <v>6810600</v>
      </c>
      <c r="O9" s="448">
        <v>7087900</v>
      </c>
      <c r="P9" s="456">
        <f t="shared" si="3"/>
        <v>3.9123012457850659E-2</v>
      </c>
      <c r="Q9" s="357">
        <v>1.885</v>
      </c>
      <c r="R9" s="76" t="s">
        <v>2851</v>
      </c>
      <c r="S9" s="92"/>
    </row>
    <row r="10" spans="1:23" ht="15" customHeight="1" thickBot="1" x14ac:dyDescent="0.35">
      <c r="A10" s="76" t="s">
        <v>2852</v>
      </c>
      <c r="B10" s="77">
        <v>1.625</v>
      </c>
      <c r="C10" s="78">
        <v>14934500</v>
      </c>
      <c r="D10" s="60">
        <v>266</v>
      </c>
      <c r="E10" s="60">
        <v>21</v>
      </c>
      <c r="F10" s="79">
        <f t="shared" si="5"/>
        <v>7.8947368421052627E-2</v>
      </c>
      <c r="G10" s="368">
        <f t="shared" si="0"/>
        <v>112300</v>
      </c>
      <c r="H10" s="368">
        <f t="shared" si="6"/>
        <v>25270</v>
      </c>
      <c r="I10" s="80">
        <v>1.65</v>
      </c>
      <c r="J10" s="390">
        <f t="shared" si="1"/>
        <v>1.538461538461533E-2</v>
      </c>
      <c r="K10" s="392">
        <v>1.6579999999999999</v>
      </c>
      <c r="L10" s="372">
        <f t="shared" si="2"/>
        <v>2.030769230769236E-2</v>
      </c>
      <c r="M10" s="81">
        <f t="shared" si="7"/>
        <v>1.538461538461533E-2</v>
      </c>
      <c r="N10" s="82">
        <f t="shared" si="4"/>
        <v>15164261.538461538</v>
      </c>
      <c r="O10" s="448">
        <v>15590200</v>
      </c>
      <c r="P10" s="456">
        <f t="shared" si="3"/>
        <v>4.2058472630242094E-2</v>
      </c>
      <c r="Q10" s="357">
        <v>1.65</v>
      </c>
      <c r="R10" s="76" t="s">
        <v>2852</v>
      </c>
      <c r="S10" s="83"/>
    </row>
    <row r="11" spans="1:23" ht="15" customHeight="1" thickBot="1" x14ac:dyDescent="0.35">
      <c r="A11" s="76" t="s">
        <v>2853</v>
      </c>
      <c r="B11" s="77">
        <v>1.6950000000000001</v>
      </c>
      <c r="C11" s="78">
        <v>15137900</v>
      </c>
      <c r="D11" s="60">
        <v>211</v>
      </c>
      <c r="E11" s="60">
        <v>10</v>
      </c>
      <c r="F11" s="79">
        <f t="shared" si="5"/>
        <v>4.7393364928909949E-2</v>
      </c>
      <c r="G11" s="368">
        <f t="shared" si="0"/>
        <v>143500</v>
      </c>
      <c r="H11" s="368">
        <f t="shared" si="6"/>
        <v>32290</v>
      </c>
      <c r="I11" s="80">
        <v>1.75</v>
      </c>
      <c r="J11" s="390">
        <f t="shared" si="1"/>
        <v>3.2448377581120846E-2</v>
      </c>
      <c r="K11" s="392">
        <v>1.8120000000000001</v>
      </c>
      <c r="L11" s="372">
        <f t="shared" si="2"/>
        <v>6.9026548672566301E-2</v>
      </c>
      <c r="M11" s="81">
        <f t="shared" si="7"/>
        <v>3.2448377581120846E-2</v>
      </c>
      <c r="N11" s="82">
        <f t="shared" si="4"/>
        <v>15629100.29498525</v>
      </c>
      <c r="O11" s="448">
        <v>16380400</v>
      </c>
      <c r="P11" s="457">
        <f t="shared" si="3"/>
        <v>7.5852848526287486E-2</v>
      </c>
      <c r="Q11" s="357">
        <v>1.75</v>
      </c>
      <c r="R11" s="76" t="s">
        <v>2853</v>
      </c>
      <c r="S11" s="83"/>
    </row>
    <row r="12" spans="1:23" ht="15" customHeight="1" thickBot="1" x14ac:dyDescent="0.35">
      <c r="A12" s="76" t="s">
        <v>2854</v>
      </c>
      <c r="B12" s="77">
        <v>1.7</v>
      </c>
      <c r="C12" s="78">
        <v>24558300</v>
      </c>
      <c r="D12" s="60">
        <v>411</v>
      </c>
      <c r="E12" s="60">
        <v>18</v>
      </c>
      <c r="F12" s="79">
        <f t="shared" si="5"/>
        <v>4.3795620437956206E-2</v>
      </c>
      <c r="G12" s="368">
        <f t="shared" si="0"/>
        <v>119500</v>
      </c>
      <c r="H12" s="368">
        <f t="shared" si="6"/>
        <v>26890</v>
      </c>
      <c r="I12" s="80">
        <v>1.7</v>
      </c>
      <c r="J12" s="390">
        <f t="shared" si="1"/>
        <v>0</v>
      </c>
      <c r="K12" s="392">
        <v>1.7230000000000001</v>
      </c>
      <c r="L12" s="372">
        <f t="shared" si="2"/>
        <v>1.3529411764706012E-2</v>
      </c>
      <c r="M12" s="81">
        <f t="shared" si="7"/>
        <v>0</v>
      </c>
      <c r="N12" s="82">
        <f t="shared" si="4"/>
        <v>24558300</v>
      </c>
      <c r="O12" s="448">
        <v>25295100</v>
      </c>
      <c r="P12" s="456">
        <f t="shared" si="3"/>
        <v>2.9128171068705022E-2</v>
      </c>
      <c r="Q12" s="357">
        <v>1.7</v>
      </c>
      <c r="R12" s="76" t="s">
        <v>2854</v>
      </c>
      <c r="S12" s="83"/>
    </row>
    <row r="13" spans="1:23" ht="15" customHeight="1" thickBot="1" x14ac:dyDescent="0.35">
      <c r="A13" s="76" t="s">
        <v>2855</v>
      </c>
      <c r="B13" s="77">
        <v>1.5649999999999999</v>
      </c>
      <c r="C13" s="78">
        <v>4670300</v>
      </c>
      <c r="D13" s="60">
        <v>69</v>
      </c>
      <c r="E13" s="60">
        <v>9</v>
      </c>
      <c r="F13" s="79">
        <f t="shared" si="5"/>
        <v>0.13043478260869565</v>
      </c>
      <c r="G13" s="368">
        <f t="shared" si="0"/>
        <v>135400</v>
      </c>
      <c r="H13" s="368">
        <f t="shared" si="6"/>
        <v>30470</v>
      </c>
      <c r="I13" s="80">
        <v>1.58</v>
      </c>
      <c r="J13" s="390">
        <f t="shared" si="1"/>
        <v>9.5846645367412275E-3</v>
      </c>
      <c r="K13" s="392">
        <v>1.577</v>
      </c>
      <c r="L13" s="372">
        <f t="shared" si="2"/>
        <v>7.6677316293929376E-3</v>
      </c>
      <c r="M13" s="81">
        <f t="shared" si="7"/>
        <v>9.5846645367412275E-3</v>
      </c>
      <c r="N13" s="82">
        <f t="shared" si="4"/>
        <v>4715063.2587859426</v>
      </c>
      <c r="O13" s="448">
        <v>4692800</v>
      </c>
      <c r="P13" s="456">
        <f t="shared" si="3"/>
        <v>4.7945789294238095E-3</v>
      </c>
      <c r="Q13" s="357">
        <v>1.58</v>
      </c>
      <c r="R13" s="76" t="s">
        <v>2855</v>
      </c>
      <c r="S13" s="83"/>
    </row>
    <row r="14" spans="1:23" ht="15" customHeight="1" thickBot="1" x14ac:dyDescent="0.35">
      <c r="A14" s="93" t="s">
        <v>2856</v>
      </c>
      <c r="B14" s="94">
        <v>1.415</v>
      </c>
      <c r="C14" s="95">
        <v>653400</v>
      </c>
      <c r="D14" s="394">
        <v>14</v>
      </c>
      <c r="E14" s="394">
        <v>0</v>
      </c>
      <c r="F14" s="96">
        <f t="shared" si="5"/>
        <v>0</v>
      </c>
      <c r="G14" s="97">
        <f t="shared" si="0"/>
        <v>93300</v>
      </c>
      <c r="H14" s="97">
        <f t="shared" si="6"/>
        <v>20990</v>
      </c>
      <c r="I14" s="80">
        <v>1.54</v>
      </c>
      <c r="J14" s="390">
        <f t="shared" si="1"/>
        <v>8.8339222614840951E-2</v>
      </c>
      <c r="K14" s="392">
        <v>1.536</v>
      </c>
      <c r="L14" s="372">
        <f t="shared" si="2"/>
        <v>8.5512367491165975E-2</v>
      </c>
      <c r="M14" s="81">
        <f t="shared" si="7"/>
        <v>8.8339222614840951E-2</v>
      </c>
      <c r="N14" s="82">
        <f t="shared" si="4"/>
        <v>711120.8480565371</v>
      </c>
      <c r="O14" s="448">
        <v>710000</v>
      </c>
      <c r="P14" s="457">
        <f t="shared" si="3"/>
        <v>7.9718309859154957E-2</v>
      </c>
      <c r="Q14" s="357">
        <v>1.54</v>
      </c>
      <c r="R14" s="76" t="s">
        <v>2856</v>
      </c>
      <c r="S14" s="98" t="s">
        <v>2857</v>
      </c>
      <c r="T14" s="85"/>
      <c r="U14" s="85"/>
      <c r="V14" s="85"/>
      <c r="W14" s="85"/>
    </row>
    <row r="15" spans="1:23" ht="15" customHeight="1" thickBot="1" x14ac:dyDescent="0.35">
      <c r="A15" s="93" t="s">
        <v>2858</v>
      </c>
      <c r="B15" s="94">
        <v>1.335</v>
      </c>
      <c r="C15" s="95">
        <v>1828600</v>
      </c>
      <c r="D15" s="394">
        <v>25</v>
      </c>
      <c r="E15" s="394">
        <v>0</v>
      </c>
      <c r="F15" s="96">
        <f t="shared" si="5"/>
        <v>0</v>
      </c>
      <c r="G15" s="97">
        <f t="shared" si="0"/>
        <v>146300</v>
      </c>
      <c r="H15" s="97">
        <f t="shared" si="6"/>
        <v>32920</v>
      </c>
      <c r="I15" s="80">
        <v>1.45</v>
      </c>
      <c r="J15" s="390">
        <f t="shared" si="1"/>
        <v>8.6142322097378266E-2</v>
      </c>
      <c r="K15" s="392">
        <v>1.536</v>
      </c>
      <c r="L15" s="372">
        <f t="shared" si="2"/>
        <v>0.15056179775280909</v>
      </c>
      <c r="M15" s="81">
        <f t="shared" si="7"/>
        <v>8.6142322097378266E-2</v>
      </c>
      <c r="N15" s="82">
        <f t="shared" si="4"/>
        <v>1986119.850187266</v>
      </c>
      <c r="O15" s="448">
        <v>2030600</v>
      </c>
      <c r="P15" s="456">
        <f t="shared" si="3"/>
        <v>9.9477986801930429E-2</v>
      </c>
      <c r="Q15" s="357">
        <v>1.3</v>
      </c>
      <c r="R15" s="76" t="s">
        <v>2858</v>
      </c>
      <c r="S15" s="98" t="s">
        <v>2857</v>
      </c>
    </row>
    <row r="16" spans="1:23" ht="15" customHeight="1" thickBot="1" x14ac:dyDescent="0.35">
      <c r="A16" s="99" t="s">
        <v>2859</v>
      </c>
      <c r="B16" s="100">
        <v>0.95</v>
      </c>
      <c r="C16" s="101">
        <v>12394400</v>
      </c>
      <c r="D16" s="395">
        <v>83</v>
      </c>
      <c r="E16" s="395">
        <v>1</v>
      </c>
      <c r="F16" s="102">
        <f t="shared" si="5"/>
        <v>1.2048192771084338E-2</v>
      </c>
      <c r="G16" s="147">
        <f t="shared" si="0"/>
        <v>298700</v>
      </c>
      <c r="H16" s="147">
        <f t="shared" si="6"/>
        <v>67210</v>
      </c>
      <c r="I16" s="80">
        <v>0.97499999999999998</v>
      </c>
      <c r="J16" s="390">
        <f t="shared" si="1"/>
        <v>2.6315789473684292E-2</v>
      </c>
      <c r="K16" s="392">
        <v>0.88500000000000001</v>
      </c>
      <c r="L16" s="372">
        <f t="shared" si="2"/>
        <v>-6.8421052631578938E-2</v>
      </c>
      <c r="M16" s="81">
        <f t="shared" si="7"/>
        <v>2.6315789473684292E-2</v>
      </c>
      <c r="N16" s="82">
        <f t="shared" si="4"/>
        <v>12720568.421052633</v>
      </c>
      <c r="O16" s="448">
        <v>12705800</v>
      </c>
      <c r="P16" s="456">
        <f t="shared" si="3"/>
        <v>2.4508492184671549E-2</v>
      </c>
      <c r="Q16" s="357">
        <v>0.95</v>
      </c>
      <c r="R16" s="76" t="s">
        <v>2859</v>
      </c>
      <c r="S16" s="103" t="s">
        <v>2860</v>
      </c>
    </row>
    <row r="17" spans="1:20" ht="15" customHeight="1" thickBot="1" x14ac:dyDescent="0.35">
      <c r="A17" s="93" t="s">
        <v>2861</v>
      </c>
      <c r="B17" s="94">
        <v>1.44</v>
      </c>
      <c r="C17" s="95">
        <v>4263400</v>
      </c>
      <c r="D17" s="394">
        <v>53</v>
      </c>
      <c r="E17" s="394">
        <v>1</v>
      </c>
      <c r="F17" s="96">
        <f t="shared" si="5"/>
        <v>1.8867924528301886E-2</v>
      </c>
      <c r="G17" s="97">
        <f t="shared" si="0"/>
        <v>160900</v>
      </c>
      <c r="H17" s="97">
        <f t="shared" si="6"/>
        <v>36200</v>
      </c>
      <c r="I17" s="80">
        <v>1.56</v>
      </c>
      <c r="J17" s="390">
        <f t="shared" si="1"/>
        <v>8.3333333333333481E-2</v>
      </c>
      <c r="K17" s="392">
        <v>1.536</v>
      </c>
      <c r="L17" s="372">
        <f t="shared" si="2"/>
        <v>6.6666666666666652E-2</v>
      </c>
      <c r="M17" s="81">
        <f t="shared" si="7"/>
        <v>8.3333333333333481E-2</v>
      </c>
      <c r="N17" s="82">
        <f t="shared" si="4"/>
        <v>4618683.333333334</v>
      </c>
      <c r="O17" s="448">
        <v>4741200</v>
      </c>
      <c r="P17" s="457">
        <f t="shared" si="3"/>
        <v>0.10077617480806544</v>
      </c>
      <c r="Q17" s="357">
        <v>1.55</v>
      </c>
      <c r="R17" s="76" t="s">
        <v>2861</v>
      </c>
      <c r="S17" s="98" t="s">
        <v>2857</v>
      </c>
    </row>
    <row r="18" spans="1:20" ht="15" customHeight="1" thickBot="1" x14ac:dyDescent="0.35">
      <c r="A18" s="76" t="s">
        <v>2862</v>
      </c>
      <c r="B18" s="77">
        <v>1.52</v>
      </c>
      <c r="C18" s="78">
        <v>10314800</v>
      </c>
      <c r="D18" s="60">
        <v>198</v>
      </c>
      <c r="E18" s="60">
        <v>7</v>
      </c>
      <c r="F18" s="79">
        <f t="shared" si="5"/>
        <v>3.5353535353535352E-2</v>
      </c>
      <c r="G18" s="368">
        <f t="shared" si="0"/>
        <v>104200</v>
      </c>
      <c r="H18" s="368">
        <f t="shared" si="6"/>
        <v>23450</v>
      </c>
      <c r="I18" s="80">
        <v>1.5</v>
      </c>
      <c r="J18" s="390">
        <f t="shared" si="1"/>
        <v>-1.3157894736842146E-2</v>
      </c>
      <c r="K18" s="392">
        <v>1.466</v>
      </c>
      <c r="L18" s="372">
        <f t="shared" si="2"/>
        <v>-3.5526315789473739E-2</v>
      </c>
      <c r="M18" s="81">
        <f t="shared" si="7"/>
        <v>-1.3157894736842146E-2</v>
      </c>
      <c r="N18" s="82">
        <f t="shared" si="4"/>
        <v>10179078.947368421</v>
      </c>
      <c r="O18" s="448">
        <v>10524600</v>
      </c>
      <c r="P18" s="456">
        <f t="shared" si="3"/>
        <v>1.9934249282633099E-2</v>
      </c>
      <c r="Q18" s="357">
        <v>1.5</v>
      </c>
      <c r="R18" s="76" t="s">
        <v>2862</v>
      </c>
      <c r="S18" s="83"/>
    </row>
    <row r="19" spans="1:20" ht="15" customHeight="1" thickBot="1" x14ac:dyDescent="0.35">
      <c r="A19" s="76" t="s">
        <v>2863</v>
      </c>
      <c r="B19" s="77">
        <v>1.87</v>
      </c>
      <c r="C19" s="78">
        <v>96896639</v>
      </c>
      <c r="D19" s="60">
        <v>1015</v>
      </c>
      <c r="E19" s="60">
        <v>56</v>
      </c>
      <c r="F19" s="79">
        <f t="shared" si="5"/>
        <v>5.5172413793103448E-2</v>
      </c>
      <c r="G19" s="368">
        <f t="shared" si="0"/>
        <v>190900</v>
      </c>
      <c r="H19" s="368">
        <f t="shared" si="6"/>
        <v>42950</v>
      </c>
      <c r="I19" s="80">
        <v>1.925</v>
      </c>
      <c r="J19" s="390">
        <f t="shared" si="1"/>
        <v>2.9411764705882248E-2</v>
      </c>
      <c r="K19" s="392">
        <v>1.923</v>
      </c>
      <c r="L19" s="372">
        <f t="shared" si="2"/>
        <v>2.8342245989304793E-2</v>
      </c>
      <c r="M19" s="81">
        <f t="shared" si="7"/>
        <v>2.9411764705882248E-2</v>
      </c>
      <c r="N19" s="82">
        <f t="shared" si="4"/>
        <v>99746540.147058815</v>
      </c>
      <c r="O19" s="448">
        <v>103540600</v>
      </c>
      <c r="P19" s="456">
        <f t="shared" si="3"/>
        <v>6.4167688809993351E-2</v>
      </c>
      <c r="Q19" s="357">
        <v>1.89</v>
      </c>
      <c r="R19" s="76" t="s">
        <v>2863</v>
      </c>
      <c r="S19" s="84"/>
    </row>
    <row r="20" spans="1:20" ht="15" customHeight="1" thickBot="1" x14ac:dyDescent="0.35">
      <c r="A20" s="76" t="s">
        <v>2864</v>
      </c>
      <c r="B20" s="77">
        <v>1.57</v>
      </c>
      <c r="C20" s="78">
        <v>16759100</v>
      </c>
      <c r="D20" s="60">
        <v>207</v>
      </c>
      <c r="E20" s="60">
        <v>12</v>
      </c>
      <c r="F20" s="79">
        <f t="shared" si="5"/>
        <v>5.7971014492753624E-2</v>
      </c>
      <c r="G20" s="368">
        <f t="shared" si="0"/>
        <v>161900</v>
      </c>
      <c r="H20" s="368">
        <f t="shared" si="6"/>
        <v>36430</v>
      </c>
      <c r="I20" s="80">
        <v>1.6</v>
      </c>
      <c r="J20" s="390">
        <f t="shared" si="1"/>
        <v>1.9108280254777066E-2</v>
      </c>
      <c r="K20" s="392">
        <v>1.641</v>
      </c>
      <c r="L20" s="372">
        <f t="shared" si="2"/>
        <v>4.5222929936305611E-2</v>
      </c>
      <c r="M20" s="81">
        <f t="shared" si="7"/>
        <v>1.9108280254777066E-2</v>
      </c>
      <c r="N20" s="82">
        <f t="shared" si="4"/>
        <v>17079337.579617836</v>
      </c>
      <c r="O20" s="448">
        <v>17537800</v>
      </c>
      <c r="P20" s="457">
        <f t="shared" si="3"/>
        <v>4.4401236186978998E-2</v>
      </c>
      <c r="Q20" s="357">
        <v>1.57</v>
      </c>
      <c r="R20" s="76" t="s">
        <v>2864</v>
      </c>
      <c r="S20" s="83"/>
    </row>
    <row r="21" spans="1:20" ht="15" customHeight="1" thickBot="1" x14ac:dyDescent="0.35">
      <c r="A21" s="93" t="s">
        <v>2865</v>
      </c>
      <c r="B21" s="94">
        <v>1.575</v>
      </c>
      <c r="C21" s="95">
        <v>1579100</v>
      </c>
      <c r="D21" s="394">
        <v>22</v>
      </c>
      <c r="E21" s="394">
        <v>0</v>
      </c>
      <c r="F21" s="96">
        <f t="shared" si="5"/>
        <v>0</v>
      </c>
      <c r="G21" s="97">
        <f t="shared" si="0"/>
        <v>143600</v>
      </c>
      <c r="H21" s="97">
        <f t="shared" si="6"/>
        <v>32310</v>
      </c>
      <c r="I21" s="80">
        <v>1.72</v>
      </c>
      <c r="J21" s="390">
        <f t="shared" si="1"/>
        <v>9.2063492063492181E-2</v>
      </c>
      <c r="K21" s="392">
        <v>1.536</v>
      </c>
      <c r="L21" s="372">
        <f t="shared" si="2"/>
        <v>-2.4761904761904763E-2</v>
      </c>
      <c r="M21" s="81">
        <f t="shared" si="7"/>
        <v>9.2063492063492181E-2</v>
      </c>
      <c r="N21" s="82">
        <f t="shared" si="4"/>
        <v>1724477.4603174606</v>
      </c>
      <c r="O21" s="448">
        <v>1635600</v>
      </c>
      <c r="P21" s="456">
        <f t="shared" si="3"/>
        <v>3.4543898263634132E-2</v>
      </c>
      <c r="Q21" s="357">
        <v>1.7</v>
      </c>
      <c r="R21" s="76" t="s">
        <v>2865</v>
      </c>
      <c r="S21" s="98" t="s">
        <v>2857</v>
      </c>
      <c r="T21" s="104"/>
    </row>
    <row r="22" spans="1:20" ht="15" customHeight="1" thickBot="1" x14ac:dyDescent="0.35">
      <c r="A22" s="76" t="s">
        <v>2866</v>
      </c>
      <c r="B22" s="77">
        <v>1.88</v>
      </c>
      <c r="C22" s="78">
        <v>45036200</v>
      </c>
      <c r="D22" s="60">
        <v>512</v>
      </c>
      <c r="E22" s="60">
        <v>32</v>
      </c>
      <c r="F22" s="79">
        <f t="shared" si="5"/>
        <v>6.25E-2</v>
      </c>
      <c r="G22" s="368">
        <f t="shared" si="0"/>
        <v>175900</v>
      </c>
      <c r="H22" s="368">
        <f t="shared" si="6"/>
        <v>39580</v>
      </c>
      <c r="I22" s="80">
        <v>2</v>
      </c>
      <c r="J22" s="390">
        <f t="shared" si="1"/>
        <v>6.3829787234042534E-2</v>
      </c>
      <c r="K22" s="392">
        <v>2.016</v>
      </c>
      <c r="L22" s="372">
        <f t="shared" si="2"/>
        <v>7.2340425531914887E-2</v>
      </c>
      <c r="M22" s="81">
        <f t="shared" si="7"/>
        <v>6.3829787234042534E-2</v>
      </c>
      <c r="N22" s="82">
        <f t="shared" si="4"/>
        <v>47910851.063829787</v>
      </c>
      <c r="O22" s="448">
        <v>48149800</v>
      </c>
      <c r="P22" s="456">
        <f t="shared" si="3"/>
        <v>6.4664858421011107E-2</v>
      </c>
      <c r="Q22" s="357">
        <v>1.9</v>
      </c>
      <c r="R22" s="76" t="s">
        <v>2866</v>
      </c>
      <c r="S22" s="83"/>
    </row>
    <row r="23" spans="1:20" ht="15" customHeight="1" thickBot="1" x14ac:dyDescent="0.35">
      <c r="A23" s="76" t="s">
        <v>2867</v>
      </c>
      <c r="B23" s="77">
        <v>2.1</v>
      </c>
      <c r="C23" s="78">
        <v>14239900</v>
      </c>
      <c r="D23" s="60">
        <v>170</v>
      </c>
      <c r="E23" s="60">
        <v>9</v>
      </c>
      <c r="F23" s="79">
        <f t="shared" si="5"/>
        <v>5.2941176470588235E-2</v>
      </c>
      <c r="G23" s="368">
        <f t="shared" si="0"/>
        <v>167500</v>
      </c>
      <c r="H23" s="368">
        <f t="shared" si="6"/>
        <v>37690</v>
      </c>
      <c r="I23" s="80">
        <v>2.1</v>
      </c>
      <c r="J23" s="390">
        <f t="shared" si="1"/>
        <v>0</v>
      </c>
      <c r="K23" s="392">
        <v>2.0950000000000002</v>
      </c>
      <c r="L23" s="372">
        <f t="shared" si="2"/>
        <v>-2.3809523809523725E-3</v>
      </c>
      <c r="M23" s="81">
        <f t="shared" si="7"/>
        <v>0</v>
      </c>
      <c r="N23" s="82">
        <f t="shared" si="4"/>
        <v>14239900</v>
      </c>
      <c r="O23" s="448">
        <v>15005900</v>
      </c>
      <c r="P23" s="457">
        <f t="shared" si="3"/>
        <v>5.1046588341918886E-2</v>
      </c>
      <c r="Q23" s="358">
        <v>2.1</v>
      </c>
      <c r="R23" s="76" t="s">
        <v>2867</v>
      </c>
      <c r="S23" s="83"/>
    </row>
    <row r="24" spans="1:20" ht="15" customHeight="1" thickBot="1" x14ac:dyDescent="0.35">
      <c r="A24" s="105" t="s">
        <v>2868</v>
      </c>
      <c r="B24" s="106">
        <v>2</v>
      </c>
      <c r="C24" s="107">
        <v>32269800</v>
      </c>
      <c r="D24" s="108">
        <v>453</v>
      </c>
      <c r="E24" s="108">
        <v>40</v>
      </c>
      <c r="F24" s="109">
        <f t="shared" si="5"/>
        <v>8.8300220750551883E-2</v>
      </c>
      <c r="G24" s="369">
        <f t="shared" si="0"/>
        <v>142500</v>
      </c>
      <c r="H24" s="369">
        <f t="shared" si="6"/>
        <v>32060</v>
      </c>
      <c r="I24" s="110">
        <v>2</v>
      </c>
      <c r="J24" s="373">
        <f t="shared" si="1"/>
        <v>0</v>
      </c>
      <c r="K24" s="374">
        <v>2.044</v>
      </c>
      <c r="L24" s="375">
        <f t="shared" si="2"/>
        <v>2.200000000000002E-2</v>
      </c>
      <c r="M24" s="111">
        <f t="shared" si="7"/>
        <v>0</v>
      </c>
      <c r="N24" s="112">
        <f t="shared" si="4"/>
        <v>32269800</v>
      </c>
      <c r="O24" s="449">
        <v>33663000</v>
      </c>
      <c r="P24" s="458">
        <f t="shared" si="3"/>
        <v>4.1386685678638235E-2</v>
      </c>
      <c r="Q24" s="357">
        <v>2</v>
      </c>
      <c r="R24" s="113" t="s">
        <v>2868</v>
      </c>
      <c r="S24" s="114"/>
    </row>
    <row r="25" spans="1:20" ht="15" customHeight="1" thickBot="1" x14ac:dyDescent="0.35">
      <c r="A25" s="115" t="s">
        <v>2869</v>
      </c>
      <c r="B25" s="116">
        <v>1.575</v>
      </c>
      <c r="C25" s="117">
        <v>4236900</v>
      </c>
      <c r="D25" s="118">
        <v>73</v>
      </c>
      <c r="E25" s="118">
        <v>3</v>
      </c>
      <c r="F25" s="119">
        <f t="shared" si="5"/>
        <v>4.1095890410958902E-2</v>
      </c>
      <c r="G25" s="370">
        <f t="shared" si="0"/>
        <v>116100</v>
      </c>
      <c r="H25" s="370">
        <f t="shared" si="6"/>
        <v>26120</v>
      </c>
      <c r="I25" s="120">
        <v>1.6</v>
      </c>
      <c r="J25" s="376">
        <f t="shared" si="1"/>
        <v>1.5873015873016039E-2</v>
      </c>
      <c r="K25" s="377">
        <v>1.649</v>
      </c>
      <c r="L25" s="378">
        <f t="shared" si="2"/>
        <v>4.6984126984127128E-2</v>
      </c>
      <c r="M25" s="121">
        <f t="shared" si="7"/>
        <v>1.5873015873016039E-2</v>
      </c>
      <c r="N25" s="122">
        <f t="shared" si="4"/>
        <v>4304152.3809523815</v>
      </c>
      <c r="O25" s="450">
        <v>4387800</v>
      </c>
      <c r="P25" s="459">
        <f t="shared" si="3"/>
        <v>3.4390810884725842E-2</v>
      </c>
      <c r="Q25" s="358">
        <v>1.575</v>
      </c>
      <c r="R25" s="123" t="s">
        <v>2869</v>
      </c>
      <c r="S25" s="124"/>
    </row>
    <row r="26" spans="1:20" ht="15" customHeight="1" thickBot="1" x14ac:dyDescent="0.35">
      <c r="A26" s="76" t="s">
        <v>2870</v>
      </c>
      <c r="B26" s="77">
        <v>2.0499999999999998</v>
      </c>
      <c r="C26" s="78">
        <v>25560200</v>
      </c>
      <c r="D26" s="60">
        <v>257</v>
      </c>
      <c r="E26" s="60">
        <v>19</v>
      </c>
      <c r="F26" s="79">
        <f t="shared" si="5"/>
        <v>7.3929961089494164E-2</v>
      </c>
      <c r="G26" s="368">
        <f t="shared" si="0"/>
        <v>198900</v>
      </c>
      <c r="H26" s="368">
        <f t="shared" si="6"/>
        <v>44750</v>
      </c>
      <c r="I26" s="80">
        <v>2</v>
      </c>
      <c r="J26" s="390">
        <f t="shared" si="1"/>
        <v>-2.4390243902438935E-2</v>
      </c>
      <c r="K26" s="392">
        <v>1.917</v>
      </c>
      <c r="L26" s="372">
        <f t="shared" si="2"/>
        <v>-6.4878048780487751E-2</v>
      </c>
      <c r="M26" s="81">
        <f t="shared" si="7"/>
        <v>-2.4390243902438935E-2</v>
      </c>
      <c r="N26" s="82">
        <f t="shared" si="4"/>
        <v>24936780.487804879</v>
      </c>
      <c r="O26" s="448">
        <v>25344800</v>
      </c>
      <c r="P26" s="445">
        <f t="shared" si="3"/>
        <v>-8.4987847605819677E-3</v>
      </c>
      <c r="Q26" s="357">
        <v>1.9</v>
      </c>
      <c r="R26" s="76" t="s">
        <v>2870</v>
      </c>
      <c r="S26" s="83"/>
    </row>
    <row r="27" spans="1:20" ht="15" customHeight="1" thickBot="1" x14ac:dyDescent="0.35">
      <c r="A27" s="76" t="s">
        <v>2871</v>
      </c>
      <c r="B27" s="77">
        <v>1.94</v>
      </c>
      <c r="C27" s="78">
        <v>6888300</v>
      </c>
      <c r="D27" s="60">
        <v>64</v>
      </c>
      <c r="E27" s="60">
        <v>4</v>
      </c>
      <c r="F27" s="79">
        <f t="shared" si="5"/>
        <v>6.25E-2</v>
      </c>
      <c r="G27" s="368">
        <f t="shared" si="0"/>
        <v>215300</v>
      </c>
      <c r="H27" s="368">
        <f t="shared" si="6"/>
        <v>48440</v>
      </c>
      <c r="I27" s="80">
        <v>2.11</v>
      </c>
      <c r="J27" s="396">
        <f t="shared" si="1"/>
        <v>8.7628865979381354E-2</v>
      </c>
      <c r="K27" s="392">
        <v>2.4740000000000002</v>
      </c>
      <c r="L27" s="372">
        <f t="shared" si="2"/>
        <v>0.27525773195876302</v>
      </c>
      <c r="M27" s="81">
        <f t="shared" si="7"/>
        <v>8.7628865979381354E-2</v>
      </c>
      <c r="N27" s="82">
        <f t="shared" si="4"/>
        <v>7491913.9175257729</v>
      </c>
      <c r="O27" s="448">
        <v>7500400</v>
      </c>
      <c r="P27" s="456">
        <f t="shared" si="3"/>
        <v>8.1608980854354418E-2</v>
      </c>
      <c r="Q27" s="357">
        <v>2.0099999999999998</v>
      </c>
      <c r="R27" s="76" t="s">
        <v>2871</v>
      </c>
      <c r="S27" s="125" t="s">
        <v>2872</v>
      </c>
    </row>
    <row r="28" spans="1:20" ht="15" customHeight="1" thickBot="1" x14ac:dyDescent="0.35">
      <c r="A28" s="76" t="s">
        <v>2873</v>
      </c>
      <c r="B28" s="77">
        <v>1.9350000000000001</v>
      </c>
      <c r="C28" s="78">
        <v>49691100</v>
      </c>
      <c r="D28" s="60">
        <v>528</v>
      </c>
      <c r="E28" s="60">
        <v>34</v>
      </c>
      <c r="F28" s="79">
        <f t="shared" si="5"/>
        <v>6.4393939393939392E-2</v>
      </c>
      <c r="G28" s="368">
        <f t="shared" si="0"/>
        <v>188200</v>
      </c>
      <c r="H28" s="368">
        <f t="shared" si="6"/>
        <v>42350</v>
      </c>
      <c r="I28" s="80">
        <v>2.0499999999999998</v>
      </c>
      <c r="J28" s="390">
        <f t="shared" si="1"/>
        <v>5.9431524547803427E-2</v>
      </c>
      <c r="K28" s="392">
        <v>2.0409999999999999</v>
      </c>
      <c r="L28" s="372">
        <f t="shared" si="2"/>
        <v>5.4780361757105878E-2</v>
      </c>
      <c r="M28" s="81">
        <f t="shared" si="7"/>
        <v>5.9431524547803427E-2</v>
      </c>
      <c r="N28" s="82">
        <f t="shared" si="4"/>
        <v>52644317.829457358</v>
      </c>
      <c r="O28" s="448">
        <v>53162800</v>
      </c>
      <c r="P28" s="456">
        <f t="shared" si="3"/>
        <v>6.5303181924202591E-2</v>
      </c>
      <c r="Q28" s="357">
        <v>1.95</v>
      </c>
      <c r="R28" s="76" t="s">
        <v>2873</v>
      </c>
      <c r="S28" s="83"/>
    </row>
    <row r="29" spans="1:20" ht="15" customHeight="1" thickBot="1" x14ac:dyDescent="0.35">
      <c r="A29" s="76" t="s">
        <v>2874</v>
      </c>
      <c r="B29" s="77">
        <v>1.92</v>
      </c>
      <c r="C29" s="78">
        <v>11659500</v>
      </c>
      <c r="D29" s="60">
        <v>161</v>
      </c>
      <c r="E29" s="60">
        <v>12</v>
      </c>
      <c r="F29" s="79">
        <f t="shared" si="5"/>
        <v>7.4534161490683232E-2</v>
      </c>
      <c r="G29" s="368">
        <f t="shared" si="0"/>
        <v>144800</v>
      </c>
      <c r="H29" s="368">
        <f t="shared" si="6"/>
        <v>32580</v>
      </c>
      <c r="I29" s="80">
        <v>1.85</v>
      </c>
      <c r="J29" s="390">
        <f t="shared" si="1"/>
        <v>-3.6458333333333259E-2</v>
      </c>
      <c r="K29" s="392">
        <v>1.825</v>
      </c>
      <c r="L29" s="372">
        <f t="shared" si="2"/>
        <v>-4.947916666666663E-2</v>
      </c>
      <c r="M29" s="81">
        <f t="shared" si="7"/>
        <v>-3.6458333333333259E-2</v>
      </c>
      <c r="N29" s="82">
        <f t="shared" si="4"/>
        <v>11234414.0625</v>
      </c>
      <c r="O29" s="448">
        <v>11635800</v>
      </c>
      <c r="P29" s="445">
        <f t="shared" si="3"/>
        <v>-2.0368174083431612E-3</v>
      </c>
      <c r="Q29" s="357">
        <v>1.85</v>
      </c>
      <c r="R29" s="76" t="s">
        <v>2874</v>
      </c>
      <c r="S29" s="83"/>
    </row>
    <row r="30" spans="1:20" ht="15" customHeight="1" thickBot="1" x14ac:dyDescent="0.35">
      <c r="A30" s="76" t="s">
        <v>2875</v>
      </c>
      <c r="B30" s="77">
        <v>1.85</v>
      </c>
      <c r="C30" s="78">
        <v>52487800</v>
      </c>
      <c r="D30" s="60">
        <v>695</v>
      </c>
      <c r="E30" s="60">
        <v>33</v>
      </c>
      <c r="F30" s="79">
        <f>E30/D30</f>
        <v>4.7482014388489209E-2</v>
      </c>
      <c r="G30" s="368">
        <f t="shared" si="0"/>
        <v>151000</v>
      </c>
      <c r="H30" s="368">
        <f>ROUND((G30*0.225),-1)</f>
        <v>33980</v>
      </c>
      <c r="I30" s="80">
        <v>1.9</v>
      </c>
      <c r="J30" s="390">
        <f t="shared" si="1"/>
        <v>2.7027027027026973E-2</v>
      </c>
      <c r="K30" s="392">
        <v>1.9750000000000001</v>
      </c>
      <c r="L30" s="372">
        <f t="shared" si="2"/>
        <v>6.7567567567567544E-2</v>
      </c>
      <c r="M30" s="81">
        <f t="shared" si="7"/>
        <v>2.7027027027026973E-2</v>
      </c>
      <c r="N30" s="82">
        <f t="shared" si="4"/>
        <v>53906389.189189188</v>
      </c>
      <c r="O30" s="448">
        <v>55517800</v>
      </c>
      <c r="P30" s="456">
        <f t="shared" si="3"/>
        <v>5.4577090590765431E-2</v>
      </c>
      <c r="Q30" s="357">
        <v>1.85</v>
      </c>
      <c r="R30" s="76" t="s">
        <v>2875</v>
      </c>
      <c r="S30" s="84"/>
    </row>
    <row r="31" spans="1:20" ht="15" customHeight="1" thickBot="1" x14ac:dyDescent="0.35">
      <c r="A31" s="76" t="s">
        <v>2876</v>
      </c>
      <c r="B31" s="77">
        <v>1.95</v>
      </c>
      <c r="C31" s="78">
        <v>18978700</v>
      </c>
      <c r="D31" s="60">
        <v>194</v>
      </c>
      <c r="E31" s="60">
        <v>17</v>
      </c>
      <c r="F31" s="79">
        <f>E31/D31</f>
        <v>8.7628865979381437E-2</v>
      </c>
      <c r="G31" s="368">
        <f t="shared" si="0"/>
        <v>195700</v>
      </c>
      <c r="H31" s="368">
        <f>ROUND((G31*0.225),-1)</f>
        <v>44030</v>
      </c>
      <c r="I31" s="80">
        <v>1.91</v>
      </c>
      <c r="J31" s="390">
        <f t="shared" si="1"/>
        <v>-2.0512820512820551E-2</v>
      </c>
      <c r="K31" s="392">
        <v>1.9059999999999999</v>
      </c>
      <c r="L31" s="372">
        <f t="shared" si="2"/>
        <v>-2.2564102564102573E-2</v>
      </c>
      <c r="M31" s="81">
        <f t="shared" si="7"/>
        <v>-2.0512820512820551E-2</v>
      </c>
      <c r="N31" s="82">
        <f t="shared" si="4"/>
        <v>18589393.333333332</v>
      </c>
      <c r="O31" s="448">
        <v>19506300</v>
      </c>
      <c r="P31" s="456">
        <f t="shared" si="3"/>
        <v>2.7047671777835847E-2</v>
      </c>
      <c r="Q31" s="357">
        <v>1.9</v>
      </c>
      <c r="R31" s="76" t="s">
        <v>2876</v>
      </c>
      <c r="S31" s="84"/>
    </row>
    <row r="32" spans="1:20" ht="15" customHeight="1" thickBot="1" x14ac:dyDescent="0.35">
      <c r="A32" s="126" t="s">
        <v>2877</v>
      </c>
      <c r="B32" s="127">
        <v>1.96</v>
      </c>
      <c r="C32" s="128">
        <v>38594000</v>
      </c>
      <c r="D32" s="267">
        <v>517</v>
      </c>
      <c r="E32" s="267">
        <v>43</v>
      </c>
      <c r="F32" s="129">
        <f t="shared" si="5"/>
        <v>8.3172147001934232E-2</v>
      </c>
      <c r="G32" s="130">
        <f t="shared" si="0"/>
        <v>149300</v>
      </c>
      <c r="H32" s="130">
        <f t="shared" si="6"/>
        <v>33590</v>
      </c>
      <c r="I32" s="80">
        <v>2.1</v>
      </c>
      <c r="J32" s="390">
        <f t="shared" si="1"/>
        <v>7.1428571428571397E-2</v>
      </c>
      <c r="K32" s="392">
        <v>2.141</v>
      </c>
      <c r="L32" s="372">
        <f t="shared" si="2"/>
        <v>9.2346938775510257E-2</v>
      </c>
      <c r="M32" s="81">
        <f t="shared" si="7"/>
        <v>7.1428571428571397E-2</v>
      </c>
      <c r="N32" s="82">
        <f t="shared" si="4"/>
        <v>41350714.285714284</v>
      </c>
      <c r="O32" s="448">
        <v>41256500</v>
      </c>
      <c r="P32" s="457">
        <f t="shared" si="3"/>
        <v>6.4535285348975346E-2</v>
      </c>
      <c r="Q32" s="357">
        <v>2</v>
      </c>
      <c r="R32" s="76" t="s">
        <v>2877</v>
      </c>
      <c r="S32" s="131"/>
    </row>
    <row r="33" spans="1:19" ht="15" customHeight="1" thickBot="1" x14ac:dyDescent="0.35">
      <c r="A33" s="126" t="s">
        <v>2878</v>
      </c>
      <c r="B33" s="127">
        <v>1.7250000000000001</v>
      </c>
      <c r="C33" s="128">
        <v>838900</v>
      </c>
      <c r="D33" s="267">
        <v>11</v>
      </c>
      <c r="E33" s="267">
        <v>0</v>
      </c>
      <c r="F33" s="129">
        <f>E33/D33</f>
        <v>0</v>
      </c>
      <c r="G33" s="130">
        <f t="shared" si="0"/>
        <v>152500</v>
      </c>
      <c r="H33" s="130">
        <f>ROUND((G33*0.225),-1)</f>
        <v>34310</v>
      </c>
      <c r="I33" s="80">
        <v>1.845</v>
      </c>
      <c r="J33" s="390">
        <f t="shared" si="1"/>
        <v>6.9565217391304168E-2</v>
      </c>
      <c r="K33" s="392">
        <v>2.141</v>
      </c>
      <c r="L33" s="372">
        <f t="shared" si="2"/>
        <v>0.24115942028985504</v>
      </c>
      <c r="M33" s="81">
        <f t="shared" si="7"/>
        <v>6.9565217391304168E-2</v>
      </c>
      <c r="N33" s="82">
        <f t="shared" si="4"/>
        <v>897258.26086956507</v>
      </c>
      <c r="O33" s="448">
        <v>915900</v>
      </c>
      <c r="P33" s="456">
        <f t="shared" si="3"/>
        <v>8.4070313352986092E-2</v>
      </c>
      <c r="Q33" s="357">
        <v>1.8</v>
      </c>
      <c r="R33" s="76" t="s">
        <v>2878</v>
      </c>
      <c r="S33" s="132" t="s">
        <v>2879</v>
      </c>
    </row>
    <row r="34" spans="1:19" ht="15" customHeight="1" thickBot="1" x14ac:dyDescent="0.35">
      <c r="A34" s="126" t="s">
        <v>2880</v>
      </c>
      <c r="B34" s="127">
        <v>1.9</v>
      </c>
      <c r="C34" s="128">
        <v>7043000</v>
      </c>
      <c r="D34" s="267">
        <v>77</v>
      </c>
      <c r="E34" s="267">
        <v>3</v>
      </c>
      <c r="F34" s="129">
        <f t="shared" si="5"/>
        <v>3.896103896103896E-2</v>
      </c>
      <c r="G34" s="130">
        <f t="shared" si="0"/>
        <v>182900</v>
      </c>
      <c r="H34" s="130">
        <f t="shared" si="6"/>
        <v>41150</v>
      </c>
      <c r="I34" s="80">
        <v>1.9</v>
      </c>
      <c r="J34" s="390">
        <f t="shared" si="1"/>
        <v>0</v>
      </c>
      <c r="K34" s="392">
        <v>1.897</v>
      </c>
      <c r="L34" s="372">
        <f t="shared" si="2"/>
        <v>-1.5789473684210131E-3</v>
      </c>
      <c r="M34" s="81">
        <f t="shared" si="7"/>
        <v>0</v>
      </c>
      <c r="N34" s="82">
        <f t="shared" si="4"/>
        <v>7043000</v>
      </c>
      <c r="O34" s="448">
        <v>7405000</v>
      </c>
      <c r="P34" s="456">
        <f t="shared" si="3"/>
        <v>4.8885887913571957E-2</v>
      </c>
      <c r="Q34" s="357">
        <v>1.9</v>
      </c>
      <c r="R34" s="76" t="s">
        <v>2881</v>
      </c>
      <c r="S34" s="132"/>
    </row>
    <row r="35" spans="1:19" ht="15" customHeight="1" thickBot="1" x14ac:dyDescent="0.35">
      <c r="A35" s="76" t="s">
        <v>2882</v>
      </c>
      <c r="B35" s="77">
        <v>1.82</v>
      </c>
      <c r="C35" s="78">
        <v>21794500</v>
      </c>
      <c r="D35" s="60">
        <v>248</v>
      </c>
      <c r="E35" s="60">
        <v>12</v>
      </c>
      <c r="F35" s="79">
        <f t="shared" si="5"/>
        <v>4.8387096774193547E-2</v>
      </c>
      <c r="G35" s="368">
        <f t="shared" si="0"/>
        <v>175800</v>
      </c>
      <c r="H35" s="368">
        <f t="shared" si="6"/>
        <v>39560</v>
      </c>
      <c r="I35" s="80">
        <v>1.8</v>
      </c>
      <c r="J35" s="390">
        <f t="shared" si="1"/>
        <v>-1.098901098901095E-2</v>
      </c>
      <c r="K35" s="392">
        <v>1.77</v>
      </c>
      <c r="L35" s="372">
        <f t="shared" si="2"/>
        <v>-2.7472527472527486E-2</v>
      </c>
      <c r="M35" s="81">
        <f t="shared" si="7"/>
        <v>-1.098901098901095E-2</v>
      </c>
      <c r="N35" s="82">
        <f t="shared" si="4"/>
        <v>21555000</v>
      </c>
      <c r="O35" s="448">
        <v>22398900</v>
      </c>
      <c r="P35" s="457">
        <f t="shared" si="3"/>
        <v>2.6983467938157646E-2</v>
      </c>
      <c r="Q35" s="357">
        <v>1.75</v>
      </c>
      <c r="R35" s="76" t="s">
        <v>2882</v>
      </c>
      <c r="S35" s="83"/>
    </row>
    <row r="36" spans="1:19" ht="15" customHeight="1" thickBot="1" x14ac:dyDescent="0.35">
      <c r="A36" s="76" t="s">
        <v>2883</v>
      </c>
      <c r="B36" s="77">
        <v>2</v>
      </c>
      <c r="C36" s="78">
        <v>12442000</v>
      </c>
      <c r="D36" s="60">
        <v>170</v>
      </c>
      <c r="E36" s="60">
        <v>15</v>
      </c>
      <c r="F36" s="79">
        <f t="shared" si="5"/>
        <v>8.8235294117647065E-2</v>
      </c>
      <c r="G36" s="368">
        <f t="shared" si="0"/>
        <v>146400</v>
      </c>
      <c r="H36" s="368">
        <f t="shared" si="6"/>
        <v>32940</v>
      </c>
      <c r="I36" s="80">
        <v>1.95</v>
      </c>
      <c r="J36" s="390">
        <f t="shared" si="1"/>
        <v>-2.5000000000000022E-2</v>
      </c>
      <c r="K36" s="392">
        <v>1.9430000000000001</v>
      </c>
      <c r="L36" s="372">
        <f t="shared" si="2"/>
        <v>-2.849999999999997E-2</v>
      </c>
      <c r="M36" s="81">
        <f t="shared" si="7"/>
        <v>-2.5000000000000022E-2</v>
      </c>
      <c r="N36" s="82">
        <f t="shared" si="4"/>
        <v>12130950</v>
      </c>
      <c r="O36" s="448">
        <v>12391300</v>
      </c>
      <c r="P36" s="453">
        <f t="shared" si="3"/>
        <v>-4.0915803830106068E-3</v>
      </c>
      <c r="Q36" s="357">
        <v>1.905</v>
      </c>
      <c r="R36" s="76" t="s">
        <v>2883</v>
      </c>
      <c r="S36" s="83"/>
    </row>
    <row r="37" spans="1:19" ht="15" customHeight="1" thickBot="1" x14ac:dyDescent="0.35">
      <c r="A37" s="133" t="s">
        <v>2884</v>
      </c>
      <c r="B37" s="134">
        <v>1.84</v>
      </c>
      <c r="C37" s="135">
        <v>31258270</v>
      </c>
      <c r="D37" s="264">
        <v>367</v>
      </c>
      <c r="E37" s="264">
        <v>15</v>
      </c>
      <c r="F37" s="136">
        <f t="shared" si="5"/>
        <v>4.0871934604904632E-2</v>
      </c>
      <c r="G37" s="137">
        <f t="shared" si="0"/>
        <v>170300</v>
      </c>
      <c r="H37" s="137">
        <f t="shared" si="6"/>
        <v>38320</v>
      </c>
      <c r="I37" s="80">
        <v>1.85</v>
      </c>
      <c r="J37" s="390">
        <f t="shared" si="1"/>
        <v>5.4347826086955653E-3</v>
      </c>
      <c r="K37" s="392">
        <v>1.857</v>
      </c>
      <c r="L37" s="372">
        <f t="shared" si="2"/>
        <v>9.2391304347825276E-3</v>
      </c>
      <c r="M37" s="81">
        <f t="shared" si="7"/>
        <v>5.4347826086955653E-3</v>
      </c>
      <c r="N37" s="82">
        <f t="shared" si="4"/>
        <v>31428151.90217391</v>
      </c>
      <c r="O37" s="448">
        <v>31586800</v>
      </c>
      <c r="P37" s="456">
        <f t="shared" si="3"/>
        <v>1.0400863651905179E-2</v>
      </c>
      <c r="Q37" s="357">
        <v>1.75</v>
      </c>
      <c r="R37" s="76" t="s">
        <v>2884</v>
      </c>
      <c r="S37" s="138"/>
    </row>
    <row r="38" spans="1:19" ht="15" customHeight="1" thickBot="1" x14ac:dyDescent="0.35">
      <c r="A38" s="133" t="s">
        <v>2885</v>
      </c>
      <c r="B38" s="134">
        <v>1.67</v>
      </c>
      <c r="C38" s="135">
        <v>5406252</v>
      </c>
      <c r="D38" s="264">
        <v>63</v>
      </c>
      <c r="E38" s="264">
        <v>2</v>
      </c>
      <c r="F38" s="136">
        <f t="shared" si="5"/>
        <v>3.1746031746031744E-2</v>
      </c>
      <c r="G38" s="137">
        <f t="shared" si="0"/>
        <v>171600</v>
      </c>
      <c r="H38" s="137">
        <f t="shared" si="6"/>
        <v>38610</v>
      </c>
      <c r="I38" s="80">
        <v>1.68</v>
      </c>
      <c r="J38" s="390">
        <f t="shared" si="1"/>
        <v>5.9880239520957446E-3</v>
      </c>
      <c r="K38" s="392">
        <v>1.857</v>
      </c>
      <c r="L38" s="372">
        <f t="shared" si="2"/>
        <v>0.11197604790419158</v>
      </c>
      <c r="M38" s="81">
        <f t="shared" si="7"/>
        <v>5.9880239520957446E-3</v>
      </c>
      <c r="N38" s="82">
        <f t="shared" si="4"/>
        <v>5438624.7664670656</v>
      </c>
      <c r="O38" s="448">
        <v>5417500</v>
      </c>
      <c r="P38" s="457">
        <f t="shared" si="3"/>
        <v>2.0762344254730003E-3</v>
      </c>
      <c r="Q38" s="357">
        <v>1.6</v>
      </c>
      <c r="R38" s="76" t="s">
        <v>2885</v>
      </c>
      <c r="S38" s="139" t="s">
        <v>2886</v>
      </c>
    </row>
    <row r="39" spans="1:19" ht="15" customHeight="1" thickBot="1" x14ac:dyDescent="0.35">
      <c r="A39" s="76" t="s">
        <v>2887</v>
      </c>
      <c r="B39" s="77">
        <v>1.59</v>
      </c>
      <c r="C39" s="78">
        <v>18671400</v>
      </c>
      <c r="D39" s="60">
        <v>248</v>
      </c>
      <c r="E39" s="60">
        <v>15</v>
      </c>
      <c r="F39" s="79">
        <f t="shared" si="5"/>
        <v>6.0483870967741937E-2</v>
      </c>
      <c r="G39" s="368">
        <f t="shared" si="0"/>
        <v>150600</v>
      </c>
      <c r="H39" s="368">
        <f t="shared" si="6"/>
        <v>33890</v>
      </c>
      <c r="I39" s="80">
        <v>1.6</v>
      </c>
      <c r="J39" s="390">
        <f t="shared" si="1"/>
        <v>6.2893081761006275E-3</v>
      </c>
      <c r="K39" s="392">
        <v>1.6240000000000001</v>
      </c>
      <c r="L39" s="372">
        <f t="shared" si="2"/>
        <v>2.1383647798742134E-2</v>
      </c>
      <c r="M39" s="81">
        <f t="shared" si="7"/>
        <v>6.2893081761006275E-3</v>
      </c>
      <c r="N39" s="82">
        <f t="shared" si="4"/>
        <v>18788830.188679244</v>
      </c>
      <c r="O39" s="448">
        <v>18673700</v>
      </c>
      <c r="P39" s="456">
        <f t="shared" si="3"/>
        <v>1.2316787781752048E-4</v>
      </c>
      <c r="Q39" s="357">
        <v>1.5049999999999999</v>
      </c>
      <c r="R39" s="76" t="s">
        <v>2887</v>
      </c>
      <c r="S39" s="83"/>
    </row>
    <row r="40" spans="1:19" ht="15" customHeight="1" thickBot="1" x14ac:dyDescent="0.35">
      <c r="A40" s="140" t="s">
        <v>2888</v>
      </c>
      <c r="B40" s="141">
        <v>2</v>
      </c>
      <c r="C40" s="142">
        <v>4230500</v>
      </c>
      <c r="D40" s="265">
        <v>51</v>
      </c>
      <c r="E40" s="265">
        <v>5</v>
      </c>
      <c r="F40" s="143">
        <f t="shared" si="5"/>
        <v>9.8039215686274508E-2</v>
      </c>
      <c r="G40" s="144">
        <f t="shared" si="0"/>
        <v>165900</v>
      </c>
      <c r="H40" s="144">
        <f t="shared" si="6"/>
        <v>37330</v>
      </c>
      <c r="I40" s="80">
        <v>1.8</v>
      </c>
      <c r="J40" s="390">
        <f t="shared" si="1"/>
        <v>-9.9999999999999978E-2</v>
      </c>
      <c r="K40" s="392">
        <v>1.778</v>
      </c>
      <c r="L40" s="372">
        <f t="shared" si="2"/>
        <v>-0.11099999999999999</v>
      </c>
      <c r="M40" s="81">
        <f t="shared" si="7"/>
        <v>-9.9999999999999978E-2</v>
      </c>
      <c r="N40" s="82">
        <f t="shared" si="4"/>
        <v>3807450</v>
      </c>
      <c r="O40" s="448">
        <v>4097400</v>
      </c>
      <c r="P40" s="453">
        <f t="shared" si="3"/>
        <v>-3.2484014252940785E-2</v>
      </c>
      <c r="Q40" s="357">
        <v>1.8</v>
      </c>
      <c r="R40" s="76" t="s">
        <v>2888</v>
      </c>
      <c r="S40" s="145"/>
    </row>
    <row r="41" spans="1:19" ht="15" customHeight="1" thickBot="1" x14ac:dyDescent="0.35">
      <c r="A41" s="140" t="s">
        <v>2889</v>
      </c>
      <c r="B41" s="141">
        <v>1.69</v>
      </c>
      <c r="C41" s="142">
        <v>3362100</v>
      </c>
      <c r="D41" s="265">
        <v>45</v>
      </c>
      <c r="E41" s="265">
        <v>2</v>
      </c>
      <c r="F41" s="143">
        <f t="shared" si="5"/>
        <v>4.4444444444444446E-2</v>
      </c>
      <c r="G41" s="144">
        <f t="shared" si="0"/>
        <v>149400</v>
      </c>
      <c r="H41" s="144">
        <f t="shared" si="6"/>
        <v>33620</v>
      </c>
      <c r="I41" s="80">
        <v>1.52</v>
      </c>
      <c r="J41" s="390">
        <f t="shared" si="1"/>
        <v>-0.10059171597633132</v>
      </c>
      <c r="K41" s="392">
        <v>1.923</v>
      </c>
      <c r="L41" s="372">
        <f t="shared" si="2"/>
        <v>0.13786982248520707</v>
      </c>
      <c r="M41" s="81">
        <f t="shared" si="7"/>
        <v>-0.10059171597633132</v>
      </c>
      <c r="N41" s="82">
        <f t="shared" si="4"/>
        <v>3023900.5917159766</v>
      </c>
      <c r="O41" s="448">
        <v>3251500</v>
      </c>
      <c r="P41" s="453">
        <f t="shared" si="3"/>
        <v>-3.4015069967707312E-2</v>
      </c>
      <c r="Q41" s="357">
        <v>1.55</v>
      </c>
      <c r="R41" s="76" t="s">
        <v>2889</v>
      </c>
      <c r="S41" s="146" t="s">
        <v>2890</v>
      </c>
    </row>
    <row r="42" spans="1:19" ht="15" customHeight="1" thickBot="1" x14ac:dyDescent="0.35">
      <c r="A42" s="76" t="s">
        <v>2891</v>
      </c>
      <c r="B42" s="77">
        <v>1.72</v>
      </c>
      <c r="C42" s="78">
        <v>25391700</v>
      </c>
      <c r="D42" s="60">
        <v>266</v>
      </c>
      <c r="E42" s="60">
        <v>17</v>
      </c>
      <c r="F42" s="79">
        <f t="shared" si="5"/>
        <v>6.3909774436090222E-2</v>
      </c>
      <c r="G42" s="368">
        <f t="shared" si="0"/>
        <v>190900</v>
      </c>
      <c r="H42" s="368">
        <f t="shared" si="6"/>
        <v>42950</v>
      </c>
      <c r="I42" s="80">
        <v>1.8</v>
      </c>
      <c r="J42" s="390">
        <f t="shared" si="1"/>
        <v>4.6511627906976827E-2</v>
      </c>
      <c r="K42" s="392">
        <v>1.8180000000000001</v>
      </c>
      <c r="L42" s="372">
        <f t="shared" si="2"/>
        <v>5.697674418604648E-2</v>
      </c>
      <c r="M42" s="81">
        <f t="shared" si="7"/>
        <v>4.6511627906976827E-2</v>
      </c>
      <c r="N42" s="82">
        <f t="shared" si="4"/>
        <v>26572709.302325584</v>
      </c>
      <c r="O42" s="448">
        <v>26551100</v>
      </c>
      <c r="P42" s="456">
        <f t="shared" si="3"/>
        <v>4.366674073767185E-2</v>
      </c>
      <c r="Q42" s="357">
        <v>1.72</v>
      </c>
      <c r="R42" s="76" t="s">
        <v>2891</v>
      </c>
      <c r="S42" s="84"/>
    </row>
    <row r="43" spans="1:19" ht="15" customHeight="1" thickBot="1" x14ac:dyDescent="0.35">
      <c r="A43" s="76" t="s">
        <v>2892</v>
      </c>
      <c r="B43" s="77">
        <v>1.895</v>
      </c>
      <c r="C43" s="78">
        <v>14329300</v>
      </c>
      <c r="D43" s="60">
        <v>167</v>
      </c>
      <c r="E43" s="60">
        <v>3</v>
      </c>
      <c r="F43" s="79">
        <f t="shared" si="5"/>
        <v>1.7964071856287425E-2</v>
      </c>
      <c r="G43" s="368">
        <f t="shared" si="0"/>
        <v>171600</v>
      </c>
      <c r="H43" s="368">
        <f t="shared" si="6"/>
        <v>38610</v>
      </c>
      <c r="I43" s="80">
        <v>1.875</v>
      </c>
      <c r="J43" s="390">
        <f t="shared" si="1"/>
        <v>-1.0554089709762571E-2</v>
      </c>
      <c r="K43" s="392">
        <v>1.829</v>
      </c>
      <c r="L43" s="372">
        <f t="shared" si="2"/>
        <v>-3.4828496042216384E-2</v>
      </c>
      <c r="M43" s="81">
        <f t="shared" si="7"/>
        <v>-1.0554089709762571E-2</v>
      </c>
      <c r="N43" s="82">
        <f t="shared" si="4"/>
        <v>14178067.282321898</v>
      </c>
      <c r="O43" s="451">
        <v>14357000</v>
      </c>
      <c r="P43" s="456">
        <f t="shared" si="3"/>
        <v>1.929372431566434E-3</v>
      </c>
      <c r="Q43" s="357">
        <v>1.8</v>
      </c>
      <c r="R43" s="76" t="s">
        <v>2892</v>
      </c>
      <c r="S43" s="83"/>
    </row>
    <row r="44" spans="1:19" s="85" customFormat="1" ht="15" customHeight="1" thickBot="1" x14ac:dyDescent="0.35">
      <c r="A44" s="99" t="s">
        <v>2893</v>
      </c>
      <c r="B44" s="100">
        <v>0.77</v>
      </c>
      <c r="C44" s="101">
        <v>34299300</v>
      </c>
      <c r="D44" s="395">
        <v>199</v>
      </c>
      <c r="E44" s="395">
        <v>53</v>
      </c>
      <c r="F44" s="102">
        <f t="shared" si="5"/>
        <v>0.26633165829145727</v>
      </c>
      <c r="G44" s="147">
        <f t="shared" si="0"/>
        <v>344700</v>
      </c>
      <c r="H44" s="147">
        <f t="shared" si="6"/>
        <v>77560</v>
      </c>
      <c r="I44" s="80">
        <v>0.79</v>
      </c>
      <c r="J44" s="390">
        <f t="shared" si="1"/>
        <v>2.5974025974025983E-2</v>
      </c>
      <c r="K44" s="392">
        <v>0.79200000000000004</v>
      </c>
      <c r="L44" s="372">
        <f t="shared" si="2"/>
        <v>2.8571428571428692E-2</v>
      </c>
      <c r="M44" s="81">
        <f t="shared" si="7"/>
        <v>2.5974025974025983E-2</v>
      </c>
      <c r="N44" s="82">
        <f t="shared" si="4"/>
        <v>35190190.909090906</v>
      </c>
      <c r="O44" s="451">
        <v>35359300</v>
      </c>
      <c r="P44" s="456">
        <f t="shared" si="3"/>
        <v>2.9977969020879902E-2</v>
      </c>
      <c r="Q44" s="357">
        <v>0.76</v>
      </c>
      <c r="R44" s="76" t="s">
        <v>2893</v>
      </c>
      <c r="S44" s="148" t="s">
        <v>2894</v>
      </c>
    </row>
    <row r="45" spans="1:19" ht="15" customHeight="1" thickBot="1" x14ac:dyDescent="0.35">
      <c r="A45" s="99" t="s">
        <v>2895</v>
      </c>
      <c r="B45" s="100">
        <v>0.94</v>
      </c>
      <c r="C45" s="101">
        <v>1273400</v>
      </c>
      <c r="D45" s="395">
        <v>9</v>
      </c>
      <c r="E45" s="395">
        <v>0</v>
      </c>
      <c r="F45" s="102">
        <f t="shared" si="5"/>
        <v>0</v>
      </c>
      <c r="G45" s="147">
        <f t="shared" si="0"/>
        <v>283000</v>
      </c>
      <c r="H45" s="147">
        <f t="shared" si="6"/>
        <v>63680</v>
      </c>
      <c r="I45" s="80">
        <v>0.96499999999999997</v>
      </c>
      <c r="J45" s="390">
        <f t="shared" si="1"/>
        <v>2.659574468085113E-2</v>
      </c>
      <c r="K45" s="392">
        <v>0.79200000000000004</v>
      </c>
      <c r="L45" s="372">
        <f t="shared" si="2"/>
        <v>-0.15744680851063819</v>
      </c>
      <c r="M45" s="81">
        <f t="shared" si="7"/>
        <v>2.659574468085113E-2</v>
      </c>
      <c r="N45" s="82">
        <f t="shared" si="4"/>
        <v>1307267.0212765958</v>
      </c>
      <c r="O45" s="451">
        <v>1307900</v>
      </c>
      <c r="P45" s="456">
        <f t="shared" si="3"/>
        <v>2.6378163468155025E-2</v>
      </c>
      <c r="Q45" s="357">
        <v>0.93</v>
      </c>
      <c r="R45" s="76" t="s">
        <v>2895</v>
      </c>
      <c r="S45" s="148" t="s">
        <v>2896</v>
      </c>
    </row>
    <row r="46" spans="1:19" ht="15" customHeight="1" thickBot="1" x14ac:dyDescent="0.35">
      <c r="A46" s="149" t="s">
        <v>2897</v>
      </c>
      <c r="B46" s="150">
        <v>1.94</v>
      </c>
      <c r="C46" s="151">
        <v>115094700</v>
      </c>
      <c r="D46" s="397">
        <v>1123</v>
      </c>
      <c r="E46" s="397">
        <v>55</v>
      </c>
      <c r="F46" s="152">
        <f t="shared" si="5"/>
        <v>4.8975957257346395E-2</v>
      </c>
      <c r="G46" s="153">
        <f t="shared" si="0"/>
        <v>205000</v>
      </c>
      <c r="H46" s="153">
        <f t="shared" si="6"/>
        <v>46130</v>
      </c>
      <c r="I46" s="80">
        <v>2</v>
      </c>
      <c r="J46" s="390">
        <f t="shared" si="1"/>
        <v>3.0927835051546504E-2</v>
      </c>
      <c r="K46" s="392">
        <v>2.0859999999999999</v>
      </c>
      <c r="L46" s="372">
        <f t="shared" si="2"/>
        <v>7.5257731958762841E-2</v>
      </c>
      <c r="M46" s="81">
        <f t="shared" si="7"/>
        <v>3.0927835051546504E-2</v>
      </c>
      <c r="N46" s="82">
        <f t="shared" si="4"/>
        <v>118654329.89690723</v>
      </c>
      <c r="O46" s="451">
        <v>122093100</v>
      </c>
      <c r="P46" s="456">
        <f t="shared" si="3"/>
        <v>5.7320192541593262E-2</v>
      </c>
      <c r="Q46" s="357">
        <v>1.96</v>
      </c>
      <c r="R46" s="76" t="s">
        <v>2897</v>
      </c>
      <c r="S46" s="154"/>
    </row>
    <row r="47" spans="1:19" ht="15" customHeight="1" thickBot="1" x14ac:dyDescent="0.35">
      <c r="A47" s="99" t="s">
        <v>2898</v>
      </c>
      <c r="B47" s="100">
        <v>1.1879999999999999</v>
      </c>
      <c r="C47" s="101">
        <v>4759900</v>
      </c>
      <c r="D47" s="395">
        <v>30</v>
      </c>
      <c r="E47" s="395">
        <v>2</v>
      </c>
      <c r="F47" s="102">
        <f t="shared" si="5"/>
        <v>6.6666666666666666E-2</v>
      </c>
      <c r="G47" s="147">
        <f t="shared" si="0"/>
        <v>317300</v>
      </c>
      <c r="H47" s="147">
        <f t="shared" si="6"/>
        <v>71390</v>
      </c>
      <c r="I47" s="80">
        <v>1.22</v>
      </c>
      <c r="J47" s="390">
        <f t="shared" si="1"/>
        <v>2.6936026936027035E-2</v>
      </c>
      <c r="K47" s="392">
        <v>1.222</v>
      </c>
      <c r="L47" s="372">
        <f t="shared" si="2"/>
        <v>2.8619528619528545E-2</v>
      </c>
      <c r="M47" s="81">
        <f t="shared" si="7"/>
        <v>2.6936026936027035E-2</v>
      </c>
      <c r="N47" s="82">
        <f t="shared" si="4"/>
        <v>4888112.7946127951</v>
      </c>
      <c r="O47" s="451">
        <v>4938300</v>
      </c>
      <c r="P47" s="456">
        <f t="shared" si="3"/>
        <v>3.6125792276694435E-2</v>
      </c>
      <c r="Q47" s="357">
        <v>1.1879999999999999</v>
      </c>
      <c r="R47" s="76" t="s">
        <v>2898</v>
      </c>
      <c r="S47" s="148" t="s">
        <v>2896</v>
      </c>
    </row>
    <row r="48" spans="1:19" ht="15" customHeight="1" thickBot="1" x14ac:dyDescent="0.35">
      <c r="A48" s="149" t="s">
        <v>2899</v>
      </c>
      <c r="B48" s="150">
        <v>1.57</v>
      </c>
      <c r="C48" s="151">
        <v>3377800</v>
      </c>
      <c r="D48" s="397">
        <v>49</v>
      </c>
      <c r="E48" s="397">
        <v>2</v>
      </c>
      <c r="F48" s="152">
        <f t="shared" si="5"/>
        <v>4.0816326530612242E-2</v>
      </c>
      <c r="G48" s="153">
        <f t="shared" si="0"/>
        <v>137900</v>
      </c>
      <c r="H48" s="153">
        <f t="shared" si="6"/>
        <v>31030</v>
      </c>
      <c r="I48" s="80">
        <v>1.62</v>
      </c>
      <c r="J48" s="390">
        <f t="shared" si="1"/>
        <v>3.1847133757961776E-2</v>
      </c>
      <c r="K48" s="392">
        <v>1.9990000000000001</v>
      </c>
      <c r="L48" s="372">
        <f t="shared" si="2"/>
        <v>0.27324840764331215</v>
      </c>
      <c r="M48" s="81">
        <f t="shared" si="7"/>
        <v>3.1847133757961776E-2</v>
      </c>
      <c r="N48" s="82">
        <f t="shared" si="4"/>
        <v>3485373.2484076433</v>
      </c>
      <c r="O48" s="451">
        <v>3528400</v>
      </c>
      <c r="P48" s="456">
        <f t="shared" si="3"/>
        <v>4.2682235574197924E-2</v>
      </c>
      <c r="Q48" s="357">
        <v>1.57</v>
      </c>
      <c r="R48" s="76" t="s">
        <v>2899</v>
      </c>
      <c r="S48" s="155" t="s">
        <v>2900</v>
      </c>
    </row>
    <row r="49" spans="1:20" ht="15" customHeight="1" thickBot="1" x14ac:dyDescent="0.35">
      <c r="A49" s="76" t="s">
        <v>2901</v>
      </c>
      <c r="B49" s="77">
        <v>1.69</v>
      </c>
      <c r="C49" s="78">
        <v>24592200</v>
      </c>
      <c r="D49" s="60">
        <v>279</v>
      </c>
      <c r="E49" s="60">
        <v>15</v>
      </c>
      <c r="F49" s="79">
        <f t="shared" si="5"/>
        <v>5.3763440860215055E-2</v>
      </c>
      <c r="G49" s="368">
        <f t="shared" si="0"/>
        <v>176300</v>
      </c>
      <c r="H49" s="368">
        <f t="shared" si="6"/>
        <v>39670</v>
      </c>
      <c r="I49" s="80">
        <v>1.72</v>
      </c>
      <c r="J49" s="390">
        <f t="shared" si="1"/>
        <v>1.7751479289940919E-2</v>
      </c>
      <c r="K49" s="392">
        <v>1.7290000000000001</v>
      </c>
      <c r="L49" s="372">
        <f t="shared" si="2"/>
        <v>2.3076923076923217E-2</v>
      </c>
      <c r="M49" s="81">
        <f t="shared" si="7"/>
        <v>1.7751479289940919E-2</v>
      </c>
      <c r="N49" s="82">
        <f t="shared" si="4"/>
        <v>25028747.928994086</v>
      </c>
      <c r="O49" s="451">
        <v>25712800</v>
      </c>
      <c r="P49" s="457">
        <f t="shared" si="3"/>
        <v>4.3581406925733535E-2</v>
      </c>
      <c r="Q49" s="357">
        <v>1.68</v>
      </c>
      <c r="R49" s="76" t="s">
        <v>2901</v>
      </c>
      <c r="S49" s="83"/>
    </row>
    <row r="50" spans="1:20" ht="15" customHeight="1" thickBot="1" x14ac:dyDescent="0.35">
      <c r="A50" s="76" t="s">
        <v>2902</v>
      </c>
      <c r="B50" s="77">
        <v>1.37</v>
      </c>
      <c r="C50" s="78">
        <v>8379700</v>
      </c>
      <c r="D50" s="60">
        <v>118</v>
      </c>
      <c r="E50" s="60">
        <v>4</v>
      </c>
      <c r="F50" s="79">
        <f t="shared" si="5"/>
        <v>3.3898305084745763E-2</v>
      </c>
      <c r="G50" s="368">
        <f t="shared" si="0"/>
        <v>142000</v>
      </c>
      <c r="H50" s="368">
        <f t="shared" si="6"/>
        <v>31950</v>
      </c>
      <c r="I50" s="80">
        <v>1.5</v>
      </c>
      <c r="J50" s="390">
        <f t="shared" si="1"/>
        <v>9.4890510948905105E-2</v>
      </c>
      <c r="K50" s="392">
        <v>1.5940000000000001</v>
      </c>
      <c r="L50" s="372">
        <f t="shared" si="2"/>
        <v>0.16350364963503639</v>
      </c>
      <c r="M50" s="81">
        <f t="shared" si="7"/>
        <v>9.4890510948905105E-2</v>
      </c>
      <c r="N50" s="82">
        <f t="shared" si="4"/>
        <v>9174854.014598541</v>
      </c>
      <c r="O50" s="451">
        <v>9417400</v>
      </c>
      <c r="P50" s="456">
        <f t="shared" si="3"/>
        <v>0.11018964894769256</v>
      </c>
      <c r="Q50" s="357">
        <v>1.5</v>
      </c>
      <c r="R50" s="76" t="s">
        <v>2902</v>
      </c>
      <c r="S50" s="83"/>
    </row>
    <row r="51" spans="1:20" ht="15" thickBot="1" x14ac:dyDescent="0.35">
      <c r="A51" s="93" t="s">
        <v>2903</v>
      </c>
      <c r="B51" s="94">
        <v>1.2749999999999999</v>
      </c>
      <c r="C51" s="95">
        <v>22663900</v>
      </c>
      <c r="D51" s="398">
        <v>246</v>
      </c>
      <c r="E51" s="394">
        <v>7</v>
      </c>
      <c r="F51" s="96">
        <f t="shared" si="5"/>
        <v>2.8455284552845527E-2</v>
      </c>
      <c r="G51" s="97">
        <f t="shared" si="0"/>
        <v>184300</v>
      </c>
      <c r="H51" s="97">
        <f t="shared" si="6"/>
        <v>41470</v>
      </c>
      <c r="I51" s="80">
        <v>1.39</v>
      </c>
      <c r="J51" s="390">
        <f t="shared" si="1"/>
        <v>9.0196078431372451E-2</v>
      </c>
      <c r="K51" s="392">
        <v>1.536</v>
      </c>
      <c r="L51" s="372">
        <f t="shared" si="2"/>
        <v>0.20470588235294129</v>
      </c>
      <c r="M51" s="81">
        <f t="shared" si="7"/>
        <v>9.0196078431372451E-2</v>
      </c>
      <c r="N51" s="82">
        <f t="shared" si="4"/>
        <v>24708094.901960783</v>
      </c>
      <c r="O51" s="451">
        <v>24835200</v>
      </c>
      <c r="P51" s="456">
        <f t="shared" si="3"/>
        <v>8.7428327535111428E-2</v>
      </c>
      <c r="Q51" s="357">
        <v>1.405</v>
      </c>
      <c r="R51" s="76" t="s">
        <v>2903</v>
      </c>
      <c r="S51" s="156" t="s">
        <v>2904</v>
      </c>
    </row>
    <row r="52" spans="1:20" ht="15" customHeight="1" thickBot="1" x14ac:dyDescent="0.35">
      <c r="A52" s="76" t="s">
        <v>2905</v>
      </c>
      <c r="B52" s="77">
        <v>1.7849999999999999</v>
      </c>
      <c r="C52" s="78">
        <v>76084200</v>
      </c>
      <c r="D52" s="60">
        <v>662</v>
      </c>
      <c r="E52" s="60">
        <v>26</v>
      </c>
      <c r="F52" s="79">
        <f t="shared" si="5"/>
        <v>3.9274924471299093E-2</v>
      </c>
      <c r="G52" s="368">
        <f t="shared" si="0"/>
        <v>229900</v>
      </c>
      <c r="H52" s="368">
        <f t="shared" si="6"/>
        <v>51730</v>
      </c>
      <c r="I52" s="80">
        <v>1.9</v>
      </c>
      <c r="J52" s="390">
        <f t="shared" si="1"/>
        <v>6.4425770308123242E-2</v>
      </c>
      <c r="K52" s="392">
        <v>1.8979999999999999</v>
      </c>
      <c r="L52" s="372">
        <f t="shared" si="2"/>
        <v>6.3305322128851538E-2</v>
      </c>
      <c r="M52" s="81">
        <f t="shared" si="7"/>
        <v>6.4425770308123242E-2</v>
      </c>
      <c r="N52" s="82">
        <f t="shared" si="4"/>
        <v>80985983.193277314</v>
      </c>
      <c r="O52" s="451">
        <v>82239300</v>
      </c>
      <c r="P52" s="457">
        <f t="shared" si="3"/>
        <v>7.48437790691312E-2</v>
      </c>
      <c r="Q52" s="357">
        <v>1.9</v>
      </c>
      <c r="R52" s="76" t="s">
        <v>2905</v>
      </c>
      <c r="S52" s="83"/>
    </row>
    <row r="53" spans="1:20" ht="15" customHeight="1" thickBot="1" x14ac:dyDescent="0.35">
      <c r="A53" s="76" t="s">
        <v>2906</v>
      </c>
      <c r="B53" s="77">
        <v>1.9</v>
      </c>
      <c r="C53" s="78">
        <v>16360800</v>
      </c>
      <c r="D53" s="60">
        <v>140</v>
      </c>
      <c r="E53" s="60">
        <v>1</v>
      </c>
      <c r="F53" s="79">
        <f t="shared" si="5"/>
        <v>7.1428571428571426E-3</v>
      </c>
      <c r="G53" s="368">
        <f t="shared" si="0"/>
        <v>233700</v>
      </c>
      <c r="H53" s="368">
        <f t="shared" si="6"/>
        <v>52580</v>
      </c>
      <c r="I53" s="80">
        <v>1.9</v>
      </c>
      <c r="J53" s="390">
        <f t="shared" si="1"/>
        <v>0</v>
      </c>
      <c r="K53" s="392">
        <v>1.355</v>
      </c>
      <c r="L53" s="372">
        <f t="shared" si="2"/>
        <v>-0.2868421052631579</v>
      </c>
      <c r="M53" s="81">
        <f t="shared" si="7"/>
        <v>0</v>
      </c>
      <c r="N53" s="82">
        <f t="shared" si="4"/>
        <v>16360800</v>
      </c>
      <c r="O53" s="451">
        <v>16941900</v>
      </c>
      <c r="P53" s="456">
        <f t="shared" si="3"/>
        <v>3.4299576788907937E-2</v>
      </c>
      <c r="Q53" s="357">
        <v>1.9</v>
      </c>
      <c r="R53" s="76" t="s">
        <v>2906</v>
      </c>
      <c r="S53" s="125"/>
      <c r="T53" s="104"/>
    </row>
    <row r="54" spans="1:20" ht="15" customHeight="1" thickBot="1" x14ac:dyDescent="0.35">
      <c r="A54" s="76" t="s">
        <v>2907</v>
      </c>
      <c r="B54" s="77">
        <v>1.7749999999999999</v>
      </c>
      <c r="C54" s="78">
        <v>42272000</v>
      </c>
      <c r="D54" s="60">
        <v>287</v>
      </c>
      <c r="E54" s="60">
        <v>26</v>
      </c>
      <c r="F54" s="79">
        <f t="shared" si="5"/>
        <v>9.0592334494773524E-2</v>
      </c>
      <c r="G54" s="368">
        <f t="shared" si="0"/>
        <v>294600</v>
      </c>
      <c r="H54" s="368">
        <f t="shared" si="6"/>
        <v>66290</v>
      </c>
      <c r="I54" s="80">
        <v>1.65</v>
      </c>
      <c r="J54" s="390">
        <f t="shared" si="1"/>
        <v>-7.0422535211267623E-2</v>
      </c>
      <c r="K54" s="392">
        <v>1.6479999999999999</v>
      </c>
      <c r="L54" s="372">
        <f t="shared" si="2"/>
        <v>-7.1549295774647859E-2</v>
      </c>
      <c r="M54" s="81">
        <f t="shared" si="7"/>
        <v>-7.0422535211267623E-2</v>
      </c>
      <c r="N54" s="82">
        <f t="shared" si="4"/>
        <v>39295098.591549292</v>
      </c>
      <c r="O54" s="451">
        <v>41352400</v>
      </c>
      <c r="P54" s="454">
        <f t="shared" si="3"/>
        <v>-2.2238128863137252E-2</v>
      </c>
      <c r="Q54" s="357">
        <v>1.7</v>
      </c>
      <c r="R54" s="76" t="s">
        <v>2907</v>
      </c>
      <c r="S54" s="83"/>
    </row>
    <row r="55" spans="1:20" ht="15" customHeight="1" thickBot="1" x14ac:dyDescent="0.35">
      <c r="A55" s="76" t="s">
        <v>2908</v>
      </c>
      <c r="B55" s="77">
        <v>1.75</v>
      </c>
      <c r="C55" s="78">
        <v>15191400</v>
      </c>
      <c r="D55" s="60">
        <v>210</v>
      </c>
      <c r="E55" s="60">
        <v>17</v>
      </c>
      <c r="F55" s="79">
        <f t="shared" si="5"/>
        <v>8.0952380952380956E-2</v>
      </c>
      <c r="G55" s="368">
        <f t="shared" si="0"/>
        <v>144700</v>
      </c>
      <c r="H55" s="368">
        <f t="shared" si="6"/>
        <v>32560</v>
      </c>
      <c r="I55" s="80">
        <v>1.75</v>
      </c>
      <c r="J55" s="390">
        <f t="shared" si="1"/>
        <v>0</v>
      </c>
      <c r="K55" s="392">
        <v>1.712</v>
      </c>
      <c r="L55" s="372">
        <f t="shared" si="2"/>
        <v>-2.1714285714285686E-2</v>
      </c>
      <c r="M55" s="81">
        <f t="shared" si="7"/>
        <v>0</v>
      </c>
      <c r="N55" s="82">
        <f t="shared" si="4"/>
        <v>15191400</v>
      </c>
      <c r="O55" s="451">
        <v>15731600</v>
      </c>
      <c r="P55" s="456">
        <f t="shared" si="3"/>
        <v>3.433852882097177E-2</v>
      </c>
      <c r="Q55" s="357">
        <v>1.75</v>
      </c>
      <c r="R55" s="76" t="s">
        <v>2908</v>
      </c>
      <c r="S55" s="83"/>
    </row>
    <row r="56" spans="1:20" ht="15" customHeight="1" thickBot="1" x14ac:dyDescent="0.35">
      <c r="A56" s="76" t="s">
        <v>2909</v>
      </c>
      <c r="B56" s="77">
        <v>1.98</v>
      </c>
      <c r="C56" s="78">
        <v>12856500</v>
      </c>
      <c r="D56" s="60">
        <v>144</v>
      </c>
      <c r="E56" s="60">
        <v>9</v>
      </c>
      <c r="F56" s="79">
        <f t="shared" si="5"/>
        <v>6.25E-2</v>
      </c>
      <c r="G56" s="368">
        <f t="shared" si="0"/>
        <v>178600</v>
      </c>
      <c r="H56" s="368">
        <f t="shared" si="6"/>
        <v>40190</v>
      </c>
      <c r="I56" s="80">
        <v>1.98</v>
      </c>
      <c r="J56" s="390">
        <f t="shared" si="1"/>
        <v>0</v>
      </c>
      <c r="K56" s="392">
        <v>1.962</v>
      </c>
      <c r="L56" s="372">
        <f t="shared" si="2"/>
        <v>-9.0909090909091494E-3</v>
      </c>
      <c r="M56" s="81">
        <f t="shared" si="7"/>
        <v>0</v>
      </c>
      <c r="N56" s="82">
        <f t="shared" si="4"/>
        <v>12856500</v>
      </c>
      <c r="O56" s="451">
        <v>13162800</v>
      </c>
      <c r="P56" s="456">
        <f t="shared" si="3"/>
        <v>2.3270124897438182E-2</v>
      </c>
      <c r="Q56" s="357">
        <v>1.98</v>
      </c>
      <c r="R56" s="76" t="s">
        <v>2909</v>
      </c>
      <c r="S56" s="83"/>
    </row>
    <row r="57" spans="1:20" ht="15" customHeight="1" thickBot="1" x14ac:dyDescent="0.35">
      <c r="A57" s="157" t="s">
        <v>2910</v>
      </c>
      <c r="B57" s="158">
        <v>0.95</v>
      </c>
      <c r="C57" s="159">
        <v>4616400</v>
      </c>
      <c r="D57" s="399">
        <v>24</v>
      </c>
      <c r="E57" s="399">
        <v>2</v>
      </c>
      <c r="F57" s="160">
        <f t="shared" si="5"/>
        <v>8.3333333333333329E-2</v>
      </c>
      <c r="G57" s="161">
        <f t="shared" si="0"/>
        <v>384700</v>
      </c>
      <c r="H57" s="161">
        <f t="shared" si="6"/>
        <v>86560</v>
      </c>
      <c r="I57" s="80">
        <v>1</v>
      </c>
      <c r="J57" s="390">
        <f t="shared" si="1"/>
        <v>5.2631578947368363E-2</v>
      </c>
      <c r="K57" s="392">
        <v>1.0129999999999999</v>
      </c>
      <c r="L57" s="372">
        <f t="shared" si="2"/>
        <v>6.6315789473684106E-2</v>
      </c>
      <c r="M57" s="81">
        <f t="shared" si="7"/>
        <v>5.2631578947368363E-2</v>
      </c>
      <c r="N57" s="82">
        <f t="shared" si="4"/>
        <v>4859368.421052631</v>
      </c>
      <c r="O57" s="451">
        <v>5021100</v>
      </c>
      <c r="P57" s="457">
        <f t="shared" si="3"/>
        <v>8.0599868554699139E-2</v>
      </c>
      <c r="Q57" s="357">
        <v>1</v>
      </c>
      <c r="R57" s="76" t="s">
        <v>2910</v>
      </c>
      <c r="S57" s="162" t="s">
        <v>2911</v>
      </c>
    </row>
    <row r="58" spans="1:20" ht="15" customHeight="1" thickBot="1" x14ac:dyDescent="0.35">
      <c r="A58" s="157" t="s">
        <v>2912</v>
      </c>
      <c r="B58" s="158">
        <v>0.93</v>
      </c>
      <c r="C58" s="159">
        <v>17423700</v>
      </c>
      <c r="D58" s="399">
        <v>101</v>
      </c>
      <c r="E58" s="399">
        <v>6</v>
      </c>
      <c r="F58" s="160">
        <f t="shared" si="5"/>
        <v>5.9405940594059403E-2</v>
      </c>
      <c r="G58" s="161">
        <f t="shared" si="0"/>
        <v>345000</v>
      </c>
      <c r="H58" s="161">
        <f t="shared" si="6"/>
        <v>77630</v>
      </c>
      <c r="I58" s="80">
        <v>0.93</v>
      </c>
      <c r="J58" s="390">
        <f t="shared" si="1"/>
        <v>0</v>
      </c>
      <c r="K58" s="392">
        <v>0.93200000000000005</v>
      </c>
      <c r="L58" s="372">
        <f t="shared" si="2"/>
        <v>2.1505376344086446E-3</v>
      </c>
      <c r="M58" s="81">
        <f t="shared" si="7"/>
        <v>0</v>
      </c>
      <c r="N58" s="82">
        <f t="shared" si="4"/>
        <v>17423700</v>
      </c>
      <c r="O58" s="451">
        <v>18113900</v>
      </c>
      <c r="P58" s="456">
        <f t="shared" si="3"/>
        <v>3.8103335007922068E-2</v>
      </c>
      <c r="Q58" s="357">
        <v>0.93</v>
      </c>
      <c r="R58" s="76" t="s">
        <v>2912</v>
      </c>
      <c r="S58" s="163" t="s">
        <v>2913</v>
      </c>
    </row>
    <row r="59" spans="1:20" ht="15" customHeight="1" thickBot="1" x14ac:dyDescent="0.35">
      <c r="A59" s="164" t="s">
        <v>2914</v>
      </c>
      <c r="B59" s="165">
        <v>2</v>
      </c>
      <c r="C59" s="166">
        <v>912600</v>
      </c>
      <c r="D59" s="400">
        <v>10</v>
      </c>
      <c r="E59" s="400">
        <v>3</v>
      </c>
      <c r="F59" s="167">
        <f t="shared" si="5"/>
        <v>0.3</v>
      </c>
      <c r="G59" s="168">
        <f t="shared" si="0"/>
        <v>182500</v>
      </c>
      <c r="H59" s="168">
        <f t="shared" si="6"/>
        <v>41060</v>
      </c>
      <c r="I59" s="80">
        <v>2.15</v>
      </c>
      <c r="J59" s="390">
        <f t="shared" si="1"/>
        <v>7.4999999999999956E-2</v>
      </c>
      <c r="K59" s="392">
        <v>1.5569999999999999</v>
      </c>
      <c r="L59" s="372">
        <f t="shared" si="2"/>
        <v>-0.22150000000000003</v>
      </c>
      <c r="M59" s="81">
        <f t="shared" si="7"/>
        <v>7.4999999999999956E-2</v>
      </c>
      <c r="N59" s="82">
        <f t="shared" si="4"/>
        <v>981045</v>
      </c>
      <c r="O59" s="451">
        <v>984600</v>
      </c>
      <c r="P59" s="456">
        <f t="shared" si="3"/>
        <v>7.312614259597805E-2</v>
      </c>
      <c r="Q59" s="357">
        <v>2.1</v>
      </c>
      <c r="R59" s="76" t="s">
        <v>2914</v>
      </c>
      <c r="S59" s="169" t="s">
        <v>2915</v>
      </c>
    </row>
    <row r="60" spans="1:20" ht="15" customHeight="1" thickBot="1" x14ac:dyDescent="0.35">
      <c r="A60" s="170" t="s">
        <v>2916</v>
      </c>
      <c r="B60" s="171">
        <v>2</v>
      </c>
      <c r="C60" s="172">
        <v>10758400</v>
      </c>
      <c r="D60" s="401">
        <v>128</v>
      </c>
      <c r="E60" s="401">
        <v>4</v>
      </c>
      <c r="F60" s="173">
        <f t="shared" si="5"/>
        <v>3.125E-2</v>
      </c>
      <c r="G60" s="174">
        <f t="shared" si="0"/>
        <v>168100</v>
      </c>
      <c r="H60" s="174">
        <f t="shared" si="6"/>
        <v>37820</v>
      </c>
      <c r="I60" s="80">
        <v>2</v>
      </c>
      <c r="J60" s="390">
        <f t="shared" si="1"/>
        <v>0</v>
      </c>
      <c r="K60" s="392">
        <v>1.91</v>
      </c>
      <c r="L60" s="372">
        <f t="shared" si="2"/>
        <v>-4.500000000000004E-2</v>
      </c>
      <c r="M60" s="81">
        <f t="shared" si="7"/>
        <v>0</v>
      </c>
      <c r="N60" s="82">
        <f t="shared" si="4"/>
        <v>10758400</v>
      </c>
      <c r="O60" s="451">
        <v>11169400</v>
      </c>
      <c r="P60" s="456">
        <f t="shared" si="3"/>
        <v>3.6796963131412563E-2</v>
      </c>
      <c r="Q60" s="357">
        <v>2</v>
      </c>
      <c r="R60" s="76" t="s">
        <v>2916</v>
      </c>
      <c r="S60" s="175"/>
    </row>
    <row r="61" spans="1:20" ht="15" customHeight="1" thickBot="1" x14ac:dyDescent="0.35">
      <c r="A61" s="170" t="s">
        <v>2917</v>
      </c>
      <c r="B61" s="171">
        <v>1.83</v>
      </c>
      <c r="C61" s="172">
        <v>1053400</v>
      </c>
      <c r="D61" s="401">
        <v>12</v>
      </c>
      <c r="E61" s="401">
        <v>2</v>
      </c>
      <c r="F61" s="173">
        <f t="shared" si="5"/>
        <v>0.16666666666666666</v>
      </c>
      <c r="G61" s="174">
        <f t="shared" si="0"/>
        <v>175600</v>
      </c>
      <c r="H61" s="174">
        <f t="shared" si="6"/>
        <v>39510</v>
      </c>
      <c r="I61" s="80">
        <v>1.83</v>
      </c>
      <c r="J61" s="390">
        <f t="shared" si="1"/>
        <v>0</v>
      </c>
      <c r="K61" s="392">
        <v>1.4750000000000001</v>
      </c>
      <c r="L61" s="372">
        <f t="shared" si="2"/>
        <v>-0.19398907103825136</v>
      </c>
      <c r="M61" s="81">
        <f t="shared" si="7"/>
        <v>0</v>
      </c>
      <c r="N61" s="82">
        <f t="shared" si="4"/>
        <v>1053400</v>
      </c>
      <c r="O61" s="451">
        <v>1124000</v>
      </c>
      <c r="P61" s="456">
        <f t="shared" si="3"/>
        <v>6.2811387900355897E-2</v>
      </c>
      <c r="Q61" s="357">
        <v>1.83</v>
      </c>
      <c r="R61" s="76" t="s">
        <v>2917</v>
      </c>
      <c r="S61" s="176" t="s">
        <v>2918</v>
      </c>
    </row>
    <row r="62" spans="1:20" ht="15" customHeight="1" thickBot="1" x14ac:dyDescent="0.35">
      <c r="A62" s="76" t="s">
        <v>2919</v>
      </c>
      <c r="B62" s="77">
        <v>1.8</v>
      </c>
      <c r="C62" s="78">
        <v>30392000</v>
      </c>
      <c r="D62" s="60">
        <v>286</v>
      </c>
      <c r="E62" s="60">
        <v>18</v>
      </c>
      <c r="F62" s="79">
        <f t="shared" si="5"/>
        <v>6.2937062937062943E-2</v>
      </c>
      <c r="G62" s="368">
        <f t="shared" si="0"/>
        <v>212500</v>
      </c>
      <c r="H62" s="368">
        <f t="shared" si="6"/>
        <v>47810</v>
      </c>
      <c r="I62" s="80">
        <v>1.8</v>
      </c>
      <c r="J62" s="390">
        <f t="shared" si="1"/>
        <v>0</v>
      </c>
      <c r="K62" s="392">
        <v>1.877</v>
      </c>
      <c r="L62" s="372">
        <f t="shared" si="2"/>
        <v>4.2777777777777803E-2</v>
      </c>
      <c r="M62" s="81">
        <f t="shared" si="7"/>
        <v>0</v>
      </c>
      <c r="N62" s="82">
        <f t="shared" si="4"/>
        <v>30392000</v>
      </c>
      <c r="O62" s="451">
        <v>32295400</v>
      </c>
      <c r="P62" s="457">
        <f t="shared" si="3"/>
        <v>5.8937186100806893E-2</v>
      </c>
      <c r="Q62" s="357">
        <v>1.8</v>
      </c>
      <c r="R62" s="76" t="s">
        <v>2919</v>
      </c>
      <c r="S62" s="83"/>
    </row>
    <row r="63" spans="1:20" ht="15" customHeight="1" thickBot="1" x14ac:dyDescent="0.35">
      <c r="A63" s="99" t="s">
        <v>2920</v>
      </c>
      <c r="B63" s="100">
        <v>1.1000000000000001</v>
      </c>
      <c r="C63" s="101">
        <v>12000500</v>
      </c>
      <c r="D63" s="395">
        <v>65</v>
      </c>
      <c r="E63" s="395">
        <v>4</v>
      </c>
      <c r="F63" s="102">
        <f t="shared" si="5"/>
        <v>6.1538461538461542E-2</v>
      </c>
      <c r="G63" s="147">
        <f t="shared" si="0"/>
        <v>369200</v>
      </c>
      <c r="H63" s="147">
        <f t="shared" si="6"/>
        <v>83070</v>
      </c>
      <c r="I63" s="80">
        <v>1.1000000000000001</v>
      </c>
      <c r="J63" s="390">
        <f t="shared" si="1"/>
        <v>0</v>
      </c>
      <c r="K63" s="392">
        <v>1.0369999999999999</v>
      </c>
      <c r="L63" s="372">
        <f t="shared" si="2"/>
        <v>-5.7272727272727475E-2</v>
      </c>
      <c r="M63" s="81">
        <f t="shared" si="7"/>
        <v>0</v>
      </c>
      <c r="N63" s="82">
        <f t="shared" si="4"/>
        <v>12000500</v>
      </c>
      <c r="O63" s="451">
        <v>12538900</v>
      </c>
      <c r="P63" s="456">
        <f t="shared" si="3"/>
        <v>4.2938375774589477E-2</v>
      </c>
      <c r="Q63" s="357">
        <v>1.1000000000000001</v>
      </c>
      <c r="R63" s="76" t="s">
        <v>2920</v>
      </c>
      <c r="S63" s="177" t="s">
        <v>2921</v>
      </c>
    </row>
    <row r="64" spans="1:20" ht="15" customHeight="1" thickBot="1" x14ac:dyDescent="0.35">
      <c r="A64" s="76" t="s">
        <v>2922</v>
      </c>
      <c r="B64" s="77">
        <v>1.855</v>
      </c>
      <c r="C64" s="78">
        <v>14301600</v>
      </c>
      <c r="D64" s="60">
        <v>230</v>
      </c>
      <c r="E64" s="60">
        <v>11</v>
      </c>
      <c r="F64" s="79">
        <f t="shared" si="5"/>
        <v>4.7826086956521741E-2</v>
      </c>
      <c r="G64" s="368">
        <f t="shared" si="0"/>
        <v>124400</v>
      </c>
      <c r="H64" s="368">
        <f t="shared" si="6"/>
        <v>27990</v>
      </c>
      <c r="I64" s="80">
        <v>1.8</v>
      </c>
      <c r="J64" s="390">
        <f t="shared" si="1"/>
        <v>-2.9649595687331498E-2</v>
      </c>
      <c r="K64" s="392">
        <v>1.6839999999999999</v>
      </c>
      <c r="L64" s="372">
        <f t="shared" si="2"/>
        <v>-9.2183288409703579E-2</v>
      </c>
      <c r="M64" s="81">
        <f t="shared" si="7"/>
        <v>-2.9649595687331498E-2</v>
      </c>
      <c r="N64" s="82">
        <f t="shared" si="4"/>
        <v>13877563.34231806</v>
      </c>
      <c r="O64" s="451">
        <v>14256400</v>
      </c>
      <c r="P64" s="453">
        <f t="shared" si="3"/>
        <v>-3.1705058780617801E-3</v>
      </c>
      <c r="Q64" s="357">
        <v>1.75</v>
      </c>
      <c r="R64" s="76" t="s">
        <v>2922</v>
      </c>
      <c r="S64" s="83"/>
    </row>
    <row r="65" spans="1:21" ht="15" customHeight="1" thickBot="1" x14ac:dyDescent="0.35">
      <c r="A65" s="178" t="s">
        <v>2923</v>
      </c>
      <c r="B65" s="179">
        <v>1.9</v>
      </c>
      <c r="C65" s="180">
        <v>2942100</v>
      </c>
      <c r="D65" s="402">
        <v>15</v>
      </c>
      <c r="E65" s="402">
        <v>2</v>
      </c>
      <c r="F65" s="181">
        <f t="shared" si="5"/>
        <v>0.13333333333333333</v>
      </c>
      <c r="G65" s="182">
        <f t="shared" si="0"/>
        <v>392300</v>
      </c>
      <c r="H65" s="182">
        <f t="shared" si="6"/>
        <v>88270</v>
      </c>
      <c r="I65" s="80">
        <v>1.9</v>
      </c>
      <c r="J65" s="390">
        <f t="shared" si="1"/>
        <v>0</v>
      </c>
      <c r="K65" s="392">
        <v>1.4650000000000001</v>
      </c>
      <c r="L65" s="372">
        <f t="shared" si="2"/>
        <v>-0.22894736842105257</v>
      </c>
      <c r="M65" s="81">
        <f t="shared" si="7"/>
        <v>0</v>
      </c>
      <c r="N65" s="82">
        <f t="shared" si="4"/>
        <v>2942100</v>
      </c>
      <c r="O65" s="451">
        <v>3092300</v>
      </c>
      <c r="P65" s="457">
        <f t="shared" si="3"/>
        <v>4.8572260130000378E-2</v>
      </c>
      <c r="Q65" s="357">
        <v>1.9</v>
      </c>
      <c r="R65" s="76" t="s">
        <v>2923</v>
      </c>
      <c r="S65" s="183" t="s">
        <v>2924</v>
      </c>
    </row>
    <row r="66" spans="1:21" ht="15" customHeight="1" thickBot="1" x14ac:dyDescent="0.35">
      <c r="A66" s="178" t="s">
        <v>2925</v>
      </c>
      <c r="B66" s="179">
        <v>1.74</v>
      </c>
      <c r="C66" s="180">
        <v>6775200</v>
      </c>
      <c r="D66" s="402">
        <v>66</v>
      </c>
      <c r="E66" s="402">
        <v>3</v>
      </c>
      <c r="F66" s="181">
        <f t="shared" si="5"/>
        <v>4.5454545454545456E-2</v>
      </c>
      <c r="G66" s="182">
        <f t="shared" ref="G66:G111" si="8">ROUND((C66*2)/D66,-2)</f>
        <v>205300</v>
      </c>
      <c r="H66" s="182">
        <f t="shared" si="6"/>
        <v>46190</v>
      </c>
      <c r="I66" s="80">
        <v>1.74</v>
      </c>
      <c r="J66" s="390">
        <f t="shared" ref="J66:J111" si="9">(I66/B66)-1</f>
        <v>0</v>
      </c>
      <c r="K66" s="392">
        <v>2.3879999999999999</v>
      </c>
      <c r="L66" s="372">
        <f t="shared" ref="L66:L111" si="10">(K66/B66)-1</f>
        <v>0.37241379310344813</v>
      </c>
      <c r="M66" s="81">
        <f t="shared" si="7"/>
        <v>0</v>
      </c>
      <c r="N66" s="82">
        <f t="shared" si="4"/>
        <v>6775200</v>
      </c>
      <c r="O66" s="451">
        <v>6941500</v>
      </c>
      <c r="P66" s="456">
        <f t="shared" ref="P66:P111" si="11">1-(C66/O66)</f>
        <v>2.3957357919757949E-2</v>
      </c>
      <c r="Q66" s="357">
        <v>1.74</v>
      </c>
      <c r="R66" s="76" t="s">
        <v>2925</v>
      </c>
      <c r="S66" s="184" t="s">
        <v>2926</v>
      </c>
      <c r="T66" s="104"/>
    </row>
    <row r="67" spans="1:21" ht="15" customHeight="1" thickBot="1" x14ac:dyDescent="0.35">
      <c r="A67" s="164" t="s">
        <v>2927</v>
      </c>
      <c r="B67" s="165">
        <v>1.865</v>
      </c>
      <c r="C67" s="166">
        <v>4010900</v>
      </c>
      <c r="D67" s="400">
        <v>63</v>
      </c>
      <c r="E67" s="400">
        <v>5</v>
      </c>
      <c r="F67" s="167">
        <f t="shared" si="5"/>
        <v>7.9365079365079361E-2</v>
      </c>
      <c r="G67" s="168">
        <f t="shared" si="8"/>
        <v>127300</v>
      </c>
      <c r="H67" s="168">
        <f t="shared" si="6"/>
        <v>28640</v>
      </c>
      <c r="I67" s="80">
        <v>2</v>
      </c>
      <c r="J67" s="390">
        <f t="shared" si="9"/>
        <v>7.2386058981233292E-2</v>
      </c>
      <c r="K67" s="392">
        <v>2.085</v>
      </c>
      <c r="L67" s="372">
        <f t="shared" si="10"/>
        <v>0.11796246648793574</v>
      </c>
      <c r="M67" s="81">
        <f t="shared" si="7"/>
        <v>7.2386058981233292E-2</v>
      </c>
      <c r="N67" s="82">
        <f t="shared" ref="N67:N111" si="12">(1+M67)*C67</f>
        <v>4301233.2439678283</v>
      </c>
      <c r="O67" s="451">
        <v>4258900</v>
      </c>
      <c r="P67" s="456">
        <f t="shared" si="11"/>
        <v>5.8230998614665741E-2</v>
      </c>
      <c r="Q67" s="357">
        <v>1.9</v>
      </c>
      <c r="R67" s="76" t="s">
        <v>2927</v>
      </c>
      <c r="S67" s="185" t="s">
        <v>2928</v>
      </c>
    </row>
    <row r="68" spans="1:21" ht="15" customHeight="1" thickBot="1" x14ac:dyDescent="0.35">
      <c r="A68" s="99" t="s">
        <v>2929</v>
      </c>
      <c r="B68" s="100">
        <v>1.01</v>
      </c>
      <c r="C68" s="101">
        <v>7763600</v>
      </c>
      <c r="D68" s="395">
        <v>47</v>
      </c>
      <c r="E68" s="395">
        <v>5</v>
      </c>
      <c r="F68" s="102">
        <f t="shared" ref="F68:F109" si="13">E68/D68</f>
        <v>0.10638297872340426</v>
      </c>
      <c r="G68" s="147">
        <f t="shared" si="8"/>
        <v>330400</v>
      </c>
      <c r="H68" s="147">
        <f t="shared" ref="H68:H109" si="14">ROUND((G68*0.225),-1)</f>
        <v>74340</v>
      </c>
      <c r="I68" s="80">
        <v>1.05</v>
      </c>
      <c r="J68" s="390">
        <f t="shared" si="9"/>
        <v>3.9603960396039639E-2</v>
      </c>
      <c r="K68" s="392">
        <v>1.115</v>
      </c>
      <c r="L68" s="372">
        <f t="shared" si="10"/>
        <v>0.10396039603960405</v>
      </c>
      <c r="M68" s="81">
        <f t="shared" ref="M68:M111" si="15">J68</f>
        <v>3.9603960396039639E-2</v>
      </c>
      <c r="N68" s="82">
        <f t="shared" si="12"/>
        <v>8071069.3069306938</v>
      </c>
      <c r="O68" s="451">
        <v>8143200</v>
      </c>
      <c r="P68" s="457">
        <f t="shared" si="11"/>
        <v>4.6615581098339742E-2</v>
      </c>
      <c r="Q68" s="357">
        <v>1.01</v>
      </c>
      <c r="R68" s="76" t="s">
        <v>2929</v>
      </c>
      <c r="S68" s="148" t="s">
        <v>2930</v>
      </c>
    </row>
    <row r="69" spans="1:21" ht="15" customHeight="1" thickBot="1" x14ac:dyDescent="0.35">
      <c r="A69" s="93" t="s">
        <v>2931</v>
      </c>
      <c r="B69" s="94">
        <v>1.155</v>
      </c>
      <c r="C69" s="95">
        <v>3449200</v>
      </c>
      <c r="D69" s="394">
        <v>84</v>
      </c>
      <c r="E69" s="394">
        <v>3</v>
      </c>
      <c r="F69" s="96">
        <f t="shared" si="13"/>
        <v>3.5714285714285712E-2</v>
      </c>
      <c r="G69" s="97">
        <f t="shared" si="8"/>
        <v>82100</v>
      </c>
      <c r="H69" s="97">
        <f t="shared" si="14"/>
        <v>18470</v>
      </c>
      <c r="I69" s="80">
        <v>1.26</v>
      </c>
      <c r="J69" s="390">
        <f t="shared" si="9"/>
        <v>9.0909090909090828E-2</v>
      </c>
      <c r="K69" s="392">
        <v>1.536</v>
      </c>
      <c r="L69" s="372">
        <f t="shared" si="10"/>
        <v>0.32987012987012987</v>
      </c>
      <c r="M69" s="81">
        <f t="shared" si="15"/>
        <v>9.0909090909090828E-2</v>
      </c>
      <c r="N69" s="82">
        <f t="shared" si="12"/>
        <v>3762763.6363636362</v>
      </c>
      <c r="O69" s="451">
        <v>3813100</v>
      </c>
      <c r="P69" s="456">
        <f t="shared" si="11"/>
        <v>9.5434161181191191E-2</v>
      </c>
      <c r="Q69" s="357">
        <v>1.25</v>
      </c>
      <c r="R69" s="76" t="s">
        <v>2931</v>
      </c>
      <c r="S69" s="186" t="s">
        <v>2932</v>
      </c>
      <c r="U69" s="85"/>
    </row>
    <row r="70" spans="1:21" ht="15" customHeight="1" thickBot="1" x14ac:dyDescent="0.35">
      <c r="A70" s="76" t="s">
        <v>2933</v>
      </c>
      <c r="B70" s="77">
        <v>1.88</v>
      </c>
      <c r="C70" s="78">
        <v>19227600</v>
      </c>
      <c r="D70" s="60">
        <v>257</v>
      </c>
      <c r="E70" s="60">
        <v>19</v>
      </c>
      <c r="F70" s="79">
        <f t="shared" si="13"/>
        <v>7.3929961089494164E-2</v>
      </c>
      <c r="G70" s="187">
        <f t="shared" si="8"/>
        <v>149600</v>
      </c>
      <c r="H70" s="187">
        <f t="shared" si="14"/>
        <v>33660</v>
      </c>
      <c r="I70" s="80">
        <v>1.88</v>
      </c>
      <c r="J70" s="390">
        <f t="shared" si="9"/>
        <v>0</v>
      </c>
      <c r="K70" s="392">
        <v>1.7190000000000001</v>
      </c>
      <c r="L70" s="372">
        <f t="shared" si="10"/>
        <v>-8.5638297872340341E-2</v>
      </c>
      <c r="M70" s="81">
        <f t="shared" si="15"/>
        <v>0</v>
      </c>
      <c r="N70" s="82">
        <f t="shared" si="12"/>
        <v>19227600</v>
      </c>
      <c r="O70" s="451">
        <v>19914100</v>
      </c>
      <c r="P70" s="456">
        <f t="shared" si="11"/>
        <v>3.4473061800432858E-2</v>
      </c>
      <c r="Q70" s="357">
        <v>1.88</v>
      </c>
      <c r="R70" s="76" t="s">
        <v>2933</v>
      </c>
      <c r="S70" s="84" t="s">
        <v>2934</v>
      </c>
    </row>
    <row r="71" spans="1:21" ht="15" customHeight="1" thickBot="1" x14ac:dyDescent="0.35">
      <c r="A71" s="76" t="s">
        <v>2935</v>
      </c>
      <c r="B71" s="77">
        <v>1.83</v>
      </c>
      <c r="C71" s="78">
        <v>15516800</v>
      </c>
      <c r="D71" s="60">
        <v>143</v>
      </c>
      <c r="E71" s="60">
        <v>5</v>
      </c>
      <c r="F71" s="79">
        <f t="shared" si="13"/>
        <v>3.4965034965034968E-2</v>
      </c>
      <c r="G71" s="368">
        <f t="shared" si="8"/>
        <v>217000</v>
      </c>
      <c r="H71" s="368">
        <f t="shared" si="14"/>
        <v>48830</v>
      </c>
      <c r="I71" s="80">
        <v>1.83</v>
      </c>
      <c r="J71" s="390">
        <f t="shared" si="9"/>
        <v>0</v>
      </c>
      <c r="K71" s="392">
        <v>1.79</v>
      </c>
      <c r="L71" s="372">
        <f t="shared" si="10"/>
        <v>-2.1857923497267784E-2</v>
      </c>
      <c r="M71" s="81">
        <f t="shared" si="15"/>
        <v>0</v>
      </c>
      <c r="N71" s="82">
        <f t="shared" si="12"/>
        <v>15516800</v>
      </c>
      <c r="O71" s="451">
        <v>16173900</v>
      </c>
      <c r="P71" s="457">
        <f t="shared" si="11"/>
        <v>4.0627183301491954E-2</v>
      </c>
      <c r="Q71" s="357">
        <v>1.83</v>
      </c>
      <c r="R71" s="76" t="s">
        <v>2935</v>
      </c>
      <c r="S71" s="83"/>
    </row>
    <row r="72" spans="1:21" ht="15" customHeight="1" thickBot="1" x14ac:dyDescent="0.35">
      <c r="A72" s="76" t="s">
        <v>2936</v>
      </c>
      <c r="B72" s="77">
        <v>1.99</v>
      </c>
      <c r="C72" s="78">
        <v>16110300</v>
      </c>
      <c r="D72" s="60">
        <v>138</v>
      </c>
      <c r="E72" s="60">
        <v>7</v>
      </c>
      <c r="F72" s="79">
        <f t="shared" si="13"/>
        <v>5.0724637681159424E-2</v>
      </c>
      <c r="G72" s="368">
        <f t="shared" si="8"/>
        <v>233500</v>
      </c>
      <c r="H72" s="368">
        <f t="shared" si="14"/>
        <v>52540</v>
      </c>
      <c r="I72" s="80">
        <v>1.99</v>
      </c>
      <c r="J72" s="390">
        <f t="shared" si="9"/>
        <v>0</v>
      </c>
      <c r="K72" s="392">
        <v>1.95</v>
      </c>
      <c r="L72" s="372">
        <f t="shared" si="10"/>
        <v>-2.010050251256279E-2</v>
      </c>
      <c r="M72" s="81">
        <f t="shared" si="15"/>
        <v>0</v>
      </c>
      <c r="N72" s="82">
        <f t="shared" si="12"/>
        <v>16110300</v>
      </c>
      <c r="O72" s="451">
        <v>16938300</v>
      </c>
      <c r="P72" s="456">
        <f t="shared" si="11"/>
        <v>4.888329997697527E-2</v>
      </c>
      <c r="Q72" s="357">
        <v>1.99</v>
      </c>
      <c r="R72" s="76" t="s">
        <v>2936</v>
      </c>
      <c r="S72" s="84"/>
    </row>
    <row r="73" spans="1:21" ht="15" customHeight="1" thickBot="1" x14ac:dyDescent="0.35">
      <c r="A73" s="76" t="s">
        <v>2937</v>
      </c>
      <c r="B73" s="77">
        <v>1.93</v>
      </c>
      <c r="C73" s="78">
        <v>7490200</v>
      </c>
      <c r="D73" s="60">
        <v>104</v>
      </c>
      <c r="E73" s="60">
        <v>3</v>
      </c>
      <c r="F73" s="79">
        <f t="shared" si="13"/>
        <v>2.8846153846153848E-2</v>
      </c>
      <c r="G73" s="368">
        <f t="shared" si="8"/>
        <v>144000</v>
      </c>
      <c r="H73" s="368">
        <f t="shared" si="14"/>
        <v>32400</v>
      </c>
      <c r="I73" s="80">
        <v>1.9</v>
      </c>
      <c r="J73" s="390">
        <f t="shared" si="9"/>
        <v>-1.5544041450777257E-2</v>
      </c>
      <c r="K73" s="392">
        <v>1.863</v>
      </c>
      <c r="L73" s="372">
        <f t="shared" si="10"/>
        <v>-3.4715025906735697E-2</v>
      </c>
      <c r="M73" s="81">
        <f t="shared" si="15"/>
        <v>-1.5544041450777257E-2</v>
      </c>
      <c r="N73" s="82">
        <f t="shared" si="12"/>
        <v>7373772.0207253881</v>
      </c>
      <c r="O73" s="451">
        <v>7609900</v>
      </c>
      <c r="P73" s="456">
        <f t="shared" si="11"/>
        <v>1.5729510243235767E-2</v>
      </c>
      <c r="Q73" s="357">
        <v>1.9</v>
      </c>
      <c r="R73" s="76" t="s">
        <v>2937</v>
      </c>
      <c r="S73" s="125"/>
    </row>
    <row r="74" spans="1:21" ht="15" customHeight="1" thickBot="1" x14ac:dyDescent="0.35">
      <c r="A74" s="188" t="s">
        <v>2938</v>
      </c>
      <c r="B74" s="189">
        <v>1.7</v>
      </c>
      <c r="C74" s="190">
        <v>9280800</v>
      </c>
      <c r="D74" s="403">
        <v>151</v>
      </c>
      <c r="E74" s="403">
        <v>5</v>
      </c>
      <c r="F74" s="191">
        <f t="shared" si="13"/>
        <v>3.3112582781456956E-2</v>
      </c>
      <c r="G74" s="192">
        <f t="shared" si="8"/>
        <v>122900</v>
      </c>
      <c r="H74" s="192">
        <f t="shared" si="14"/>
        <v>27650</v>
      </c>
      <c r="I74" s="80">
        <v>1.84</v>
      </c>
      <c r="J74" s="390">
        <f t="shared" si="9"/>
        <v>8.235294117647074E-2</v>
      </c>
      <c r="K74" s="392">
        <v>2.2250000000000001</v>
      </c>
      <c r="L74" s="372">
        <f t="shared" si="10"/>
        <v>0.30882352941176472</v>
      </c>
      <c r="M74" s="81">
        <f t="shared" si="15"/>
        <v>8.235294117647074E-2</v>
      </c>
      <c r="N74" s="82">
        <f t="shared" si="12"/>
        <v>10045101.176470589</v>
      </c>
      <c r="O74" s="451">
        <v>10167500</v>
      </c>
      <c r="P74" s="456">
        <f t="shared" si="11"/>
        <v>8.7209245143840652E-2</v>
      </c>
      <c r="Q74" s="357">
        <v>1.8</v>
      </c>
      <c r="R74" s="76" t="s">
        <v>2938</v>
      </c>
      <c r="S74" s="193" t="s">
        <v>2939</v>
      </c>
    </row>
    <row r="75" spans="1:21" ht="15" customHeight="1" thickBot="1" x14ac:dyDescent="0.35">
      <c r="A75" s="194" t="s">
        <v>2940</v>
      </c>
      <c r="B75" s="195">
        <v>1.81</v>
      </c>
      <c r="C75" s="196">
        <v>21791600</v>
      </c>
      <c r="D75" s="404">
        <v>183</v>
      </c>
      <c r="E75" s="404">
        <v>3</v>
      </c>
      <c r="F75" s="197">
        <f t="shared" si="13"/>
        <v>1.6393442622950821E-2</v>
      </c>
      <c r="G75" s="198">
        <f t="shared" si="8"/>
        <v>238200</v>
      </c>
      <c r="H75" s="198">
        <f t="shared" si="14"/>
        <v>53600</v>
      </c>
      <c r="I75" s="80">
        <v>1.81</v>
      </c>
      <c r="J75" s="390">
        <f t="shared" si="9"/>
        <v>0</v>
      </c>
      <c r="K75" s="392">
        <v>1.7749999999999999</v>
      </c>
      <c r="L75" s="372">
        <f t="shared" si="10"/>
        <v>-1.9337016574585753E-2</v>
      </c>
      <c r="M75" s="81">
        <f t="shared" si="15"/>
        <v>0</v>
      </c>
      <c r="N75" s="82">
        <f t="shared" si="12"/>
        <v>21791600</v>
      </c>
      <c r="O75" s="451">
        <v>23044700</v>
      </c>
      <c r="P75" s="456">
        <f t="shared" si="11"/>
        <v>5.4376928317574125E-2</v>
      </c>
      <c r="Q75" s="357">
        <v>1.81</v>
      </c>
      <c r="R75" s="76" t="s">
        <v>2940</v>
      </c>
      <c r="S75" s="199" t="s">
        <v>2941</v>
      </c>
      <c r="U75" s="85"/>
    </row>
    <row r="76" spans="1:21" ht="15" customHeight="1" thickBot="1" x14ac:dyDescent="0.35">
      <c r="A76" s="76" t="s">
        <v>2942</v>
      </c>
      <c r="B76" s="77">
        <v>0.96</v>
      </c>
      <c r="C76" s="78">
        <v>18401700</v>
      </c>
      <c r="D76" s="60">
        <v>86</v>
      </c>
      <c r="E76" s="60">
        <v>2</v>
      </c>
      <c r="F76" s="79">
        <f t="shared" si="13"/>
        <v>2.3255813953488372E-2</v>
      </c>
      <c r="G76" s="368">
        <f t="shared" si="8"/>
        <v>427900</v>
      </c>
      <c r="H76" s="368">
        <f t="shared" si="14"/>
        <v>96280</v>
      </c>
      <c r="I76" s="80">
        <v>0.96</v>
      </c>
      <c r="J76" s="390">
        <f t="shared" si="9"/>
        <v>0</v>
      </c>
      <c r="K76" s="392">
        <v>0.69499999999999995</v>
      </c>
      <c r="L76" s="372">
        <f t="shared" si="10"/>
        <v>-0.27604166666666674</v>
      </c>
      <c r="M76" s="81">
        <f t="shared" si="15"/>
        <v>0</v>
      </c>
      <c r="N76" s="82">
        <f t="shared" si="12"/>
        <v>18401700</v>
      </c>
      <c r="O76" s="451">
        <v>18831400</v>
      </c>
      <c r="P76" s="456">
        <f t="shared" si="11"/>
        <v>2.2818271610183016E-2</v>
      </c>
      <c r="Q76" s="357">
        <v>0.96</v>
      </c>
      <c r="R76" s="76" t="s">
        <v>2942</v>
      </c>
      <c r="S76" s="125" t="s">
        <v>2943</v>
      </c>
      <c r="T76" s="104"/>
    </row>
    <row r="77" spans="1:21" ht="15" customHeight="1" thickBot="1" x14ac:dyDescent="0.35">
      <c r="A77" s="188" t="s">
        <v>2944</v>
      </c>
      <c r="B77" s="189">
        <v>1.665</v>
      </c>
      <c r="C77" s="190">
        <v>9160100</v>
      </c>
      <c r="D77" s="403">
        <v>106</v>
      </c>
      <c r="E77" s="403">
        <v>7</v>
      </c>
      <c r="F77" s="191">
        <f t="shared" si="13"/>
        <v>6.6037735849056603E-2</v>
      </c>
      <c r="G77" s="192">
        <f t="shared" si="8"/>
        <v>172800</v>
      </c>
      <c r="H77" s="192">
        <f t="shared" si="14"/>
        <v>38880</v>
      </c>
      <c r="I77" s="80">
        <v>1.8</v>
      </c>
      <c r="J77" s="390">
        <f t="shared" si="9"/>
        <v>8.1081081081081141E-2</v>
      </c>
      <c r="K77" s="392">
        <v>1.8029999999999999</v>
      </c>
      <c r="L77" s="372">
        <f t="shared" si="10"/>
        <v>8.2882882882882924E-2</v>
      </c>
      <c r="M77" s="81">
        <f t="shared" si="15"/>
        <v>8.1081081081081141E-2</v>
      </c>
      <c r="N77" s="82">
        <f t="shared" si="12"/>
        <v>9902810.8108108118</v>
      </c>
      <c r="O77" s="451">
        <v>10064100</v>
      </c>
      <c r="P77" s="457">
        <f t="shared" si="11"/>
        <v>8.982422670680934E-2</v>
      </c>
      <c r="Q77" s="357">
        <v>1.8</v>
      </c>
      <c r="R77" s="76" t="s">
        <v>2944</v>
      </c>
      <c r="S77" s="200"/>
    </row>
    <row r="78" spans="1:21" ht="15" customHeight="1" thickBot="1" x14ac:dyDescent="0.35">
      <c r="A78" s="201" t="s">
        <v>2945</v>
      </c>
      <c r="B78" s="202">
        <v>1.96</v>
      </c>
      <c r="C78" s="203">
        <v>5547700</v>
      </c>
      <c r="D78" s="405">
        <v>69</v>
      </c>
      <c r="E78" s="405">
        <v>3</v>
      </c>
      <c r="F78" s="204">
        <f t="shared" si="13"/>
        <v>4.3478260869565216E-2</v>
      </c>
      <c r="G78" s="205">
        <f t="shared" si="8"/>
        <v>160800</v>
      </c>
      <c r="H78" s="205">
        <f t="shared" si="14"/>
        <v>36180</v>
      </c>
      <c r="I78" s="80">
        <v>1.9</v>
      </c>
      <c r="J78" s="390">
        <f t="shared" si="9"/>
        <v>-3.0612244897959218E-2</v>
      </c>
      <c r="K78" s="392">
        <v>1.5409999999999999</v>
      </c>
      <c r="L78" s="372">
        <f t="shared" si="10"/>
        <v>-0.2137755102040817</v>
      </c>
      <c r="M78" s="81">
        <f t="shared" si="15"/>
        <v>-3.0612244897959218E-2</v>
      </c>
      <c r="N78" s="82">
        <f t="shared" si="12"/>
        <v>5377872.448979592</v>
      </c>
      <c r="O78" s="451">
        <v>5601000</v>
      </c>
      <c r="P78" s="456">
        <f t="shared" si="11"/>
        <v>9.5161578289590931E-3</v>
      </c>
      <c r="Q78" s="357">
        <v>1.9</v>
      </c>
      <c r="R78" s="76" t="s">
        <v>2945</v>
      </c>
      <c r="S78" s="206" t="s">
        <v>2946</v>
      </c>
    </row>
    <row r="79" spans="1:21" ht="15" customHeight="1" thickBot="1" x14ac:dyDescent="0.35">
      <c r="A79" s="93" t="s">
        <v>2947</v>
      </c>
      <c r="B79" s="94">
        <v>1.7250000000000001</v>
      </c>
      <c r="C79" s="95">
        <v>4177500</v>
      </c>
      <c r="D79" s="394">
        <v>58</v>
      </c>
      <c r="E79" s="394">
        <v>4</v>
      </c>
      <c r="F79" s="96">
        <f t="shared" si="13"/>
        <v>6.8965517241379309E-2</v>
      </c>
      <c r="G79" s="97">
        <f t="shared" si="8"/>
        <v>144100</v>
      </c>
      <c r="H79" s="97">
        <f t="shared" si="14"/>
        <v>32420</v>
      </c>
      <c r="I79" s="80">
        <v>1.85</v>
      </c>
      <c r="J79" s="390">
        <f t="shared" si="9"/>
        <v>7.2463768115942129E-2</v>
      </c>
      <c r="K79" s="392">
        <v>1.8520000000000001</v>
      </c>
      <c r="L79" s="372">
        <f t="shared" si="10"/>
        <v>7.362318840579718E-2</v>
      </c>
      <c r="M79" s="81">
        <f t="shared" si="15"/>
        <v>7.2463768115942129E-2</v>
      </c>
      <c r="N79" s="82">
        <f t="shared" si="12"/>
        <v>4480217.3913043486</v>
      </c>
      <c r="O79" s="451">
        <v>4487800</v>
      </c>
      <c r="P79" s="456">
        <f t="shared" si="11"/>
        <v>6.9143009938054334E-2</v>
      </c>
      <c r="Q79" s="357">
        <v>1.8</v>
      </c>
      <c r="R79" s="76" t="s">
        <v>2947</v>
      </c>
      <c r="S79" s="207" t="s">
        <v>2948</v>
      </c>
      <c r="T79" s="85"/>
    </row>
    <row r="80" spans="1:21" ht="15" customHeight="1" thickBot="1" x14ac:dyDescent="0.35">
      <c r="A80" s="76" t="s">
        <v>2949</v>
      </c>
      <c r="B80" s="77">
        <v>1.71</v>
      </c>
      <c r="C80" s="78">
        <v>17313400</v>
      </c>
      <c r="D80" s="60">
        <v>265</v>
      </c>
      <c r="E80" s="60">
        <v>16</v>
      </c>
      <c r="F80" s="79">
        <f t="shared" si="13"/>
        <v>6.0377358490566038E-2</v>
      </c>
      <c r="G80" s="368">
        <f t="shared" si="8"/>
        <v>130700</v>
      </c>
      <c r="H80" s="368">
        <f t="shared" si="14"/>
        <v>29410</v>
      </c>
      <c r="I80" s="80">
        <v>1.8</v>
      </c>
      <c r="J80" s="390">
        <f t="shared" si="9"/>
        <v>5.2631578947368363E-2</v>
      </c>
      <c r="K80" s="392">
        <v>1.964</v>
      </c>
      <c r="L80" s="372">
        <f t="shared" si="10"/>
        <v>0.14853801169590652</v>
      </c>
      <c r="M80" s="81">
        <f t="shared" si="15"/>
        <v>5.2631578947368363E-2</v>
      </c>
      <c r="N80" s="82">
        <f t="shared" si="12"/>
        <v>18224631.578947369</v>
      </c>
      <c r="O80" s="451">
        <v>18429600</v>
      </c>
      <c r="P80" s="457">
        <f t="shared" si="11"/>
        <v>6.0565611841819633E-2</v>
      </c>
      <c r="Q80" s="357">
        <v>1.75</v>
      </c>
      <c r="R80" s="76" t="s">
        <v>2949</v>
      </c>
      <c r="S80" s="83"/>
    </row>
    <row r="81" spans="1:24" ht="15" customHeight="1" thickBot="1" x14ac:dyDescent="0.35">
      <c r="A81" s="76" t="s">
        <v>2950</v>
      </c>
      <c r="B81" s="77">
        <v>0.81</v>
      </c>
      <c r="C81" s="78">
        <v>9746700</v>
      </c>
      <c r="D81" s="60">
        <v>45</v>
      </c>
      <c r="E81" s="60">
        <v>3</v>
      </c>
      <c r="F81" s="79">
        <f t="shared" si="13"/>
        <v>6.6666666666666666E-2</v>
      </c>
      <c r="G81" s="368">
        <f t="shared" si="8"/>
        <v>433200</v>
      </c>
      <c r="H81" s="368">
        <f t="shared" si="14"/>
        <v>97470</v>
      </c>
      <c r="I81" s="80">
        <v>0.89</v>
      </c>
      <c r="J81" s="390">
        <f t="shared" si="9"/>
        <v>9.8765432098765427E-2</v>
      </c>
      <c r="K81" s="392">
        <v>0.88800000000000001</v>
      </c>
      <c r="L81" s="372">
        <f t="shared" si="10"/>
        <v>9.6296296296296324E-2</v>
      </c>
      <c r="M81" s="81">
        <f t="shared" si="15"/>
        <v>9.8765432098765427E-2</v>
      </c>
      <c r="N81" s="82">
        <f t="shared" si="12"/>
        <v>10709337.037037037</v>
      </c>
      <c r="O81" s="451">
        <v>10801700</v>
      </c>
      <c r="P81" s="456">
        <f t="shared" si="11"/>
        <v>9.7669811233417003E-2</v>
      </c>
      <c r="Q81" s="357">
        <v>0.88</v>
      </c>
      <c r="R81" s="76" t="s">
        <v>2950</v>
      </c>
      <c r="S81" s="125" t="s">
        <v>2951</v>
      </c>
      <c r="T81" s="104"/>
      <c r="U81" s="104"/>
    </row>
    <row r="82" spans="1:24" ht="15" customHeight="1" thickBot="1" x14ac:dyDescent="0.35">
      <c r="A82" s="76" t="s">
        <v>2952</v>
      </c>
      <c r="B82" s="77">
        <v>1.45</v>
      </c>
      <c r="C82" s="78">
        <v>25234400</v>
      </c>
      <c r="D82" s="60">
        <v>240</v>
      </c>
      <c r="E82" s="60">
        <v>11</v>
      </c>
      <c r="F82" s="79">
        <f t="shared" si="13"/>
        <v>4.583333333333333E-2</v>
      </c>
      <c r="G82" s="368">
        <f t="shared" si="8"/>
        <v>210300</v>
      </c>
      <c r="H82" s="368">
        <f t="shared" si="14"/>
        <v>47320</v>
      </c>
      <c r="I82" s="80">
        <v>1.55</v>
      </c>
      <c r="J82" s="390">
        <f t="shared" si="9"/>
        <v>6.8965517241379448E-2</v>
      </c>
      <c r="K82" s="392">
        <v>1.613</v>
      </c>
      <c r="L82" s="372">
        <f t="shared" si="10"/>
        <v>0.11241379310344835</v>
      </c>
      <c r="M82" s="81">
        <f t="shared" si="15"/>
        <v>6.8965517241379448E-2</v>
      </c>
      <c r="N82" s="82">
        <f t="shared" si="12"/>
        <v>26974703.448275864</v>
      </c>
      <c r="O82" s="451">
        <v>27000800</v>
      </c>
      <c r="P82" s="460">
        <f t="shared" si="11"/>
        <v>6.5420283843441673E-2</v>
      </c>
      <c r="Q82" s="359">
        <v>1.5049999999999999</v>
      </c>
      <c r="R82" s="76" t="s">
        <v>2952</v>
      </c>
      <c r="S82" s="125" t="s">
        <v>2953</v>
      </c>
    </row>
    <row r="83" spans="1:24" ht="15" customHeight="1" thickBot="1" x14ac:dyDescent="0.35">
      <c r="A83" s="76" t="s">
        <v>2954</v>
      </c>
      <c r="B83" s="77">
        <v>1.7</v>
      </c>
      <c r="C83" s="78">
        <v>14905200</v>
      </c>
      <c r="D83" s="60">
        <v>239</v>
      </c>
      <c r="E83" s="60">
        <v>7</v>
      </c>
      <c r="F83" s="79">
        <f t="shared" si="13"/>
        <v>2.9288702928870293E-2</v>
      </c>
      <c r="G83" s="368">
        <f t="shared" si="8"/>
        <v>124700</v>
      </c>
      <c r="H83" s="368">
        <f t="shared" si="14"/>
        <v>28060</v>
      </c>
      <c r="I83" s="80">
        <v>1.75</v>
      </c>
      <c r="J83" s="390">
        <f t="shared" si="9"/>
        <v>2.941176470588247E-2</v>
      </c>
      <c r="K83" s="392">
        <v>1.786</v>
      </c>
      <c r="L83" s="372">
        <f t="shared" si="10"/>
        <v>5.0588235294117601E-2</v>
      </c>
      <c r="M83" s="81">
        <f t="shared" si="15"/>
        <v>2.941176470588247E-2</v>
      </c>
      <c r="N83" s="82">
        <f t="shared" si="12"/>
        <v>15343588.235294119</v>
      </c>
      <c r="O83" s="451">
        <v>15538200</v>
      </c>
      <c r="P83" s="457">
        <f t="shared" si="11"/>
        <v>4.0738309456693877E-2</v>
      </c>
      <c r="Q83" s="357">
        <v>1.75</v>
      </c>
      <c r="R83" s="76" t="s">
        <v>2954</v>
      </c>
      <c r="S83" s="125"/>
    </row>
    <row r="84" spans="1:24" ht="15" customHeight="1" thickBot="1" x14ac:dyDescent="0.35">
      <c r="A84" s="76" t="s">
        <v>2955</v>
      </c>
      <c r="B84" s="77">
        <v>1.69</v>
      </c>
      <c r="C84" s="78">
        <v>18278700</v>
      </c>
      <c r="D84" s="60">
        <v>283</v>
      </c>
      <c r="E84" s="60">
        <v>18</v>
      </c>
      <c r="F84" s="79">
        <f t="shared" si="13"/>
        <v>6.3604240282685506E-2</v>
      </c>
      <c r="G84" s="368">
        <f t="shared" si="8"/>
        <v>129200</v>
      </c>
      <c r="H84" s="368">
        <f t="shared" si="14"/>
        <v>29070</v>
      </c>
      <c r="I84" s="80">
        <v>1.69</v>
      </c>
      <c r="J84" s="390">
        <f t="shared" si="9"/>
        <v>0</v>
      </c>
      <c r="K84" s="392">
        <v>1.6970000000000001</v>
      </c>
      <c r="L84" s="372">
        <f t="shared" si="10"/>
        <v>4.1420118343196144E-3</v>
      </c>
      <c r="M84" s="81">
        <f t="shared" si="15"/>
        <v>0</v>
      </c>
      <c r="N84" s="82">
        <f t="shared" si="12"/>
        <v>18278700</v>
      </c>
      <c r="O84" s="451">
        <v>18875400</v>
      </c>
      <c r="P84" s="456">
        <f t="shared" si="11"/>
        <v>3.1612575097746287E-2</v>
      </c>
      <c r="Q84" s="357">
        <v>1.69</v>
      </c>
      <c r="R84" s="76" t="s">
        <v>2955</v>
      </c>
      <c r="S84" s="83"/>
    </row>
    <row r="85" spans="1:24" ht="15" customHeight="1" thickBot="1" x14ac:dyDescent="0.35">
      <c r="A85" s="208" t="s">
        <v>2956</v>
      </c>
      <c r="B85" s="209">
        <v>1.1000000000000001</v>
      </c>
      <c r="C85" s="210">
        <v>4705700</v>
      </c>
      <c r="D85" s="406">
        <v>81</v>
      </c>
      <c r="E85" s="406">
        <v>1</v>
      </c>
      <c r="F85" s="211">
        <f t="shared" si="13"/>
        <v>1.2345679012345678E-2</v>
      </c>
      <c r="G85" s="212">
        <f t="shared" si="8"/>
        <v>116200</v>
      </c>
      <c r="H85" s="212">
        <f t="shared" si="14"/>
        <v>26150</v>
      </c>
      <c r="I85" s="80">
        <v>1.2</v>
      </c>
      <c r="J85" s="390">
        <f t="shared" si="9"/>
        <v>9.0909090909090828E-2</v>
      </c>
      <c r="K85" s="392">
        <v>0.72499999999999998</v>
      </c>
      <c r="L85" s="372">
        <f t="shared" si="10"/>
        <v>-0.34090909090909094</v>
      </c>
      <c r="M85" s="81">
        <f t="shared" si="15"/>
        <v>9.0909090909090828E-2</v>
      </c>
      <c r="N85" s="82">
        <f t="shared" si="12"/>
        <v>5133490.9090909092</v>
      </c>
      <c r="O85" s="451">
        <v>5037500</v>
      </c>
      <c r="P85" s="456">
        <f t="shared" si="11"/>
        <v>6.5866004962779168E-2</v>
      </c>
      <c r="Q85" s="357">
        <v>1.2</v>
      </c>
      <c r="R85" s="76" t="s">
        <v>2956</v>
      </c>
      <c r="S85" s="206" t="s">
        <v>2946</v>
      </c>
      <c r="T85" s="104"/>
      <c r="V85" s="104"/>
      <c r="X85" s="213"/>
    </row>
    <row r="86" spans="1:24" ht="15" customHeight="1" thickBot="1" x14ac:dyDescent="0.35">
      <c r="A86" s="214" t="s">
        <v>2957</v>
      </c>
      <c r="B86" s="215">
        <v>1.7150000000000001</v>
      </c>
      <c r="C86" s="216">
        <v>32825700</v>
      </c>
      <c r="D86" s="407">
        <v>474</v>
      </c>
      <c r="E86" s="407">
        <v>39</v>
      </c>
      <c r="F86" s="217">
        <f t="shared" si="13"/>
        <v>8.2278481012658222E-2</v>
      </c>
      <c r="G86" s="218">
        <f t="shared" si="8"/>
        <v>138500</v>
      </c>
      <c r="H86" s="218">
        <f t="shared" si="14"/>
        <v>31160</v>
      </c>
      <c r="I86" s="80">
        <v>1.7150000000000001</v>
      </c>
      <c r="J86" s="390">
        <f t="shared" si="9"/>
        <v>0</v>
      </c>
      <c r="K86" s="392">
        <v>1.71</v>
      </c>
      <c r="L86" s="372">
        <f t="shared" si="10"/>
        <v>-2.9154518950438302E-3</v>
      </c>
      <c r="M86" s="81">
        <f t="shared" si="15"/>
        <v>0</v>
      </c>
      <c r="N86" s="82">
        <f t="shared" si="12"/>
        <v>32825700</v>
      </c>
      <c r="O86" s="451">
        <v>33745100</v>
      </c>
      <c r="P86" s="457">
        <f t="shared" si="11"/>
        <v>2.7245437115314575E-2</v>
      </c>
      <c r="Q86" s="357">
        <v>1.7150000000000001</v>
      </c>
      <c r="R86" s="76" t="s">
        <v>2957</v>
      </c>
      <c r="S86" s="219"/>
    </row>
    <row r="87" spans="1:24" ht="15" customHeight="1" thickBot="1" x14ac:dyDescent="0.35">
      <c r="A87" s="220" t="s">
        <v>2958</v>
      </c>
      <c r="B87" s="221">
        <v>1.085</v>
      </c>
      <c r="C87" s="222">
        <v>433300</v>
      </c>
      <c r="D87" s="408">
        <v>4</v>
      </c>
      <c r="E87" s="408">
        <v>0</v>
      </c>
      <c r="F87" s="223">
        <f t="shared" si="13"/>
        <v>0</v>
      </c>
      <c r="G87" s="224">
        <f t="shared" si="8"/>
        <v>216700</v>
      </c>
      <c r="H87" s="224">
        <f t="shared" si="14"/>
        <v>48760</v>
      </c>
      <c r="I87" s="80">
        <v>1.18</v>
      </c>
      <c r="J87" s="390">
        <f t="shared" si="9"/>
        <v>8.7557603686635899E-2</v>
      </c>
      <c r="K87" s="392">
        <v>1.536</v>
      </c>
      <c r="L87" s="372">
        <f t="shared" si="10"/>
        <v>0.41566820276497696</v>
      </c>
      <c r="M87" s="81">
        <f t="shared" si="15"/>
        <v>8.7557603686635899E-2</v>
      </c>
      <c r="N87" s="82">
        <f t="shared" si="12"/>
        <v>471238.70967741933</v>
      </c>
      <c r="O87" s="451">
        <v>483500</v>
      </c>
      <c r="P87" s="456">
        <f t="shared" si="11"/>
        <v>0.1038262668045502</v>
      </c>
      <c r="Q87" s="357">
        <v>1.2</v>
      </c>
      <c r="R87" s="76" t="s">
        <v>2958</v>
      </c>
      <c r="S87" s="225" t="s">
        <v>2959</v>
      </c>
      <c r="T87" s="104"/>
    </row>
    <row r="88" spans="1:24" ht="15" customHeight="1" thickBot="1" x14ac:dyDescent="0.35">
      <c r="A88" s="220" t="s">
        <v>2960</v>
      </c>
      <c r="B88" s="221">
        <v>1.2849999999999999</v>
      </c>
      <c r="C88" s="222">
        <v>4507300</v>
      </c>
      <c r="D88" s="408">
        <v>33</v>
      </c>
      <c r="E88" s="408">
        <v>0</v>
      </c>
      <c r="F88" s="223">
        <f t="shared" si="13"/>
        <v>0</v>
      </c>
      <c r="G88" s="224">
        <f t="shared" si="8"/>
        <v>273200</v>
      </c>
      <c r="H88" s="224">
        <f t="shared" si="14"/>
        <v>61470</v>
      </c>
      <c r="I88" s="80">
        <v>1.4</v>
      </c>
      <c r="J88" s="390">
        <f t="shared" si="9"/>
        <v>8.9494163424124418E-2</v>
      </c>
      <c r="K88" s="392">
        <v>1.536</v>
      </c>
      <c r="L88" s="372">
        <f t="shared" si="10"/>
        <v>0.19533073929961109</v>
      </c>
      <c r="M88" s="81">
        <f t="shared" si="15"/>
        <v>8.9494163424124418E-2</v>
      </c>
      <c r="N88" s="82">
        <f t="shared" si="12"/>
        <v>4910677.0428015562</v>
      </c>
      <c r="O88" s="451">
        <v>4942200</v>
      </c>
      <c r="P88" s="456">
        <f t="shared" si="11"/>
        <v>8.7997248189065624E-2</v>
      </c>
      <c r="Q88" s="357">
        <v>1.4</v>
      </c>
      <c r="R88" s="76" t="s">
        <v>2960</v>
      </c>
      <c r="S88" s="225" t="s">
        <v>2961</v>
      </c>
      <c r="T88" s="104"/>
    </row>
    <row r="89" spans="1:24" ht="15" customHeight="1" thickBot="1" x14ac:dyDescent="0.35">
      <c r="A89" s="214" t="s">
        <v>2962</v>
      </c>
      <c r="B89" s="215">
        <v>1.425</v>
      </c>
      <c r="C89" s="216">
        <v>2080700</v>
      </c>
      <c r="D89" s="407">
        <v>38</v>
      </c>
      <c r="E89" s="407">
        <v>0</v>
      </c>
      <c r="F89" s="217">
        <f t="shared" si="13"/>
        <v>0</v>
      </c>
      <c r="G89" s="218">
        <f t="shared" si="8"/>
        <v>109500</v>
      </c>
      <c r="H89" s="218">
        <f t="shared" si="14"/>
        <v>24640</v>
      </c>
      <c r="I89" s="80">
        <v>1.425</v>
      </c>
      <c r="J89" s="390">
        <f t="shared" si="9"/>
        <v>0</v>
      </c>
      <c r="K89" s="392">
        <v>1.71</v>
      </c>
      <c r="L89" s="372">
        <f t="shared" si="10"/>
        <v>0.19999999999999996</v>
      </c>
      <c r="M89" s="81">
        <f t="shared" si="15"/>
        <v>0</v>
      </c>
      <c r="N89" s="82">
        <f t="shared" si="12"/>
        <v>2080700</v>
      </c>
      <c r="O89" s="451">
        <v>2134500</v>
      </c>
      <c r="P89" s="456">
        <f t="shared" si="11"/>
        <v>2.5204966034200083E-2</v>
      </c>
      <c r="Q89" s="357">
        <v>1.425</v>
      </c>
      <c r="R89" s="76" t="s">
        <v>2962</v>
      </c>
      <c r="S89" s="219" t="s">
        <v>2963</v>
      </c>
      <c r="T89" s="104"/>
    </row>
    <row r="90" spans="1:24" ht="15" customHeight="1" thickBot="1" x14ac:dyDescent="0.35">
      <c r="A90" s="226" t="s">
        <v>2964</v>
      </c>
      <c r="B90" s="227">
        <v>1.81</v>
      </c>
      <c r="C90" s="228">
        <v>2756200</v>
      </c>
      <c r="D90" s="409">
        <v>39</v>
      </c>
      <c r="E90" s="409">
        <v>1</v>
      </c>
      <c r="F90" s="229">
        <f t="shared" si="13"/>
        <v>2.564102564102564E-2</v>
      </c>
      <c r="G90" s="230">
        <f t="shared" si="8"/>
        <v>141300</v>
      </c>
      <c r="H90" s="230">
        <f t="shared" si="14"/>
        <v>31790</v>
      </c>
      <c r="I90" s="80">
        <v>1.81</v>
      </c>
      <c r="J90" s="390">
        <f t="shared" si="9"/>
        <v>0</v>
      </c>
      <c r="K90" s="392">
        <v>1.653</v>
      </c>
      <c r="L90" s="372">
        <f t="shared" si="10"/>
        <v>-8.6740331491712674E-2</v>
      </c>
      <c r="M90" s="81">
        <f t="shared" si="15"/>
        <v>0</v>
      </c>
      <c r="N90" s="82">
        <f t="shared" si="12"/>
        <v>2756200</v>
      </c>
      <c r="O90" s="451">
        <v>2799200</v>
      </c>
      <c r="P90" s="456">
        <f t="shared" si="11"/>
        <v>1.5361531866247446E-2</v>
      </c>
      <c r="Q90" s="357">
        <v>1.81</v>
      </c>
      <c r="R90" s="76" t="s">
        <v>2964</v>
      </c>
      <c r="S90" s="231" t="s">
        <v>2965</v>
      </c>
    </row>
    <row r="91" spans="1:24" ht="15" customHeight="1" thickBot="1" x14ac:dyDescent="0.35">
      <c r="A91" s="226" t="s">
        <v>2966</v>
      </c>
      <c r="B91" s="227">
        <v>1.5</v>
      </c>
      <c r="C91" s="228">
        <v>36300400</v>
      </c>
      <c r="D91" s="409">
        <v>478</v>
      </c>
      <c r="E91" s="409">
        <v>36</v>
      </c>
      <c r="F91" s="229">
        <f t="shared" si="13"/>
        <v>7.5313807531380755E-2</v>
      </c>
      <c r="G91" s="230">
        <f t="shared" si="8"/>
        <v>151900</v>
      </c>
      <c r="H91" s="230">
        <f t="shared" si="14"/>
        <v>34180</v>
      </c>
      <c r="I91" s="80">
        <v>1.5</v>
      </c>
      <c r="J91" s="390">
        <f t="shared" si="9"/>
        <v>0</v>
      </c>
      <c r="K91" s="392">
        <v>1.5089999999999999</v>
      </c>
      <c r="L91" s="372">
        <f t="shared" si="10"/>
        <v>6.0000000000000053E-3</v>
      </c>
      <c r="M91" s="81">
        <f t="shared" si="15"/>
        <v>0</v>
      </c>
      <c r="N91" s="82">
        <f t="shared" si="12"/>
        <v>36300400</v>
      </c>
      <c r="O91" s="451">
        <v>36971400</v>
      </c>
      <c r="P91" s="456">
        <f t="shared" si="11"/>
        <v>1.8149163948349312E-2</v>
      </c>
      <c r="Q91" s="357">
        <v>1.5</v>
      </c>
      <c r="R91" s="76" t="s">
        <v>2966</v>
      </c>
      <c r="S91" s="231" t="s">
        <v>2967</v>
      </c>
    </row>
    <row r="92" spans="1:24" ht="15" customHeight="1" thickBot="1" x14ac:dyDescent="0.35">
      <c r="A92" s="208" t="s">
        <v>2968</v>
      </c>
      <c r="B92" s="209">
        <v>1.28</v>
      </c>
      <c r="C92" s="210">
        <v>668100</v>
      </c>
      <c r="D92" s="406">
        <v>17</v>
      </c>
      <c r="E92" s="406">
        <v>0</v>
      </c>
      <c r="F92" s="211">
        <f t="shared" si="13"/>
        <v>0</v>
      </c>
      <c r="G92" s="212">
        <f t="shared" si="8"/>
        <v>78600</v>
      </c>
      <c r="H92" s="212">
        <f t="shared" si="14"/>
        <v>17690</v>
      </c>
      <c r="I92" s="80">
        <v>1.39</v>
      </c>
      <c r="J92" s="390">
        <f t="shared" si="9"/>
        <v>8.59375E-2</v>
      </c>
      <c r="K92" s="392">
        <v>1.536</v>
      </c>
      <c r="L92" s="372">
        <f t="shared" si="10"/>
        <v>0.19999999999999996</v>
      </c>
      <c r="M92" s="81">
        <f t="shared" si="15"/>
        <v>8.59375E-2</v>
      </c>
      <c r="N92" s="82">
        <f t="shared" si="12"/>
        <v>725514.84375</v>
      </c>
      <c r="O92" s="451">
        <v>733000</v>
      </c>
      <c r="P92" s="456">
        <f t="shared" si="11"/>
        <v>8.8540245566166464E-2</v>
      </c>
      <c r="Q92" s="357">
        <v>1.35</v>
      </c>
      <c r="R92" s="76" t="s">
        <v>2968</v>
      </c>
      <c r="S92" s="206" t="s">
        <v>2946</v>
      </c>
    </row>
    <row r="93" spans="1:24" ht="15" customHeight="1" thickBot="1" x14ac:dyDescent="0.35">
      <c r="A93" s="208" t="s">
        <v>2969</v>
      </c>
      <c r="B93" s="209">
        <v>0.85</v>
      </c>
      <c r="C93" s="210">
        <v>4217900</v>
      </c>
      <c r="D93" s="406">
        <v>64</v>
      </c>
      <c r="E93" s="406">
        <v>5</v>
      </c>
      <c r="F93" s="211">
        <f t="shared" si="13"/>
        <v>7.8125E-2</v>
      </c>
      <c r="G93" s="212">
        <f t="shared" si="8"/>
        <v>131800</v>
      </c>
      <c r="H93" s="212">
        <f t="shared" si="14"/>
        <v>29660</v>
      </c>
      <c r="I93" s="80">
        <v>0.92500000000000004</v>
      </c>
      <c r="J93" s="390">
        <f t="shared" si="9"/>
        <v>8.8235294117647189E-2</v>
      </c>
      <c r="K93" s="392">
        <v>1.536</v>
      </c>
      <c r="L93" s="372">
        <f t="shared" si="10"/>
        <v>0.80705882352941183</v>
      </c>
      <c r="M93" s="81">
        <f t="shared" si="15"/>
        <v>8.8235294117647189E-2</v>
      </c>
      <c r="N93" s="82">
        <f t="shared" si="12"/>
        <v>4590067.6470588241</v>
      </c>
      <c r="O93" s="451">
        <v>4698000</v>
      </c>
      <c r="P93" s="456">
        <f t="shared" si="11"/>
        <v>0.10219242230736481</v>
      </c>
      <c r="Q93" s="357">
        <v>1</v>
      </c>
      <c r="R93" s="76" t="s">
        <v>2969</v>
      </c>
      <c r="S93" s="206" t="s">
        <v>2946</v>
      </c>
    </row>
    <row r="94" spans="1:24" ht="15" customHeight="1" thickBot="1" x14ac:dyDescent="0.35">
      <c r="A94" s="76" t="s">
        <v>2970</v>
      </c>
      <c r="B94" s="77">
        <v>1.78</v>
      </c>
      <c r="C94" s="78">
        <v>15761700</v>
      </c>
      <c r="D94" s="60">
        <v>225</v>
      </c>
      <c r="E94" s="60">
        <v>11</v>
      </c>
      <c r="F94" s="79">
        <f t="shared" si="13"/>
        <v>4.8888888888888891E-2</v>
      </c>
      <c r="G94" s="187">
        <f t="shared" si="8"/>
        <v>140100</v>
      </c>
      <c r="H94" s="187">
        <f t="shared" si="14"/>
        <v>31520</v>
      </c>
      <c r="I94" s="80">
        <v>1.92</v>
      </c>
      <c r="J94" s="390">
        <f t="shared" si="9"/>
        <v>7.8651685393258397E-2</v>
      </c>
      <c r="K94" s="392">
        <v>1.9159999999999999</v>
      </c>
      <c r="L94" s="372">
        <f t="shared" si="10"/>
        <v>7.6404494382022348E-2</v>
      </c>
      <c r="M94" s="81">
        <f t="shared" si="15"/>
        <v>7.8651685393258397E-2</v>
      </c>
      <c r="N94" s="82">
        <f t="shared" si="12"/>
        <v>17001384.26966292</v>
      </c>
      <c r="O94" s="451">
        <v>17241700</v>
      </c>
      <c r="P94" s="457">
        <f t="shared" si="11"/>
        <v>8.5838403405696706E-2</v>
      </c>
      <c r="Q94" s="357">
        <v>1.85</v>
      </c>
      <c r="R94" s="76" t="s">
        <v>2970</v>
      </c>
      <c r="S94" s="232" t="s">
        <v>2971</v>
      </c>
    </row>
    <row r="95" spans="1:24" ht="15" customHeight="1" thickBot="1" x14ac:dyDescent="0.35">
      <c r="A95" s="76" t="s">
        <v>2972</v>
      </c>
      <c r="B95" s="77">
        <v>1.77</v>
      </c>
      <c r="C95" s="78">
        <v>43144100</v>
      </c>
      <c r="D95" s="60">
        <v>395</v>
      </c>
      <c r="E95" s="60">
        <v>19</v>
      </c>
      <c r="F95" s="79">
        <f t="shared" si="13"/>
        <v>4.810126582278481E-2</v>
      </c>
      <c r="G95" s="368">
        <f t="shared" si="8"/>
        <v>218500</v>
      </c>
      <c r="H95" s="368">
        <f t="shared" si="14"/>
        <v>49160</v>
      </c>
      <c r="I95" s="80">
        <v>1.97</v>
      </c>
      <c r="J95" s="390">
        <f t="shared" si="9"/>
        <v>0.11299435028248594</v>
      </c>
      <c r="K95" s="392">
        <v>1.968</v>
      </c>
      <c r="L95" s="372">
        <f t="shared" si="10"/>
        <v>0.11186440677966103</v>
      </c>
      <c r="M95" s="81">
        <f t="shared" si="15"/>
        <v>0.11299435028248594</v>
      </c>
      <c r="N95" s="82">
        <f t="shared" si="12"/>
        <v>48019139.548022605</v>
      </c>
      <c r="O95" s="451">
        <v>48295900</v>
      </c>
      <c r="P95" s="456">
        <f t="shared" si="11"/>
        <v>0.10667158081741923</v>
      </c>
      <c r="Q95" s="357">
        <v>1.9</v>
      </c>
      <c r="R95" s="76" t="s">
        <v>2972</v>
      </c>
      <c r="S95" s="83"/>
    </row>
    <row r="96" spans="1:24" ht="15" customHeight="1" thickBot="1" x14ac:dyDescent="0.35">
      <c r="A96" s="208" t="s">
        <v>2973</v>
      </c>
      <c r="B96" s="209">
        <v>1.405</v>
      </c>
      <c r="C96" s="210">
        <v>2442100</v>
      </c>
      <c r="D96" s="406">
        <v>40</v>
      </c>
      <c r="E96" s="406">
        <v>3</v>
      </c>
      <c r="F96" s="211">
        <f t="shared" si="13"/>
        <v>7.4999999999999997E-2</v>
      </c>
      <c r="G96" s="422">
        <f t="shared" si="8"/>
        <v>122100</v>
      </c>
      <c r="H96" s="212">
        <f t="shared" si="14"/>
        <v>27470</v>
      </c>
      <c r="I96" s="80">
        <v>1.5</v>
      </c>
      <c r="J96" s="390">
        <f t="shared" si="9"/>
        <v>6.7615658362989217E-2</v>
      </c>
      <c r="K96" s="392">
        <v>1.536</v>
      </c>
      <c r="L96" s="372">
        <f t="shared" si="10"/>
        <v>9.3238434163701145E-2</v>
      </c>
      <c r="M96" s="81">
        <f t="shared" si="15"/>
        <v>6.7615658362989217E-2</v>
      </c>
      <c r="N96" s="82">
        <f t="shared" si="12"/>
        <v>2607224.199288256</v>
      </c>
      <c r="O96" s="451">
        <v>2599100</v>
      </c>
      <c r="P96" s="456">
        <f t="shared" si="11"/>
        <v>6.0405524989419423E-2</v>
      </c>
      <c r="Q96" s="357">
        <v>1.5</v>
      </c>
      <c r="R96" s="76" t="s">
        <v>2973</v>
      </c>
      <c r="S96" s="206" t="s">
        <v>2974</v>
      </c>
      <c r="T96" s="104"/>
      <c r="U96" s="104"/>
      <c r="V96" s="85"/>
    </row>
    <row r="97" spans="1:21" ht="15" customHeight="1" thickBot="1" x14ac:dyDescent="0.35">
      <c r="A97" s="233" t="s">
        <v>2976</v>
      </c>
      <c r="B97" s="234">
        <v>1.97</v>
      </c>
      <c r="C97" s="235">
        <v>4701100</v>
      </c>
      <c r="D97" s="410">
        <v>52</v>
      </c>
      <c r="E97" s="410">
        <v>1</v>
      </c>
      <c r="F97" s="236">
        <f t="shared" si="13"/>
        <v>1.9230769230769232E-2</v>
      </c>
      <c r="G97" s="237">
        <f t="shared" si="8"/>
        <v>180800</v>
      </c>
      <c r="H97" s="237">
        <f t="shared" si="14"/>
        <v>40680</v>
      </c>
      <c r="I97" s="80">
        <v>1.97</v>
      </c>
      <c r="J97" s="390">
        <f t="shared" si="9"/>
        <v>0</v>
      </c>
      <c r="K97" s="392">
        <v>2.052</v>
      </c>
      <c r="L97" s="372">
        <f t="shared" si="10"/>
        <v>4.1624365482233472E-2</v>
      </c>
      <c r="M97" s="238">
        <f t="shared" si="15"/>
        <v>0</v>
      </c>
      <c r="N97" s="239">
        <f t="shared" si="12"/>
        <v>4701100</v>
      </c>
      <c r="O97" s="451">
        <v>4873900</v>
      </c>
      <c r="P97" s="460">
        <f t="shared" si="11"/>
        <v>3.5454153757770945E-2</v>
      </c>
      <c r="Q97" s="357">
        <v>1.97</v>
      </c>
      <c r="R97" s="76" t="s">
        <v>2976</v>
      </c>
      <c r="S97" s="240" t="s">
        <v>2977</v>
      </c>
      <c r="T97" s="85"/>
    </row>
    <row r="98" spans="1:21" ht="15" customHeight="1" thickBot="1" x14ac:dyDescent="0.35">
      <c r="A98" s="241" t="s">
        <v>2978</v>
      </c>
      <c r="B98" s="242">
        <v>1.7</v>
      </c>
      <c r="C98" s="243">
        <v>13621000</v>
      </c>
      <c r="D98" s="244">
        <v>189</v>
      </c>
      <c r="E98" s="244">
        <v>14</v>
      </c>
      <c r="F98" s="245">
        <f t="shared" si="13"/>
        <v>7.407407407407407E-2</v>
      </c>
      <c r="G98" s="243">
        <f t="shared" si="8"/>
        <v>144100</v>
      </c>
      <c r="H98" s="243">
        <f t="shared" si="14"/>
        <v>32420</v>
      </c>
      <c r="I98" s="246">
        <v>1.7</v>
      </c>
      <c r="J98" s="379">
        <f t="shared" si="9"/>
        <v>0</v>
      </c>
      <c r="K98" s="380">
        <v>1.6439999999999999</v>
      </c>
      <c r="L98" s="247">
        <f t="shared" si="10"/>
        <v>-3.2941176470588251E-2</v>
      </c>
      <c r="M98" s="248">
        <f t="shared" si="15"/>
        <v>0</v>
      </c>
      <c r="N98" s="249">
        <f t="shared" si="12"/>
        <v>13621000</v>
      </c>
      <c r="O98" s="452">
        <v>14073100</v>
      </c>
      <c r="P98" s="461">
        <f t="shared" si="11"/>
        <v>3.2125118133176089E-2</v>
      </c>
      <c r="Q98" s="360">
        <v>1.7</v>
      </c>
      <c r="R98" s="250" t="s">
        <v>2978</v>
      </c>
      <c r="S98" s="251"/>
    </row>
    <row r="99" spans="1:21" ht="29.25" customHeight="1" thickTop="1" thickBot="1" x14ac:dyDescent="0.35">
      <c r="A99" s="76" t="s">
        <v>2979</v>
      </c>
      <c r="B99" s="77">
        <v>0.82</v>
      </c>
      <c r="C99" s="78">
        <v>11857000</v>
      </c>
      <c r="D99" s="60">
        <v>96</v>
      </c>
      <c r="E99" s="60">
        <v>18</v>
      </c>
      <c r="F99" s="252">
        <f t="shared" si="13"/>
        <v>0.1875</v>
      </c>
      <c r="G99" s="371">
        <f t="shared" si="8"/>
        <v>247000</v>
      </c>
      <c r="H99" s="371">
        <f t="shared" si="14"/>
        <v>55580</v>
      </c>
      <c r="I99" s="80">
        <v>0.82</v>
      </c>
      <c r="J99" s="390">
        <f t="shared" si="9"/>
        <v>0</v>
      </c>
      <c r="K99" s="392">
        <v>0.82499999999999996</v>
      </c>
      <c r="L99" s="253">
        <f t="shared" si="10"/>
        <v>6.0975609756097615E-3</v>
      </c>
      <c r="M99" s="254">
        <f>J99</f>
        <v>0</v>
      </c>
      <c r="N99" s="239">
        <f t="shared" si="12"/>
        <v>11857000</v>
      </c>
      <c r="O99" s="451">
        <v>12525500</v>
      </c>
      <c r="P99" s="460">
        <f t="shared" si="11"/>
        <v>5.3371122909265045E-2</v>
      </c>
      <c r="Q99" s="357">
        <v>0.82</v>
      </c>
      <c r="R99" s="381" t="s">
        <v>2979</v>
      </c>
      <c r="S99" s="83" t="s">
        <v>2980</v>
      </c>
    </row>
    <row r="100" spans="1:21" ht="15" customHeight="1" thickBot="1" x14ac:dyDescent="0.35">
      <c r="A100" s="93" t="s">
        <v>2981</v>
      </c>
      <c r="B100" s="94">
        <v>0.95</v>
      </c>
      <c r="C100" s="95">
        <v>1655700</v>
      </c>
      <c r="D100" s="394">
        <v>14</v>
      </c>
      <c r="E100" s="394">
        <v>1</v>
      </c>
      <c r="F100" s="255">
        <f t="shared" si="13"/>
        <v>7.1428571428571425E-2</v>
      </c>
      <c r="G100" s="95">
        <f t="shared" si="8"/>
        <v>236500</v>
      </c>
      <c r="H100" s="95">
        <f t="shared" si="14"/>
        <v>53210</v>
      </c>
      <c r="I100" s="80">
        <v>0.92</v>
      </c>
      <c r="J100" s="390">
        <f t="shared" si="9"/>
        <v>-3.1578947368420929E-2</v>
      </c>
      <c r="K100" s="392">
        <v>0.91900000000000004</v>
      </c>
      <c r="L100" s="256">
        <f t="shared" si="10"/>
        <v>-3.2631578947368345E-2</v>
      </c>
      <c r="M100" s="254">
        <f t="shared" si="15"/>
        <v>-3.1578947368420929E-2</v>
      </c>
      <c r="N100" s="239">
        <f t="shared" si="12"/>
        <v>1603414.7368421054</v>
      </c>
      <c r="O100" s="451">
        <v>1638600</v>
      </c>
      <c r="P100" s="455">
        <f t="shared" si="11"/>
        <v>-1.0435737824972646E-2</v>
      </c>
      <c r="Q100" s="357">
        <v>0.92</v>
      </c>
      <c r="R100" s="76" t="s">
        <v>2981</v>
      </c>
      <c r="S100" s="257" t="s">
        <v>2982</v>
      </c>
      <c r="T100" s="85"/>
    </row>
    <row r="101" spans="1:21" ht="15" customHeight="1" thickBot="1" x14ac:dyDescent="0.35">
      <c r="A101" s="93" t="s">
        <v>2983</v>
      </c>
      <c r="B101" s="94">
        <v>0.88</v>
      </c>
      <c r="C101" s="95">
        <v>3091100</v>
      </c>
      <c r="D101" s="394">
        <v>124</v>
      </c>
      <c r="E101" s="394">
        <v>0</v>
      </c>
      <c r="F101" s="255">
        <f t="shared" si="13"/>
        <v>0</v>
      </c>
      <c r="G101" s="95">
        <f t="shared" si="8"/>
        <v>49900</v>
      </c>
      <c r="H101" s="95">
        <f t="shared" si="14"/>
        <v>11230</v>
      </c>
      <c r="I101" s="80">
        <v>0.92</v>
      </c>
      <c r="J101" s="390">
        <f t="shared" si="9"/>
        <v>4.5454545454545414E-2</v>
      </c>
      <c r="K101" s="392">
        <v>0.91900000000000004</v>
      </c>
      <c r="L101" s="256">
        <f t="shared" si="10"/>
        <v>4.4318181818181923E-2</v>
      </c>
      <c r="M101" s="254">
        <f t="shared" si="15"/>
        <v>4.5454545454545414E-2</v>
      </c>
      <c r="N101" s="239">
        <f t="shared" si="12"/>
        <v>3231604.5454545454</v>
      </c>
      <c r="O101" s="451">
        <v>3195000</v>
      </c>
      <c r="P101" s="460">
        <f t="shared" si="11"/>
        <v>3.251956181533644E-2</v>
      </c>
      <c r="Q101" s="357">
        <v>0.89</v>
      </c>
      <c r="R101" s="76" t="s">
        <v>2983</v>
      </c>
      <c r="S101" s="257" t="s">
        <v>2982</v>
      </c>
      <c r="T101" s="104"/>
    </row>
    <row r="102" spans="1:21" ht="15" customHeight="1" thickBot="1" x14ac:dyDescent="0.35">
      <c r="A102" s="258" t="s">
        <v>2984</v>
      </c>
      <c r="B102" s="276">
        <v>0.92500000000000004</v>
      </c>
      <c r="C102" s="259">
        <v>11956200</v>
      </c>
      <c r="D102" s="277">
        <v>121</v>
      </c>
      <c r="E102" s="277">
        <v>11</v>
      </c>
      <c r="F102" s="260">
        <f t="shared" si="13"/>
        <v>9.0909090909090912E-2</v>
      </c>
      <c r="G102" s="259">
        <f t="shared" si="8"/>
        <v>197600</v>
      </c>
      <c r="H102" s="261">
        <f t="shared" si="14"/>
        <v>44460</v>
      </c>
      <c r="I102" s="80">
        <v>0.92</v>
      </c>
      <c r="J102" s="390">
        <f t="shared" si="9"/>
        <v>-5.4054054054054612E-3</v>
      </c>
      <c r="K102" s="392">
        <v>0.91900000000000004</v>
      </c>
      <c r="L102" s="256">
        <f t="shared" si="10"/>
        <v>-6.4864864864865313E-3</v>
      </c>
      <c r="M102" s="81">
        <f t="shared" si="15"/>
        <v>-5.4054054054054612E-3</v>
      </c>
      <c r="N102" s="82">
        <f t="shared" si="12"/>
        <v>11891571.891891891</v>
      </c>
      <c r="O102" s="451">
        <v>11984000</v>
      </c>
      <c r="P102" s="456">
        <f t="shared" si="11"/>
        <v>2.3197596795727637E-3</v>
      </c>
      <c r="Q102" s="357">
        <v>0.92</v>
      </c>
      <c r="R102" s="76" t="s">
        <v>2984</v>
      </c>
      <c r="S102" s="262" t="s">
        <v>2985</v>
      </c>
      <c r="T102" s="104"/>
    </row>
    <row r="103" spans="1:21" ht="15" customHeight="1" thickBot="1" x14ac:dyDescent="0.35">
      <c r="A103" s="133" t="s">
        <v>2986</v>
      </c>
      <c r="B103" s="134">
        <v>0.92500000000000004</v>
      </c>
      <c r="C103" s="135">
        <v>2846200</v>
      </c>
      <c r="D103" s="264">
        <v>20</v>
      </c>
      <c r="E103" s="264">
        <v>0</v>
      </c>
      <c r="F103" s="136">
        <f t="shared" si="13"/>
        <v>0</v>
      </c>
      <c r="G103" s="135">
        <f t="shared" si="8"/>
        <v>284600</v>
      </c>
      <c r="H103" s="137">
        <f t="shared" si="14"/>
        <v>64040</v>
      </c>
      <c r="I103" s="80">
        <v>0.92</v>
      </c>
      <c r="J103" s="390">
        <f t="shared" si="9"/>
        <v>-5.4054054054054612E-3</v>
      </c>
      <c r="K103" s="392">
        <v>0.91900000000000004</v>
      </c>
      <c r="L103" s="256">
        <f t="shared" si="10"/>
        <v>-6.4864864864865313E-3</v>
      </c>
      <c r="M103" s="81">
        <f t="shared" si="15"/>
        <v>-5.4054054054054612E-3</v>
      </c>
      <c r="N103" s="82">
        <f t="shared" si="12"/>
        <v>2830815.1351351351</v>
      </c>
      <c r="O103" s="451">
        <v>2881800</v>
      </c>
      <c r="P103" s="456">
        <f t="shared" si="11"/>
        <v>1.2353390242209716E-2</v>
      </c>
      <c r="Q103" s="357">
        <v>0.92</v>
      </c>
      <c r="R103" s="76" t="s">
        <v>2986</v>
      </c>
      <c r="S103" s="263" t="s">
        <v>2987</v>
      </c>
      <c r="T103" s="104"/>
    </row>
    <row r="104" spans="1:21" ht="15" customHeight="1" thickBot="1" x14ac:dyDescent="0.35">
      <c r="A104" s="133" t="s">
        <v>2988</v>
      </c>
      <c r="B104" s="134">
        <v>0.95</v>
      </c>
      <c r="C104" s="135">
        <v>1085900</v>
      </c>
      <c r="D104" s="264">
        <v>12</v>
      </c>
      <c r="E104" s="264">
        <v>1</v>
      </c>
      <c r="F104" s="136">
        <f t="shared" si="13"/>
        <v>8.3333333333333329E-2</v>
      </c>
      <c r="G104" s="137">
        <f t="shared" si="8"/>
        <v>181000</v>
      </c>
      <c r="H104" s="137">
        <f t="shared" si="14"/>
        <v>40730</v>
      </c>
      <c r="I104" s="80">
        <v>0.92</v>
      </c>
      <c r="J104" s="390">
        <f t="shared" si="9"/>
        <v>-3.1578947368420929E-2</v>
      </c>
      <c r="K104" s="392">
        <v>0.91900000000000004</v>
      </c>
      <c r="L104" s="256">
        <f t="shared" si="10"/>
        <v>-3.2631578947368345E-2</v>
      </c>
      <c r="M104" s="81">
        <f t="shared" si="15"/>
        <v>-3.1578947368420929E-2</v>
      </c>
      <c r="N104" s="82">
        <f t="shared" si="12"/>
        <v>1051608.4210526317</v>
      </c>
      <c r="O104" s="451">
        <v>1085300</v>
      </c>
      <c r="P104" s="453">
        <f t="shared" si="11"/>
        <v>-5.528425320187047E-4</v>
      </c>
      <c r="Q104" s="357">
        <v>0.92</v>
      </c>
      <c r="R104" s="76" t="s">
        <v>2988</v>
      </c>
      <c r="S104" s="263" t="s">
        <v>2987</v>
      </c>
      <c r="T104" s="104"/>
    </row>
    <row r="105" spans="1:21" ht="15" customHeight="1" thickBot="1" x14ac:dyDescent="0.35">
      <c r="A105" s="140" t="s">
        <v>2989</v>
      </c>
      <c r="B105" s="141">
        <v>0.76</v>
      </c>
      <c r="C105" s="142">
        <v>5544000</v>
      </c>
      <c r="D105" s="265">
        <v>64</v>
      </c>
      <c r="E105" s="265">
        <v>4</v>
      </c>
      <c r="F105" s="143">
        <f t="shared" si="13"/>
        <v>6.25E-2</v>
      </c>
      <c r="G105" s="144">
        <f t="shared" si="8"/>
        <v>173300</v>
      </c>
      <c r="H105" s="144">
        <f>ROUND((G105*0.225),-1)</f>
        <v>38990</v>
      </c>
      <c r="I105" s="80">
        <v>0.7</v>
      </c>
      <c r="J105" s="390">
        <f t="shared" si="9"/>
        <v>-7.8947368421052655E-2</v>
      </c>
      <c r="K105" s="392">
        <v>0.69499999999999995</v>
      </c>
      <c r="L105" s="256">
        <f t="shared" si="10"/>
        <v>-8.5526315789473784E-2</v>
      </c>
      <c r="M105" s="81">
        <f t="shared" si="15"/>
        <v>-7.8947368421052655E-2</v>
      </c>
      <c r="N105" s="82">
        <f t="shared" si="12"/>
        <v>5106315.7894736845</v>
      </c>
      <c r="O105" s="451">
        <v>5427400</v>
      </c>
      <c r="P105" s="453">
        <f t="shared" si="11"/>
        <v>-2.1483583299554132E-2</v>
      </c>
      <c r="Q105" s="357">
        <v>0.72499999999999998</v>
      </c>
      <c r="R105" s="76" t="s">
        <v>2989</v>
      </c>
      <c r="S105" s="266" t="s">
        <v>2990</v>
      </c>
      <c r="T105" s="104"/>
    </row>
    <row r="106" spans="1:21" ht="15" customHeight="1" thickBot="1" x14ac:dyDescent="0.35">
      <c r="A106" s="126" t="s">
        <v>2991</v>
      </c>
      <c r="B106" s="127">
        <v>1.2350000000000001</v>
      </c>
      <c r="C106" s="128">
        <v>11218800</v>
      </c>
      <c r="D106" s="267">
        <v>188</v>
      </c>
      <c r="E106" s="267">
        <v>21</v>
      </c>
      <c r="F106" s="129">
        <f t="shared" si="13"/>
        <v>0.11170212765957446</v>
      </c>
      <c r="G106" s="130">
        <f t="shared" si="8"/>
        <v>119300</v>
      </c>
      <c r="H106" s="130">
        <f t="shared" si="14"/>
        <v>26840</v>
      </c>
      <c r="I106" s="80">
        <v>1.3</v>
      </c>
      <c r="J106" s="390">
        <f t="shared" si="9"/>
        <v>5.2631578947368363E-2</v>
      </c>
      <c r="K106" s="392">
        <v>1.321</v>
      </c>
      <c r="L106" s="256">
        <f t="shared" si="10"/>
        <v>6.963562753036423E-2</v>
      </c>
      <c r="M106" s="81">
        <f t="shared" si="15"/>
        <v>5.2631578947368363E-2</v>
      </c>
      <c r="N106" s="82">
        <f t="shared" si="12"/>
        <v>11809263.157894736</v>
      </c>
      <c r="O106" s="451">
        <v>11822200</v>
      </c>
      <c r="P106" s="457">
        <f t="shared" si="11"/>
        <v>5.103956962325118E-2</v>
      </c>
      <c r="Q106" s="357">
        <v>1.3</v>
      </c>
      <c r="R106" s="76" t="s">
        <v>2991</v>
      </c>
      <c r="S106" s="268" t="s">
        <v>2992</v>
      </c>
    </row>
    <row r="107" spans="1:21" ht="15" customHeight="1" thickBot="1" x14ac:dyDescent="0.35">
      <c r="A107" s="269" t="s">
        <v>2993</v>
      </c>
      <c r="B107" s="270">
        <v>0.91</v>
      </c>
      <c r="C107" s="271">
        <v>11013300</v>
      </c>
      <c r="D107" s="272">
        <v>97</v>
      </c>
      <c r="E107" s="272">
        <v>9</v>
      </c>
      <c r="F107" s="273">
        <f t="shared" si="13"/>
        <v>9.2783505154639179E-2</v>
      </c>
      <c r="G107" s="271">
        <f t="shared" si="8"/>
        <v>227100</v>
      </c>
      <c r="H107" s="274">
        <f t="shared" si="14"/>
        <v>51100</v>
      </c>
      <c r="I107" s="411">
        <v>0.91</v>
      </c>
      <c r="J107" s="390">
        <f t="shared" si="9"/>
        <v>0</v>
      </c>
      <c r="K107" s="392">
        <v>0.95899999999999996</v>
      </c>
      <c r="L107" s="256">
        <f t="shared" si="10"/>
        <v>5.3846153846153877E-2</v>
      </c>
      <c r="M107" s="81">
        <f t="shared" si="15"/>
        <v>0</v>
      </c>
      <c r="N107" s="82">
        <f t="shared" si="12"/>
        <v>11013300</v>
      </c>
      <c r="O107" s="451">
        <v>11206400</v>
      </c>
      <c r="P107" s="456">
        <f t="shared" si="11"/>
        <v>1.723122501427754E-2</v>
      </c>
      <c r="Q107" s="357">
        <v>0.91</v>
      </c>
      <c r="R107" s="76" t="s">
        <v>2993</v>
      </c>
      <c r="S107" s="268" t="s">
        <v>2994</v>
      </c>
      <c r="T107" s="104"/>
    </row>
    <row r="108" spans="1:21" ht="15" customHeight="1" thickBot="1" x14ac:dyDescent="0.35">
      <c r="A108" s="140" t="s">
        <v>2995</v>
      </c>
      <c r="B108" s="141">
        <v>0.83499999999999996</v>
      </c>
      <c r="C108" s="142">
        <v>5722100</v>
      </c>
      <c r="D108" s="265">
        <v>62</v>
      </c>
      <c r="E108" s="265">
        <v>5</v>
      </c>
      <c r="F108" s="143">
        <f t="shared" si="13"/>
        <v>8.0645161290322578E-2</v>
      </c>
      <c r="G108" s="144">
        <f t="shared" si="8"/>
        <v>184600</v>
      </c>
      <c r="H108" s="144">
        <f t="shared" si="14"/>
        <v>41540</v>
      </c>
      <c r="I108" s="80">
        <v>0.8</v>
      </c>
      <c r="J108" s="390">
        <f t="shared" si="9"/>
        <v>-4.1916167664670545E-2</v>
      </c>
      <c r="K108" s="392">
        <v>0.75700000000000001</v>
      </c>
      <c r="L108" s="256">
        <f t="shared" si="10"/>
        <v>-9.3413173652694526E-2</v>
      </c>
      <c r="M108" s="81">
        <f t="shared" si="15"/>
        <v>-4.1916167664670545E-2</v>
      </c>
      <c r="N108" s="82">
        <f t="shared" si="12"/>
        <v>5482251.4970059888</v>
      </c>
      <c r="O108" s="451">
        <v>5616100</v>
      </c>
      <c r="P108" s="453">
        <f t="shared" si="11"/>
        <v>-1.8874307793664613E-2</v>
      </c>
      <c r="Q108" s="357">
        <v>0.8</v>
      </c>
      <c r="R108" s="76" t="s">
        <v>2995</v>
      </c>
      <c r="S108" s="266" t="s">
        <v>2996</v>
      </c>
      <c r="T108" s="104"/>
    </row>
    <row r="109" spans="1:21" ht="15" customHeight="1" thickBot="1" x14ac:dyDescent="0.35">
      <c r="A109" s="275" t="s">
        <v>2997</v>
      </c>
      <c r="B109" s="276">
        <v>0.875</v>
      </c>
      <c r="C109" s="259">
        <v>3669500</v>
      </c>
      <c r="D109" s="277">
        <v>32</v>
      </c>
      <c r="E109" s="277">
        <v>2</v>
      </c>
      <c r="F109" s="278">
        <f t="shared" si="13"/>
        <v>6.25E-2</v>
      </c>
      <c r="G109" s="279">
        <f t="shared" si="8"/>
        <v>229300</v>
      </c>
      <c r="H109" s="279">
        <f t="shared" si="14"/>
        <v>51590</v>
      </c>
      <c r="I109" s="80">
        <v>0.9</v>
      </c>
      <c r="J109" s="390">
        <f t="shared" si="9"/>
        <v>2.8571428571428692E-2</v>
      </c>
      <c r="K109" s="392">
        <v>0.91900000000000004</v>
      </c>
      <c r="L109" s="256">
        <f t="shared" si="10"/>
        <v>5.0285714285714267E-2</v>
      </c>
      <c r="M109" s="81">
        <f t="shared" si="15"/>
        <v>2.8571428571428692E-2</v>
      </c>
      <c r="N109" s="82">
        <f t="shared" si="12"/>
        <v>3774342.8571428577</v>
      </c>
      <c r="O109" s="451">
        <v>3770700</v>
      </c>
      <c r="P109" s="456">
        <f t="shared" si="11"/>
        <v>2.6838518047046955E-2</v>
      </c>
      <c r="Q109" s="357">
        <v>0.9</v>
      </c>
      <c r="R109" s="76" t="s">
        <v>2997</v>
      </c>
      <c r="S109" s="262" t="s">
        <v>2998</v>
      </c>
      <c r="U109" s="85"/>
    </row>
    <row r="110" spans="1:21" ht="15" customHeight="1" thickBot="1" x14ac:dyDescent="0.35">
      <c r="A110" s="140" t="s">
        <v>2816</v>
      </c>
      <c r="B110" s="141">
        <v>1</v>
      </c>
      <c r="C110" s="142">
        <v>14342000</v>
      </c>
      <c r="D110" s="265">
        <v>169</v>
      </c>
      <c r="E110" s="265">
        <v>10</v>
      </c>
      <c r="F110" s="143">
        <f>E110/D110</f>
        <v>5.9171597633136092E-2</v>
      </c>
      <c r="G110" s="144">
        <f t="shared" si="8"/>
        <v>169700</v>
      </c>
      <c r="H110" s="144">
        <f>ROUND((G110*0.225),-1)</f>
        <v>38180</v>
      </c>
      <c r="I110" s="80">
        <v>1.1000000000000001</v>
      </c>
      <c r="J110" s="390">
        <f t="shared" si="9"/>
        <v>0.10000000000000009</v>
      </c>
      <c r="K110" s="392">
        <v>1.109</v>
      </c>
      <c r="L110" s="256">
        <f t="shared" si="10"/>
        <v>0.10899999999999999</v>
      </c>
      <c r="M110" s="81">
        <f t="shared" si="15"/>
        <v>0.10000000000000009</v>
      </c>
      <c r="N110" s="82">
        <f t="shared" si="12"/>
        <v>15776200.000000002</v>
      </c>
      <c r="O110" s="451">
        <v>16176500</v>
      </c>
      <c r="P110" s="456">
        <f t="shared" si="11"/>
        <v>0.11340524835409393</v>
      </c>
      <c r="Q110" s="357">
        <v>1.2</v>
      </c>
      <c r="R110" s="76" t="s">
        <v>2816</v>
      </c>
      <c r="S110" s="266" t="s">
        <v>2990</v>
      </c>
      <c r="T110" s="104"/>
    </row>
    <row r="111" spans="1:21" ht="15" customHeight="1" thickBot="1" x14ac:dyDescent="0.35">
      <c r="A111" s="280" t="s">
        <v>2999</v>
      </c>
      <c r="B111" s="281">
        <v>0.86499999999999999</v>
      </c>
      <c r="C111" s="282">
        <v>16681600</v>
      </c>
      <c r="D111" s="283">
        <v>367</v>
      </c>
      <c r="E111" s="283">
        <v>42</v>
      </c>
      <c r="F111" s="284">
        <f>E111/D111</f>
        <v>0.11444141689373297</v>
      </c>
      <c r="G111" s="282">
        <f t="shared" si="8"/>
        <v>90900</v>
      </c>
      <c r="H111" s="282">
        <f>ROUND((G111*0.225),-1)</f>
        <v>20450</v>
      </c>
      <c r="I111" s="246">
        <v>0.86499999999999999</v>
      </c>
      <c r="J111" s="379">
        <f t="shared" si="9"/>
        <v>0</v>
      </c>
      <c r="K111" s="380">
        <v>0.86599999999999999</v>
      </c>
      <c r="L111" s="247">
        <f t="shared" si="10"/>
        <v>1.1560693641619046E-3</v>
      </c>
      <c r="M111" s="248">
        <f t="shared" si="15"/>
        <v>0</v>
      </c>
      <c r="N111" s="249">
        <f t="shared" si="12"/>
        <v>16681600</v>
      </c>
      <c r="O111" s="452">
        <v>17506400</v>
      </c>
      <c r="P111" s="461">
        <f t="shared" si="11"/>
        <v>4.7114198236073657E-2</v>
      </c>
      <c r="Q111" s="360">
        <v>0.86499999999999999</v>
      </c>
      <c r="R111" s="250" t="s">
        <v>2999</v>
      </c>
      <c r="S111" s="285" t="s">
        <v>3000</v>
      </c>
    </row>
    <row r="112" spans="1:21" s="104" customFormat="1" ht="15" customHeight="1" thickTop="1" x14ac:dyDescent="0.25">
      <c r="A112" s="76"/>
      <c r="B112" s="286" t="s">
        <v>3001</v>
      </c>
      <c r="C112" s="287">
        <f>SUM(C2:C111)</f>
        <v>1847016610</v>
      </c>
      <c r="D112" s="288">
        <f>SUM(D2:D111)</f>
        <v>21838</v>
      </c>
      <c r="E112" s="289"/>
      <c r="F112" s="76"/>
      <c r="G112" s="290"/>
      <c r="H112" s="76"/>
      <c r="I112" s="76"/>
      <c r="J112" s="291"/>
      <c r="K112" s="76"/>
      <c r="L112" s="292"/>
      <c r="M112" s="292"/>
      <c r="N112" s="293">
        <f>SUM(N2:N111)</f>
        <v>1892841021.8040771</v>
      </c>
      <c r="O112" s="294">
        <f>SUM(O2:O111)</f>
        <v>1940696500</v>
      </c>
    </row>
    <row r="113" spans="1:21" ht="15" customHeight="1" thickBot="1" x14ac:dyDescent="0.35">
      <c r="A113" s="295" t="s">
        <v>3002</v>
      </c>
      <c r="B113" s="296"/>
      <c r="C113" s="387">
        <v>452000</v>
      </c>
      <c r="D113" s="432" t="s">
        <v>3003</v>
      </c>
      <c r="E113" s="432"/>
      <c r="F113" s="297"/>
      <c r="G113" s="297"/>
      <c r="H113" s="297"/>
      <c r="I113" s="297"/>
      <c r="J113" s="298"/>
      <c r="K113" s="299"/>
      <c r="N113" s="384">
        <v>456300</v>
      </c>
      <c r="O113" s="384">
        <v>456300</v>
      </c>
      <c r="P113" s="300" t="s">
        <v>3004</v>
      </c>
    </row>
    <row r="114" spans="1:21" ht="15" customHeight="1" thickTop="1" x14ac:dyDescent="0.3">
      <c r="A114" s="302"/>
      <c r="B114" s="321"/>
      <c r="C114" s="388">
        <f>SUM(C112:C113)</f>
        <v>1847468610</v>
      </c>
      <c r="D114" s="440"/>
      <c r="E114" s="440"/>
      <c r="K114" s="303"/>
      <c r="N114" s="385">
        <f>SUM(N112:N113)</f>
        <v>1893297321.8040771</v>
      </c>
      <c r="O114" s="386">
        <f>SUM(O112:O113)</f>
        <v>1941152800</v>
      </c>
      <c r="P114" s="304"/>
    </row>
    <row r="115" spans="1:21" ht="15" customHeight="1" x14ac:dyDescent="0.3">
      <c r="A115" s="305"/>
      <c r="B115" s="412"/>
      <c r="C115" s="306"/>
      <c r="D115" s="441"/>
      <c r="E115" s="441"/>
      <c r="F115" s="307"/>
      <c r="G115" s="307"/>
      <c r="H115" s="300"/>
      <c r="I115" s="300" t="s">
        <v>3005</v>
      </c>
      <c r="J115" s="413"/>
      <c r="K115" s="382">
        <v>0.47339999999999999</v>
      </c>
      <c r="L115" s="307"/>
      <c r="M115" s="307"/>
      <c r="N115" s="308"/>
      <c r="O115" s="309"/>
      <c r="P115" s="307"/>
      <c r="Q115" s="310"/>
      <c r="R115" s="310"/>
    </row>
    <row r="116" spans="1:21" ht="15" customHeight="1" x14ac:dyDescent="0.3">
      <c r="A116" s="311"/>
      <c r="B116" s="412"/>
      <c r="C116" s="310"/>
      <c r="D116" s="307"/>
      <c r="E116" s="307"/>
      <c r="F116" s="307"/>
      <c r="G116" s="307"/>
      <c r="H116" s="307"/>
      <c r="I116" s="307"/>
      <c r="J116" s="414"/>
      <c r="K116" s="383" t="s">
        <v>3006</v>
      </c>
      <c r="L116" s="307"/>
      <c r="M116" s="307"/>
      <c r="N116" s="307"/>
      <c r="O116" s="312"/>
      <c r="P116" s="307"/>
      <c r="Q116" s="310"/>
      <c r="R116" s="310"/>
    </row>
    <row r="117" spans="1:21" ht="15" customHeight="1" x14ac:dyDescent="0.3">
      <c r="A117" s="305"/>
      <c r="B117" s="104" t="s">
        <v>3028</v>
      </c>
      <c r="C117" s="415"/>
      <c r="D117" s="307"/>
      <c r="E117" s="307"/>
      <c r="F117" s="307"/>
      <c r="G117" s="307"/>
      <c r="H117" s="307"/>
      <c r="I117" s="307"/>
      <c r="J117" s="414"/>
      <c r="K117" s="383"/>
      <c r="L117" s="307"/>
      <c r="M117" s="307"/>
      <c r="N117" s="464">
        <f>(O114/C114)-1</f>
        <v>5.0709489456494783E-2</v>
      </c>
      <c r="O117" s="462" t="s">
        <v>3007</v>
      </c>
      <c r="P117" s="433"/>
      <c r="Q117" s="310"/>
      <c r="R117" s="416"/>
    </row>
    <row r="118" spans="1:21" ht="15" customHeight="1" thickBot="1" x14ac:dyDescent="0.35">
      <c r="A118" s="434" t="s">
        <v>3008</v>
      </c>
      <c r="B118" s="435"/>
      <c r="C118" s="435"/>
      <c r="D118" s="436" t="s">
        <v>3029</v>
      </c>
      <c r="E118" s="436"/>
      <c r="F118" s="307"/>
      <c r="G118" s="417" t="s">
        <v>3009</v>
      </c>
      <c r="H118" s="307"/>
      <c r="I118" s="413">
        <f>-1+(50/47.34)</f>
        <v>5.6189269117025598E-2</v>
      </c>
      <c r="J118" s="414"/>
      <c r="K118" s="383" t="s">
        <v>3009</v>
      </c>
      <c r="L118" s="307"/>
      <c r="M118" s="307"/>
      <c r="N118" s="309"/>
      <c r="O118" s="309"/>
      <c r="P118" s="309"/>
      <c r="Q118" s="313"/>
      <c r="R118" s="418"/>
    </row>
    <row r="119" spans="1:21" ht="15" customHeight="1" thickBot="1" x14ac:dyDescent="0.35">
      <c r="A119" s="442" t="s">
        <v>3030</v>
      </c>
      <c r="B119" s="443"/>
      <c r="C119" s="443"/>
      <c r="D119" s="435" t="s">
        <v>3010</v>
      </c>
      <c r="E119" s="435"/>
      <c r="F119" s="307"/>
      <c r="G119" s="307"/>
      <c r="H119" s="307"/>
      <c r="I119" s="307"/>
      <c r="J119" s="414"/>
      <c r="K119" s="314"/>
      <c r="L119" s="307"/>
      <c r="M119" s="307"/>
      <c r="N119" s="309"/>
      <c r="O119" s="309"/>
      <c r="P119" s="465">
        <v>0.49730000000000002</v>
      </c>
      <c r="Q119" s="466" t="s">
        <v>3011</v>
      </c>
      <c r="R119" s="389"/>
    </row>
    <row r="120" spans="1:21" ht="15" customHeight="1" x14ac:dyDescent="0.3">
      <c r="A120" s="305"/>
      <c r="B120" s="412"/>
      <c r="C120" s="310"/>
      <c r="D120" s="307"/>
      <c r="E120" s="307"/>
      <c r="F120" s="307"/>
      <c r="G120" s="307"/>
      <c r="H120" s="307"/>
      <c r="I120" s="307"/>
      <c r="J120" s="414"/>
      <c r="K120" s="314"/>
      <c r="L120" s="307"/>
      <c r="M120" s="307"/>
      <c r="N120" s="419"/>
      <c r="O120" s="420"/>
      <c r="P120" s="307"/>
      <c r="Q120" s="310"/>
      <c r="R120" s="310"/>
    </row>
    <row r="121" spans="1:21" ht="15" customHeight="1" x14ac:dyDescent="0.3">
      <c r="A121" s="315"/>
      <c r="B121" s="316"/>
      <c r="C121" s="317"/>
      <c r="D121" s="318"/>
      <c r="E121" s="318"/>
      <c r="F121" s="318"/>
      <c r="G121" s="318"/>
      <c r="H121" s="318"/>
      <c r="I121" s="318"/>
      <c r="J121" s="319"/>
      <c r="K121" s="320"/>
      <c r="L121" s="307"/>
      <c r="M121" s="307"/>
      <c r="N121" s="307"/>
      <c r="O121" s="421"/>
      <c r="P121" s="307"/>
      <c r="Q121" s="310"/>
      <c r="R121" s="310"/>
    </row>
    <row r="122" spans="1:21" ht="15" customHeight="1" x14ac:dyDescent="0.3">
      <c r="B122" s="321"/>
    </row>
    <row r="123" spans="1:21" x14ac:dyDescent="0.3">
      <c r="B123" s="321"/>
    </row>
    <row r="124" spans="1:21" x14ac:dyDescent="0.3">
      <c r="A124" s="437" t="s">
        <v>3012</v>
      </c>
      <c r="B124" s="438"/>
      <c r="C124" s="438"/>
      <c r="D124" s="438"/>
      <c r="E124" s="438"/>
      <c r="F124" s="438"/>
      <c r="G124" s="438"/>
      <c r="H124" s="438"/>
      <c r="I124" s="438"/>
      <c r="J124" s="438"/>
      <c r="K124" s="438"/>
      <c r="L124" s="438"/>
      <c r="M124" s="438"/>
      <c r="N124" s="438"/>
      <c r="O124" s="438"/>
      <c r="P124" s="438"/>
      <c r="Q124" s="438"/>
      <c r="R124" s="438"/>
      <c r="S124" s="439"/>
      <c r="T124" s="324" t="s">
        <v>3013</v>
      </c>
    </row>
    <row r="125" spans="1:21" ht="15" customHeight="1" x14ac:dyDescent="0.3">
      <c r="A125" s="324" t="s">
        <v>2844</v>
      </c>
      <c r="B125" s="361">
        <v>1.9650000000000001</v>
      </c>
      <c r="C125" s="362">
        <v>16863900</v>
      </c>
      <c r="D125" s="352">
        <v>224</v>
      </c>
      <c r="E125" s="352"/>
      <c r="F125" s="363">
        <f t="shared" ref="F125:F131" si="16">E125/D125</f>
        <v>0</v>
      </c>
      <c r="G125" s="364">
        <f t="shared" ref="G125:G133" si="17">ROUND((C125*2)/D125,-2)</f>
        <v>150600</v>
      </c>
      <c r="H125" s="364">
        <f t="shared" ref="H125:H131" si="18">ROUND((G125*0.225),-1)</f>
        <v>33890</v>
      </c>
      <c r="I125" s="330"/>
      <c r="J125" s="331">
        <f t="shared" ref="J125:J133" si="19">(I125/B125)-1</f>
        <v>-1</v>
      </c>
      <c r="K125" s="332"/>
      <c r="L125" s="365">
        <f t="shared" ref="L125:L133" si="20">(K125/B125)-1</f>
        <v>-1</v>
      </c>
      <c r="M125" s="334">
        <f t="shared" ref="M125:M133" si="21">J125</f>
        <v>-1</v>
      </c>
      <c r="N125" s="335">
        <f t="shared" ref="N125:N133" si="22">(1+M125)*C125</f>
        <v>0</v>
      </c>
      <c r="O125" s="336"/>
      <c r="P125" s="446" t="e">
        <f t="shared" ref="P125:P133" si="23">1-(C125/O125)</f>
        <v>#DIV/0!</v>
      </c>
      <c r="Q125" s="366"/>
      <c r="R125" s="324" t="s">
        <v>2844</v>
      </c>
      <c r="S125" s="367" t="s">
        <v>3027</v>
      </c>
      <c r="T125" s="339" t="s">
        <v>3016</v>
      </c>
      <c r="U125" s="85"/>
    </row>
    <row r="126" spans="1:21" x14ac:dyDescent="0.3">
      <c r="A126" s="325" t="s">
        <v>3014</v>
      </c>
      <c r="B126" s="326">
        <v>1.3</v>
      </c>
      <c r="C126" s="327">
        <v>5698000</v>
      </c>
      <c r="D126" s="328">
        <v>79</v>
      </c>
      <c r="E126" s="328"/>
      <c r="F126" s="329">
        <f t="shared" si="16"/>
        <v>0</v>
      </c>
      <c r="G126" s="327">
        <f t="shared" si="17"/>
        <v>144300</v>
      </c>
      <c r="H126" s="327">
        <f t="shared" si="18"/>
        <v>32470</v>
      </c>
      <c r="I126" s="330"/>
      <c r="J126" s="331">
        <f t="shared" si="19"/>
        <v>-1</v>
      </c>
      <c r="K126" s="332"/>
      <c r="L126" s="333">
        <f t="shared" si="20"/>
        <v>-1</v>
      </c>
      <c r="M126" s="334">
        <f t="shared" si="21"/>
        <v>-1</v>
      </c>
      <c r="N126" s="335">
        <f t="shared" si="22"/>
        <v>0</v>
      </c>
      <c r="O126" s="336"/>
      <c r="P126" s="446" t="e">
        <f t="shared" si="23"/>
        <v>#DIV/0!</v>
      </c>
      <c r="Q126" s="337"/>
      <c r="R126" s="324" t="s">
        <v>3014</v>
      </c>
      <c r="S126" s="338" t="s">
        <v>3015</v>
      </c>
      <c r="T126" s="339" t="s">
        <v>3016</v>
      </c>
    </row>
    <row r="127" spans="1:21" x14ac:dyDescent="0.3">
      <c r="A127" s="325" t="s">
        <v>3017</v>
      </c>
      <c r="B127" s="326">
        <v>1.2749999999999999</v>
      </c>
      <c r="C127" s="327">
        <v>229500</v>
      </c>
      <c r="D127" s="328">
        <v>5</v>
      </c>
      <c r="E127" s="328"/>
      <c r="F127" s="329">
        <f t="shared" si="16"/>
        <v>0</v>
      </c>
      <c r="G127" s="327">
        <f t="shared" si="17"/>
        <v>91800</v>
      </c>
      <c r="H127" s="327">
        <f t="shared" si="18"/>
        <v>20660</v>
      </c>
      <c r="I127" s="330"/>
      <c r="J127" s="331">
        <f t="shared" si="19"/>
        <v>-1</v>
      </c>
      <c r="K127" s="332"/>
      <c r="L127" s="333">
        <f t="shared" si="20"/>
        <v>-1</v>
      </c>
      <c r="M127" s="334">
        <f t="shared" si="21"/>
        <v>-1</v>
      </c>
      <c r="N127" s="335">
        <f t="shared" si="22"/>
        <v>0</v>
      </c>
      <c r="O127" s="336"/>
      <c r="P127" s="447" t="e">
        <f t="shared" si="23"/>
        <v>#DIV/0!</v>
      </c>
      <c r="Q127" s="337"/>
      <c r="R127" s="324" t="s">
        <v>3017</v>
      </c>
      <c r="S127" s="338" t="s">
        <v>3015</v>
      </c>
      <c r="T127" s="339" t="s">
        <v>3016</v>
      </c>
    </row>
    <row r="128" spans="1:21" x14ac:dyDescent="0.3">
      <c r="A128" s="325" t="s">
        <v>3018</v>
      </c>
      <c r="B128" s="326">
        <v>0.88</v>
      </c>
      <c r="C128" s="327">
        <v>411600</v>
      </c>
      <c r="D128" s="328">
        <v>6</v>
      </c>
      <c r="E128" s="328"/>
      <c r="F128" s="329">
        <f t="shared" si="16"/>
        <v>0</v>
      </c>
      <c r="G128" s="327">
        <f t="shared" si="17"/>
        <v>137200</v>
      </c>
      <c r="H128" s="327">
        <f t="shared" si="18"/>
        <v>30870</v>
      </c>
      <c r="I128" s="330"/>
      <c r="J128" s="331">
        <f t="shared" si="19"/>
        <v>-1</v>
      </c>
      <c r="K128" s="332"/>
      <c r="L128" s="333">
        <f t="shared" si="20"/>
        <v>-1</v>
      </c>
      <c r="M128" s="334">
        <f t="shared" si="21"/>
        <v>-1</v>
      </c>
      <c r="N128" s="335">
        <f t="shared" si="22"/>
        <v>0</v>
      </c>
      <c r="O128" s="336"/>
      <c r="P128" s="446" t="e">
        <f t="shared" si="23"/>
        <v>#DIV/0!</v>
      </c>
      <c r="Q128" s="337"/>
      <c r="R128" s="324" t="s">
        <v>3018</v>
      </c>
      <c r="S128" s="338" t="s">
        <v>3019</v>
      </c>
      <c r="T128" s="339" t="s">
        <v>3016</v>
      </c>
    </row>
    <row r="129" spans="1:20" x14ac:dyDescent="0.3">
      <c r="A129" s="340" t="s">
        <v>3020</v>
      </c>
      <c r="B129" s="341">
        <v>0.92</v>
      </c>
      <c r="C129" s="342">
        <v>3726500</v>
      </c>
      <c r="D129" s="343">
        <v>47</v>
      </c>
      <c r="E129" s="343"/>
      <c r="F129" s="344">
        <f t="shared" si="16"/>
        <v>0</v>
      </c>
      <c r="G129" s="342">
        <f t="shared" si="17"/>
        <v>158600</v>
      </c>
      <c r="H129" s="342">
        <f t="shared" si="18"/>
        <v>35690</v>
      </c>
      <c r="I129" s="330"/>
      <c r="J129" s="331">
        <f t="shared" si="19"/>
        <v>-1</v>
      </c>
      <c r="K129" s="332"/>
      <c r="L129" s="333">
        <f t="shared" si="20"/>
        <v>-1</v>
      </c>
      <c r="M129" s="334">
        <f t="shared" si="21"/>
        <v>-1</v>
      </c>
      <c r="N129" s="335">
        <f t="shared" si="22"/>
        <v>0</v>
      </c>
      <c r="O129" s="336"/>
      <c r="P129" s="446" t="e">
        <f t="shared" si="23"/>
        <v>#DIV/0!</v>
      </c>
      <c r="Q129" s="337"/>
      <c r="R129" s="324" t="s">
        <v>3020</v>
      </c>
      <c r="S129" s="345" t="s">
        <v>3021</v>
      </c>
      <c r="T129" s="339" t="s">
        <v>3016</v>
      </c>
    </row>
    <row r="130" spans="1:20" x14ac:dyDescent="0.3">
      <c r="A130" s="346" t="s">
        <v>3022</v>
      </c>
      <c r="B130" s="347">
        <v>1.1000000000000001</v>
      </c>
      <c r="C130" s="348">
        <v>11981500</v>
      </c>
      <c r="D130" s="349">
        <v>97</v>
      </c>
      <c r="E130" s="349"/>
      <c r="F130" s="350">
        <f t="shared" si="16"/>
        <v>0</v>
      </c>
      <c r="G130" s="348">
        <f t="shared" si="17"/>
        <v>247000</v>
      </c>
      <c r="H130" s="348">
        <f t="shared" si="18"/>
        <v>55580</v>
      </c>
      <c r="I130" s="330"/>
      <c r="J130" s="331">
        <f t="shared" si="19"/>
        <v>-1</v>
      </c>
      <c r="K130" s="332"/>
      <c r="L130" s="333">
        <f t="shared" si="20"/>
        <v>-1</v>
      </c>
      <c r="M130" s="334">
        <f t="shared" si="21"/>
        <v>-1</v>
      </c>
      <c r="N130" s="335">
        <f t="shared" si="22"/>
        <v>0</v>
      </c>
      <c r="O130" s="336"/>
      <c r="P130" s="446" t="e">
        <f t="shared" si="23"/>
        <v>#DIV/0!</v>
      </c>
      <c r="Q130" s="337"/>
      <c r="R130" s="324" t="s">
        <v>3022</v>
      </c>
      <c r="S130" s="351" t="s">
        <v>3023</v>
      </c>
      <c r="T130" s="339" t="s">
        <v>3016</v>
      </c>
    </row>
    <row r="131" spans="1:20" x14ac:dyDescent="0.3">
      <c r="A131" s="346" t="s">
        <v>3024</v>
      </c>
      <c r="B131" s="347">
        <v>0.94</v>
      </c>
      <c r="C131" s="348">
        <v>262900</v>
      </c>
      <c r="D131" s="349">
        <v>12</v>
      </c>
      <c r="E131" s="349"/>
      <c r="F131" s="350">
        <f t="shared" si="16"/>
        <v>0</v>
      </c>
      <c r="G131" s="348">
        <f t="shared" si="17"/>
        <v>43800</v>
      </c>
      <c r="H131" s="348">
        <f t="shared" si="18"/>
        <v>9860</v>
      </c>
      <c r="I131" s="330"/>
      <c r="J131" s="331">
        <f t="shared" si="19"/>
        <v>-1</v>
      </c>
      <c r="K131" s="332"/>
      <c r="L131" s="333">
        <f t="shared" si="20"/>
        <v>-1</v>
      </c>
      <c r="M131" s="334">
        <f t="shared" si="21"/>
        <v>-1</v>
      </c>
      <c r="N131" s="335">
        <f t="shared" si="22"/>
        <v>0</v>
      </c>
      <c r="O131" s="336"/>
      <c r="P131" s="446" t="e">
        <f t="shared" si="23"/>
        <v>#DIV/0!</v>
      </c>
      <c r="Q131" s="337"/>
      <c r="R131" s="324" t="s">
        <v>3024</v>
      </c>
      <c r="S131" s="351" t="s">
        <v>3023</v>
      </c>
      <c r="T131" s="339" t="s">
        <v>3016</v>
      </c>
    </row>
    <row r="132" spans="1:20" x14ac:dyDescent="0.3">
      <c r="A132" s="325" t="s">
        <v>3025</v>
      </c>
      <c r="B132" s="326">
        <v>0.78</v>
      </c>
      <c r="C132" s="327">
        <v>6769700</v>
      </c>
      <c r="D132" s="328">
        <v>121</v>
      </c>
      <c r="E132" s="328"/>
      <c r="F132" s="329">
        <f>E132/D132</f>
        <v>0</v>
      </c>
      <c r="G132" s="327">
        <f t="shared" si="17"/>
        <v>111900</v>
      </c>
      <c r="H132" s="327">
        <f>ROUND((G132*0.225),-1)</f>
        <v>25180</v>
      </c>
      <c r="I132" s="330"/>
      <c r="J132" s="331">
        <f t="shared" si="19"/>
        <v>-1</v>
      </c>
      <c r="K132" s="332"/>
      <c r="L132" s="333">
        <f t="shared" si="20"/>
        <v>-1</v>
      </c>
      <c r="M132" s="334">
        <f t="shared" si="21"/>
        <v>-1</v>
      </c>
      <c r="N132" s="335">
        <f t="shared" si="22"/>
        <v>0</v>
      </c>
      <c r="O132" s="336"/>
      <c r="P132" s="446" t="e">
        <f t="shared" si="23"/>
        <v>#DIV/0!</v>
      </c>
      <c r="Q132" s="337"/>
      <c r="R132" s="324" t="s">
        <v>3025</v>
      </c>
      <c r="S132" s="338" t="s">
        <v>3026</v>
      </c>
      <c r="T132" s="339" t="s">
        <v>3016</v>
      </c>
    </row>
    <row r="133" spans="1:20" x14ac:dyDescent="0.3">
      <c r="A133" s="423" t="s">
        <v>2975</v>
      </c>
      <c r="B133" s="424">
        <v>1.45</v>
      </c>
      <c r="C133" s="425">
        <v>754800</v>
      </c>
      <c r="D133" s="426">
        <v>9</v>
      </c>
      <c r="E133" s="426"/>
      <c r="F133" s="427">
        <f t="shared" ref="F133" si="24">E133/D133</f>
        <v>0</v>
      </c>
      <c r="G133" s="425">
        <f t="shared" si="17"/>
        <v>167700</v>
      </c>
      <c r="H133" s="425">
        <f t="shared" ref="H133" si="25">ROUND((G133*0.225),-1)</f>
        <v>37730</v>
      </c>
      <c r="I133" s="330"/>
      <c r="J133" s="428">
        <f t="shared" si="19"/>
        <v>-1</v>
      </c>
      <c r="K133" s="429"/>
      <c r="L133" s="430">
        <f t="shared" si="20"/>
        <v>-1</v>
      </c>
      <c r="M133" s="334">
        <f t="shared" si="21"/>
        <v>-1</v>
      </c>
      <c r="N133" s="335">
        <f t="shared" si="22"/>
        <v>0</v>
      </c>
      <c r="O133" s="336"/>
      <c r="P133" s="463" t="e">
        <f t="shared" si="23"/>
        <v>#DIV/0!</v>
      </c>
      <c r="Q133" s="366"/>
      <c r="R133" s="324" t="s">
        <v>2975</v>
      </c>
      <c r="S133" s="431" t="s">
        <v>3031</v>
      </c>
      <c r="T133" s="353"/>
    </row>
    <row r="134" spans="1:20" x14ac:dyDescent="0.3">
      <c r="C134" s="354"/>
      <c r="N134" s="355"/>
    </row>
    <row r="135" spans="1:20" x14ac:dyDescent="0.3">
      <c r="C135" s="354"/>
      <c r="N135" s="355"/>
    </row>
    <row r="136" spans="1:20" x14ac:dyDescent="0.3">
      <c r="C136" s="354"/>
      <c r="N136" s="355"/>
    </row>
    <row r="137" spans="1:20" x14ac:dyDescent="0.3">
      <c r="C137" s="354"/>
      <c r="N137" s="355"/>
    </row>
    <row r="138" spans="1:20" x14ac:dyDescent="0.3">
      <c r="C138" s="354"/>
      <c r="N138" s="355"/>
    </row>
    <row r="139" spans="1:20" x14ac:dyDescent="0.3">
      <c r="C139" s="354"/>
      <c r="N139" s="355"/>
    </row>
    <row r="140" spans="1:20" x14ac:dyDescent="0.3">
      <c r="C140" s="354"/>
    </row>
    <row r="141" spans="1:20" x14ac:dyDescent="0.3">
      <c r="C141" s="354"/>
    </row>
    <row r="142" spans="1:20" x14ac:dyDescent="0.3">
      <c r="C142" s="354"/>
    </row>
  </sheetData>
  <mergeCells count="9">
    <mergeCell ref="D113:E113"/>
    <mergeCell ref="O117:P117"/>
    <mergeCell ref="A118:C118"/>
    <mergeCell ref="D118:E118"/>
    <mergeCell ref="A124:S124"/>
    <mergeCell ref="D114:E114"/>
    <mergeCell ref="D115:E115"/>
    <mergeCell ref="A119:C119"/>
    <mergeCell ref="D119:E119"/>
  </mergeCells>
  <pageMargins left="0.7" right="0.7" top="0.75" bottom="0.75" header="0.3" footer="0.3"/>
  <pageSetup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16992-DB03-4ACE-8E1F-D2728B388399}">
  <dimension ref="A1:Z6"/>
  <sheetViews>
    <sheetView zoomScaleNormal="100" workbookViewId="0">
      <selection activeCell="H18" sqref="H18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6.5546875" bestFit="1" customWidth="1" collapsed="1"/>
    <col min="4" max="4" width="9.6640625" bestFit="1" customWidth="1" collapsed="1"/>
    <col min="5" max="5" width="9.5546875" bestFit="1" customWidth="1" collapsed="1"/>
    <col min="6" max="6" width="5.5546875" bestFit="1" customWidth="1" collapsed="1"/>
    <col min="7" max="7" width="17.33203125" bestFit="1" customWidth="1" collapsed="1"/>
    <col min="8" max="8" width="10.1093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180</v>
      </c>
      <c r="B2" s="10" t="s">
        <v>178</v>
      </c>
      <c r="C2" s="10" t="s">
        <v>179</v>
      </c>
      <c r="D2" s="11">
        <v>45233</v>
      </c>
      <c r="E2" s="12">
        <v>172500</v>
      </c>
      <c r="F2" s="10" t="s">
        <v>27</v>
      </c>
      <c r="G2" s="10" t="s">
        <v>28</v>
      </c>
      <c r="H2" s="12">
        <v>172500</v>
      </c>
      <c r="I2" s="12">
        <v>69700</v>
      </c>
      <c r="J2" s="13">
        <f t="shared" ref="J2:J3" si="0">I2/H2*100</f>
        <v>40.405797101449274</v>
      </c>
      <c r="K2" s="12">
        <v>164209</v>
      </c>
      <c r="L2" s="12">
        <v>6815</v>
      </c>
      <c r="M2" s="12">
        <f t="shared" ref="M2:M3" si="1">H2-L2</f>
        <v>165685</v>
      </c>
      <c r="N2" s="12">
        <v>112024</v>
      </c>
      <c r="O2" s="14">
        <f t="shared" ref="O2:O3" si="2">M2/N2</f>
        <v>1.479013425694494</v>
      </c>
      <c r="P2" s="15">
        <v>1542</v>
      </c>
      <c r="Q2" s="16">
        <f t="shared" ref="Q2:Q3" si="3">M2/P2</f>
        <v>107.44811932555123</v>
      </c>
      <c r="R2" s="17" t="s">
        <v>180</v>
      </c>
      <c r="S2" s="18">
        <f>ABS(O6-O2)*100</f>
        <v>6.479267630071206</v>
      </c>
      <c r="T2" s="10" t="s">
        <v>181</v>
      </c>
      <c r="U2" s="10" t="s">
        <v>36</v>
      </c>
      <c r="V2" s="12">
        <v>6815</v>
      </c>
      <c r="W2" s="10" t="s">
        <v>31</v>
      </c>
      <c r="X2" s="10" t="s">
        <v>177</v>
      </c>
      <c r="Y2" s="10" t="s">
        <v>33</v>
      </c>
      <c r="Z2" s="10">
        <v>45</v>
      </c>
    </row>
    <row r="3" spans="1:26" ht="15" thickBot="1" x14ac:dyDescent="0.35">
      <c r="A3" s="56" t="s">
        <v>180</v>
      </c>
      <c r="B3" s="19" t="s">
        <v>233</v>
      </c>
      <c r="C3" s="19" t="s">
        <v>234</v>
      </c>
      <c r="D3" s="20">
        <v>45161</v>
      </c>
      <c r="E3" s="21">
        <v>295000</v>
      </c>
      <c r="F3" s="19" t="s">
        <v>27</v>
      </c>
      <c r="G3" s="19" t="s">
        <v>28</v>
      </c>
      <c r="H3" s="21">
        <v>295000</v>
      </c>
      <c r="I3" s="21">
        <v>74300</v>
      </c>
      <c r="J3" s="22">
        <f t="shared" si="0"/>
        <v>25.186440677966104</v>
      </c>
      <c r="K3" s="21">
        <v>305961</v>
      </c>
      <c r="L3" s="21">
        <v>28855</v>
      </c>
      <c r="M3" s="21">
        <f t="shared" si="1"/>
        <v>266145</v>
      </c>
      <c r="N3" s="21">
        <v>197228</v>
      </c>
      <c r="O3" s="23">
        <f t="shared" si="2"/>
        <v>1.3494280730930699</v>
      </c>
      <c r="P3" s="24">
        <v>1869</v>
      </c>
      <c r="Q3" s="25">
        <f t="shared" si="3"/>
        <v>142.39967897271268</v>
      </c>
      <c r="R3" s="26" t="s">
        <v>180</v>
      </c>
      <c r="S3" s="27">
        <f>ABS(O6-O3)*100</f>
        <v>6.479267630071206</v>
      </c>
      <c r="T3" s="19" t="s">
        <v>52</v>
      </c>
      <c r="U3" s="19" t="s">
        <v>36</v>
      </c>
      <c r="V3" s="21">
        <v>28855</v>
      </c>
      <c r="W3" s="19" t="s">
        <v>31</v>
      </c>
      <c r="X3" s="19" t="s">
        <v>177</v>
      </c>
      <c r="Y3" s="19" t="s">
        <v>33</v>
      </c>
      <c r="Z3" s="19">
        <v>71</v>
      </c>
    </row>
    <row r="4" spans="1:26" ht="15" thickTop="1" x14ac:dyDescent="0.3">
      <c r="A4" s="57"/>
      <c r="B4" s="37"/>
      <c r="C4" s="37"/>
      <c r="D4" s="38" t="s">
        <v>2766</v>
      </c>
      <c r="E4" s="39">
        <f>+SUM(E2:E3)</f>
        <v>467500</v>
      </c>
      <c r="F4" s="37"/>
      <c r="G4" s="37"/>
      <c r="H4" s="39">
        <f>+SUM(H2:H3)</f>
        <v>467500</v>
      </c>
      <c r="I4" s="39">
        <f>+SUM(I2:I3)</f>
        <v>144000</v>
      </c>
      <c r="J4" s="40"/>
      <c r="K4" s="39">
        <f>+SUM(K2:K3)</f>
        <v>470170</v>
      </c>
      <c r="L4" s="39"/>
      <c r="M4" s="39">
        <f>+SUM(M2:M3)</f>
        <v>431830</v>
      </c>
      <c r="N4" s="39">
        <f>+SUM(N2:N3)</f>
        <v>309252</v>
      </c>
      <c r="O4" s="41"/>
      <c r="P4" s="42"/>
      <c r="Q4" s="43">
        <f>AVERAGE(Q2:Q3)</f>
        <v>124.92389914913196</v>
      </c>
      <c r="R4" s="44"/>
      <c r="S4" s="45">
        <f>ABS(O6-O5)*100</f>
        <v>1.78514453957479</v>
      </c>
      <c r="T4" s="37"/>
      <c r="U4" s="37"/>
      <c r="V4" s="39"/>
      <c r="W4" s="37"/>
      <c r="X4" s="37"/>
      <c r="Y4" s="37"/>
      <c r="Z4" s="37"/>
    </row>
    <row r="5" spans="1:26" x14ac:dyDescent="0.3">
      <c r="A5" s="58"/>
      <c r="B5" s="28"/>
      <c r="C5" s="28"/>
      <c r="D5" s="29"/>
      <c r="E5" s="30"/>
      <c r="F5" s="28"/>
      <c r="G5" s="28"/>
      <c r="H5" s="30"/>
      <c r="I5" s="30" t="s">
        <v>2767</v>
      </c>
      <c r="J5" s="31">
        <f>I4/H4*100</f>
        <v>30.802139037433157</v>
      </c>
      <c r="K5" s="30"/>
      <c r="L5" s="30"/>
      <c r="M5" s="30"/>
      <c r="N5" s="30" t="s">
        <v>2769</v>
      </c>
      <c r="O5" s="32">
        <f>M4/N4</f>
        <v>1.3963693039980341</v>
      </c>
      <c r="P5" s="33"/>
      <c r="Q5" s="34" t="s">
        <v>2771</v>
      </c>
      <c r="R5" s="35">
        <f>STDEV(O2:O3)</f>
        <v>9.1630681566916811E-2</v>
      </c>
      <c r="S5" s="36"/>
      <c r="T5" s="28"/>
      <c r="U5" s="28"/>
      <c r="V5" s="30"/>
      <c r="W5" s="28"/>
      <c r="X5" s="28"/>
      <c r="Y5" s="28"/>
      <c r="Z5" s="28"/>
    </row>
    <row r="6" spans="1:26" x14ac:dyDescent="0.3">
      <c r="A6" s="59"/>
      <c r="B6" s="46"/>
      <c r="C6" s="46"/>
      <c r="D6" s="47"/>
      <c r="E6" s="48"/>
      <c r="F6" s="46"/>
      <c r="G6" s="46"/>
      <c r="H6" s="48"/>
      <c r="I6" s="48" t="s">
        <v>2768</v>
      </c>
      <c r="J6" s="49">
        <f>STDEV(J2:J3)</f>
        <v>10.761710132340014</v>
      </c>
      <c r="K6" s="48"/>
      <c r="L6" s="48"/>
      <c r="M6" s="48"/>
      <c r="N6" s="48" t="s">
        <v>2770</v>
      </c>
      <c r="O6" s="50">
        <f>AVERAGE(O2:O3)</f>
        <v>1.414220749393782</v>
      </c>
      <c r="P6" s="51"/>
      <c r="Q6" s="52" t="s">
        <v>2772</v>
      </c>
      <c r="R6" s="54">
        <f>AVERAGE(S2:S3)</f>
        <v>6.479267630071206</v>
      </c>
      <c r="S6" s="53" t="s">
        <v>2773</v>
      </c>
      <c r="T6" s="46">
        <f>+(R6/O6)</f>
        <v>4.5815107951489189</v>
      </c>
      <c r="U6" s="46"/>
      <c r="V6" s="48"/>
      <c r="W6" s="46"/>
      <c r="X6" s="46"/>
      <c r="Y6" s="46"/>
      <c r="Z6" s="46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BE503-D2EA-485D-8636-B333F449851F}">
  <dimension ref="A1:Z6"/>
  <sheetViews>
    <sheetView zoomScaleNormal="100" workbookViewId="0">
      <selection activeCell="L17" sqref="L17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0.5546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2603</v>
      </c>
      <c r="B2" s="19" t="s">
        <v>2601</v>
      </c>
      <c r="C2" s="19" t="s">
        <v>2602</v>
      </c>
      <c r="D2" s="20">
        <v>45686</v>
      </c>
      <c r="E2" s="21">
        <v>110000</v>
      </c>
      <c r="F2" s="19" t="s">
        <v>27</v>
      </c>
      <c r="G2" s="19" t="s">
        <v>28</v>
      </c>
      <c r="H2" s="21">
        <v>110000</v>
      </c>
      <c r="I2" s="21">
        <v>94000</v>
      </c>
      <c r="J2" s="22">
        <f t="shared" ref="J2:J3" si="0">I2/H2*100</f>
        <v>85.454545454545453</v>
      </c>
      <c r="K2" s="21">
        <v>217349</v>
      </c>
      <c r="L2" s="21">
        <v>49779</v>
      </c>
      <c r="M2" s="21">
        <f t="shared" ref="M2:M3" si="1">H2-L2</f>
        <v>60221</v>
      </c>
      <c r="N2" s="21">
        <v>119266</v>
      </c>
      <c r="O2" s="23">
        <f t="shared" ref="O2:O3" si="2">M2/N2</f>
        <v>0.50493015612161052</v>
      </c>
      <c r="P2" s="24">
        <v>1682</v>
      </c>
      <c r="Q2" s="25">
        <f t="shared" ref="Q2:Q3" si="3">M2/P2</f>
        <v>35.803210463733649</v>
      </c>
      <c r="R2" s="26" t="s">
        <v>2603</v>
      </c>
      <c r="S2" s="27">
        <f>ABS(O6-O2)*100</f>
        <v>106.67667980347395</v>
      </c>
      <c r="T2" s="19" t="s">
        <v>52</v>
      </c>
      <c r="U2" s="19" t="s">
        <v>31</v>
      </c>
      <c r="V2" s="21">
        <v>26100</v>
      </c>
      <c r="W2" s="19" t="s">
        <v>31</v>
      </c>
      <c r="X2" s="19" t="s">
        <v>2604</v>
      </c>
      <c r="Y2" s="19" t="s">
        <v>33</v>
      </c>
      <c r="Z2" s="19">
        <v>43</v>
      </c>
    </row>
    <row r="3" spans="1:26" ht="15" thickBot="1" x14ac:dyDescent="0.35">
      <c r="A3" s="56" t="s">
        <v>2603</v>
      </c>
      <c r="B3" s="19" t="s">
        <v>2605</v>
      </c>
      <c r="C3" s="19" t="s">
        <v>2606</v>
      </c>
      <c r="D3" s="20">
        <v>45023</v>
      </c>
      <c r="E3" s="21">
        <v>259900</v>
      </c>
      <c r="F3" s="19" t="s">
        <v>27</v>
      </c>
      <c r="G3" s="19" t="s">
        <v>28</v>
      </c>
      <c r="H3" s="21">
        <v>259900</v>
      </c>
      <c r="I3" s="21">
        <v>67500</v>
      </c>
      <c r="J3" s="22">
        <f t="shared" si="0"/>
        <v>25.971527510580994</v>
      </c>
      <c r="K3" s="21">
        <v>165607</v>
      </c>
      <c r="L3" s="21">
        <v>58200</v>
      </c>
      <c r="M3" s="21">
        <f t="shared" si="1"/>
        <v>201700</v>
      </c>
      <c r="N3" s="21">
        <v>76446</v>
      </c>
      <c r="O3" s="23">
        <f t="shared" si="2"/>
        <v>2.6384637521910892</v>
      </c>
      <c r="P3" s="24">
        <v>918</v>
      </c>
      <c r="Q3" s="25">
        <f t="shared" si="3"/>
        <v>219.71677559912854</v>
      </c>
      <c r="R3" s="26" t="s">
        <v>2603</v>
      </c>
      <c r="S3" s="27">
        <f>ABS(O6-O3)*100</f>
        <v>106.67667980347393</v>
      </c>
      <c r="T3" s="19" t="s">
        <v>30</v>
      </c>
      <c r="U3" s="19" t="s">
        <v>36</v>
      </c>
      <c r="V3" s="21">
        <v>58200</v>
      </c>
      <c r="W3" s="19" t="s">
        <v>31</v>
      </c>
      <c r="X3" s="19" t="s">
        <v>2604</v>
      </c>
      <c r="Y3" s="19" t="s">
        <v>33</v>
      </c>
      <c r="Z3" s="19">
        <v>45</v>
      </c>
    </row>
    <row r="4" spans="1:26" ht="15" thickTop="1" x14ac:dyDescent="0.3">
      <c r="A4" s="57"/>
      <c r="B4" s="37"/>
      <c r="C4" s="37"/>
      <c r="D4" s="38" t="s">
        <v>2766</v>
      </c>
      <c r="E4" s="39">
        <f>+SUM(E2:E3)</f>
        <v>369900</v>
      </c>
      <c r="F4" s="37"/>
      <c r="G4" s="37"/>
      <c r="H4" s="39">
        <f>+SUM(H2:H3)</f>
        <v>369900</v>
      </c>
      <c r="I4" s="39">
        <f>+SUM(I2:I3)</f>
        <v>161500</v>
      </c>
      <c r="J4" s="40"/>
      <c r="K4" s="39">
        <f>+SUM(K2:K3)</f>
        <v>382956</v>
      </c>
      <c r="L4" s="39"/>
      <c r="M4" s="39">
        <f>+SUM(M2:M3)</f>
        <v>261921</v>
      </c>
      <c r="N4" s="39">
        <f>+SUM(N2:N3)</f>
        <v>195712</v>
      </c>
      <c r="O4" s="41"/>
      <c r="P4" s="42"/>
      <c r="Q4" s="43">
        <f>AVERAGE(Q2:Q3)</f>
        <v>127.75999303143109</v>
      </c>
      <c r="R4" s="44"/>
      <c r="S4" s="45">
        <f>ABS(O6-O5)*100</f>
        <v>23.339884264555842</v>
      </c>
      <c r="T4" s="37"/>
      <c r="U4" s="37"/>
      <c r="V4" s="39"/>
      <c r="W4" s="37"/>
      <c r="X4" s="37"/>
      <c r="Y4" s="37"/>
      <c r="Z4" s="37"/>
    </row>
    <row r="5" spans="1:26" x14ac:dyDescent="0.3">
      <c r="A5" s="58"/>
      <c r="B5" s="28"/>
      <c r="C5" s="28"/>
      <c r="D5" s="29"/>
      <c r="E5" s="30"/>
      <c r="F5" s="28"/>
      <c r="G5" s="28"/>
      <c r="H5" s="30"/>
      <c r="I5" s="30" t="s">
        <v>2767</v>
      </c>
      <c r="J5" s="31">
        <f>I4/H4*100</f>
        <v>43.660448769937823</v>
      </c>
      <c r="K5" s="30"/>
      <c r="L5" s="30"/>
      <c r="M5" s="30"/>
      <c r="N5" s="30" t="s">
        <v>2769</v>
      </c>
      <c r="O5" s="32">
        <f>M4/N4</f>
        <v>1.3382981115107915</v>
      </c>
      <c r="P5" s="33"/>
      <c r="Q5" s="34" t="s">
        <v>2771</v>
      </c>
      <c r="R5" s="35">
        <f>STDEV(O2:O3)</f>
        <v>1.5086360736700484</v>
      </c>
      <c r="S5" s="36"/>
      <c r="T5" s="28"/>
      <c r="U5" s="28"/>
      <c r="V5" s="30"/>
      <c r="W5" s="28"/>
      <c r="X5" s="28"/>
      <c r="Y5" s="28"/>
      <c r="Z5" s="28"/>
    </row>
    <row r="6" spans="1:26" x14ac:dyDescent="0.3">
      <c r="A6" s="59"/>
      <c r="B6" s="46"/>
      <c r="C6" s="46"/>
      <c r="D6" s="47"/>
      <c r="E6" s="48"/>
      <c r="F6" s="46"/>
      <c r="G6" s="46"/>
      <c r="H6" s="48"/>
      <c r="I6" s="48" t="s">
        <v>2768</v>
      </c>
      <c r="J6" s="49">
        <f>STDEV(J2:J3)</f>
        <v>42.060845353618355</v>
      </c>
      <c r="K6" s="48"/>
      <c r="L6" s="48"/>
      <c r="M6" s="48"/>
      <c r="N6" s="48" t="s">
        <v>2770</v>
      </c>
      <c r="O6" s="50">
        <f>AVERAGE(O2:O3)</f>
        <v>1.5716969541563499</v>
      </c>
      <c r="P6" s="51"/>
      <c r="Q6" s="52" t="s">
        <v>2772</v>
      </c>
      <c r="R6" s="54">
        <f>AVERAGE(S2:S3)</f>
        <v>106.67667980347395</v>
      </c>
      <c r="S6" s="53" t="s">
        <v>2773</v>
      </c>
      <c r="T6" s="46">
        <f>+(R6/O6)</f>
        <v>67.873567815581524</v>
      </c>
      <c r="U6" s="46"/>
      <c r="V6" s="48"/>
      <c r="W6" s="46"/>
      <c r="X6" s="46"/>
      <c r="Y6" s="46"/>
      <c r="Z6" s="46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69A2E-D325-497F-ADFF-C095917267B0}">
  <dimension ref="A1:Z5"/>
  <sheetViews>
    <sheetView zoomScaleNormal="100" workbookViewId="0"/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9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30.8867187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ht="15" thickBot="1" x14ac:dyDescent="0.35">
      <c r="A2" s="55" t="s">
        <v>2684</v>
      </c>
      <c r="B2" s="10" t="s">
        <v>2682</v>
      </c>
      <c r="C2" s="10" t="s">
        <v>2683</v>
      </c>
      <c r="D2" s="11">
        <v>45530</v>
      </c>
      <c r="E2" s="12">
        <v>232000</v>
      </c>
      <c r="F2" s="10" t="s">
        <v>27</v>
      </c>
      <c r="G2" s="10" t="s">
        <v>28</v>
      </c>
      <c r="H2" s="12">
        <v>232000</v>
      </c>
      <c r="I2" s="12">
        <v>101400</v>
      </c>
      <c r="J2" s="13">
        <f t="shared" ref="J2" si="0">I2/H2*100</f>
        <v>43.706896551724142</v>
      </c>
      <c r="K2" s="12">
        <v>228773</v>
      </c>
      <c r="L2" s="12">
        <v>38400</v>
      </c>
      <c r="M2" s="12">
        <f t="shared" ref="M2" si="1">H2-L2</f>
        <v>193600</v>
      </c>
      <c r="N2" s="12">
        <v>131291</v>
      </c>
      <c r="O2" s="14">
        <f t="shared" ref="O2" si="2">M2/N2</f>
        <v>1.4745869861605136</v>
      </c>
      <c r="P2" s="15">
        <v>1701</v>
      </c>
      <c r="Q2" s="16">
        <f t="shared" ref="Q2" si="3">M2/P2</f>
        <v>113.8154027042916</v>
      </c>
      <c r="R2" s="17" t="s">
        <v>2684</v>
      </c>
      <c r="S2" s="18">
        <f>ABS(O5-O2)*100</f>
        <v>0</v>
      </c>
      <c r="T2" s="10" t="s">
        <v>30</v>
      </c>
      <c r="U2" s="10" t="s">
        <v>36</v>
      </c>
      <c r="V2" s="12">
        <v>38400</v>
      </c>
      <c r="W2" s="10" t="s">
        <v>31</v>
      </c>
      <c r="X2" s="10" t="s">
        <v>2685</v>
      </c>
      <c r="Y2" s="10" t="s">
        <v>33</v>
      </c>
      <c r="Z2" s="10">
        <v>45</v>
      </c>
    </row>
    <row r="3" spans="1:26" ht="15" thickTop="1" x14ac:dyDescent="0.3">
      <c r="A3" s="57"/>
      <c r="B3" s="37"/>
      <c r="C3" s="37"/>
      <c r="D3" s="38" t="s">
        <v>2766</v>
      </c>
      <c r="E3" s="39">
        <f>+SUM(E2:E2)</f>
        <v>232000</v>
      </c>
      <c r="F3" s="37"/>
      <c r="G3" s="37"/>
      <c r="H3" s="39">
        <f>+SUM(H2:H2)</f>
        <v>232000</v>
      </c>
      <c r="I3" s="39">
        <f>+SUM(I2:I2)</f>
        <v>101400</v>
      </c>
      <c r="J3" s="40"/>
      <c r="K3" s="39">
        <f>+SUM(K2:K2)</f>
        <v>228773</v>
      </c>
      <c r="L3" s="39"/>
      <c r="M3" s="39">
        <f>+SUM(M2:M2)</f>
        <v>193600</v>
      </c>
      <c r="N3" s="39">
        <f>+SUM(N2:N2)</f>
        <v>131291</v>
      </c>
      <c r="O3" s="41"/>
      <c r="P3" s="42"/>
      <c r="Q3" s="43">
        <f>AVERAGE(Q2:Q2)</f>
        <v>113.8154027042916</v>
      </c>
      <c r="R3" s="44"/>
      <c r="S3" s="45">
        <f>ABS(O5-O4)*100</f>
        <v>0</v>
      </c>
      <c r="T3" s="37"/>
      <c r="U3" s="37"/>
      <c r="V3" s="39"/>
      <c r="W3" s="37"/>
      <c r="X3" s="37"/>
      <c r="Y3" s="37"/>
      <c r="Z3" s="37"/>
    </row>
    <row r="4" spans="1:26" x14ac:dyDescent="0.3">
      <c r="A4" s="58"/>
      <c r="B4" s="28"/>
      <c r="C4" s="28"/>
      <c r="D4" s="29"/>
      <c r="E4" s="30"/>
      <c r="F4" s="28"/>
      <c r="G4" s="28"/>
      <c r="H4" s="30"/>
      <c r="I4" s="30" t="s">
        <v>2767</v>
      </c>
      <c r="J4" s="31">
        <f>I3/H3*100</f>
        <v>43.706896551724142</v>
      </c>
      <c r="K4" s="30"/>
      <c r="L4" s="30"/>
      <c r="M4" s="30"/>
      <c r="N4" s="30" t="s">
        <v>2769</v>
      </c>
      <c r="O4" s="32">
        <f>M3/N3</f>
        <v>1.4745869861605136</v>
      </c>
      <c r="P4" s="33"/>
      <c r="Q4" s="34" t="s">
        <v>2771</v>
      </c>
      <c r="R4" s="35" t="e">
        <f>STDEV(O2:O2)</f>
        <v>#DIV/0!</v>
      </c>
      <c r="S4" s="36"/>
      <c r="T4" s="28"/>
      <c r="U4" s="28"/>
      <c r="V4" s="30"/>
      <c r="W4" s="28"/>
      <c r="X4" s="28"/>
      <c r="Y4" s="28"/>
      <c r="Z4" s="28"/>
    </row>
    <row r="5" spans="1:26" x14ac:dyDescent="0.3">
      <c r="A5" s="59"/>
      <c r="B5" s="46"/>
      <c r="C5" s="46"/>
      <c r="D5" s="47"/>
      <c r="E5" s="48"/>
      <c r="F5" s="46"/>
      <c r="G5" s="46"/>
      <c r="H5" s="48"/>
      <c r="I5" s="48" t="s">
        <v>2768</v>
      </c>
      <c r="J5" s="49" t="e">
        <f>STDEV(J2:J2)</f>
        <v>#DIV/0!</v>
      </c>
      <c r="K5" s="48"/>
      <c r="L5" s="48"/>
      <c r="M5" s="48"/>
      <c r="N5" s="48" t="s">
        <v>2770</v>
      </c>
      <c r="O5" s="50">
        <f>AVERAGE(O2:O2)</f>
        <v>1.4745869861605136</v>
      </c>
      <c r="P5" s="51"/>
      <c r="Q5" s="52" t="s">
        <v>2772</v>
      </c>
      <c r="R5" s="54">
        <f>AVERAGE(S2:S2)</f>
        <v>0</v>
      </c>
      <c r="S5" s="53" t="s">
        <v>2773</v>
      </c>
      <c r="T5" s="46">
        <f>+(R5/O5)</f>
        <v>0</v>
      </c>
      <c r="U5" s="46"/>
      <c r="V5" s="48"/>
      <c r="W5" s="46"/>
      <c r="X5" s="46"/>
      <c r="Y5" s="46"/>
      <c r="Z5" s="46"/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77B10-864D-4DD7-83AD-4CB535148F95}">
  <dimension ref="A1:Z5"/>
  <sheetViews>
    <sheetView zoomScaleNormal="100" workbookViewId="0"/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9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30.8867187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ht="15" thickBot="1" x14ac:dyDescent="0.35">
      <c r="A2" s="55" t="s">
        <v>2736</v>
      </c>
      <c r="B2" s="10" t="s">
        <v>2734</v>
      </c>
      <c r="C2" s="10" t="s">
        <v>2735</v>
      </c>
      <c r="D2" s="11">
        <v>45369</v>
      </c>
      <c r="E2" s="12">
        <v>175000</v>
      </c>
      <c r="F2" s="10" t="s">
        <v>27</v>
      </c>
      <c r="G2" s="10" t="s">
        <v>28</v>
      </c>
      <c r="H2" s="12">
        <v>175000</v>
      </c>
      <c r="I2" s="12">
        <v>64500</v>
      </c>
      <c r="J2" s="13">
        <f t="shared" ref="J2" si="0">I2/H2*100</f>
        <v>36.857142857142854</v>
      </c>
      <c r="K2" s="12">
        <v>168627</v>
      </c>
      <c r="L2" s="12">
        <v>15369</v>
      </c>
      <c r="M2" s="12">
        <f t="shared" ref="M2" si="1">H2-L2</f>
        <v>159631</v>
      </c>
      <c r="N2" s="12">
        <v>77795</v>
      </c>
      <c r="O2" s="14">
        <f t="shared" ref="O2" si="2">M2/N2</f>
        <v>2.051944212352979</v>
      </c>
      <c r="P2" s="15">
        <v>1374</v>
      </c>
      <c r="Q2" s="16">
        <f t="shared" ref="Q2" si="3">M2/P2</f>
        <v>116.17976710334788</v>
      </c>
      <c r="R2" s="17" t="s">
        <v>2736</v>
      </c>
      <c r="S2" s="18">
        <f>ABS(O5-O2)*100</f>
        <v>0</v>
      </c>
      <c r="T2" s="10" t="s">
        <v>30</v>
      </c>
      <c r="U2" s="10" t="s">
        <v>36</v>
      </c>
      <c r="V2" s="12">
        <v>15369</v>
      </c>
      <c r="W2" s="10" t="s">
        <v>31</v>
      </c>
      <c r="X2" s="10" t="s">
        <v>2737</v>
      </c>
      <c r="Y2" s="10" t="s">
        <v>33</v>
      </c>
      <c r="Z2" s="10">
        <v>34</v>
      </c>
    </row>
    <row r="3" spans="1:26" ht="15" thickTop="1" x14ac:dyDescent="0.3">
      <c r="A3" s="57"/>
      <c r="B3" s="37"/>
      <c r="C3" s="37"/>
      <c r="D3" s="38" t="s">
        <v>2766</v>
      </c>
      <c r="E3" s="39">
        <f>+SUM(E2:E2)</f>
        <v>175000</v>
      </c>
      <c r="F3" s="37"/>
      <c r="G3" s="37"/>
      <c r="H3" s="39">
        <f>+SUM(H2:H2)</f>
        <v>175000</v>
      </c>
      <c r="I3" s="39">
        <f>+SUM(I2:I2)</f>
        <v>64500</v>
      </c>
      <c r="J3" s="40"/>
      <c r="K3" s="39">
        <f>+SUM(K2:K2)</f>
        <v>168627</v>
      </c>
      <c r="L3" s="39"/>
      <c r="M3" s="39">
        <f>+SUM(M2:M2)</f>
        <v>159631</v>
      </c>
      <c r="N3" s="39">
        <f>+SUM(N2:N2)</f>
        <v>77795</v>
      </c>
      <c r="O3" s="41"/>
      <c r="P3" s="42"/>
      <c r="Q3" s="43">
        <f>AVERAGE(Q2:Q2)</f>
        <v>116.17976710334788</v>
      </c>
      <c r="R3" s="44"/>
      <c r="S3" s="45">
        <f>ABS(O5-O4)*100</f>
        <v>0</v>
      </c>
      <c r="T3" s="37"/>
      <c r="U3" s="37"/>
      <c r="V3" s="39"/>
      <c r="W3" s="37"/>
      <c r="X3" s="37"/>
      <c r="Y3" s="37"/>
      <c r="Z3" s="37"/>
    </row>
    <row r="4" spans="1:26" x14ac:dyDescent="0.3">
      <c r="A4" s="58"/>
      <c r="B4" s="28"/>
      <c r="C4" s="28"/>
      <c r="D4" s="29"/>
      <c r="E4" s="30"/>
      <c r="F4" s="28"/>
      <c r="G4" s="28"/>
      <c r="H4" s="30"/>
      <c r="I4" s="30" t="s">
        <v>2767</v>
      </c>
      <c r="J4" s="31">
        <f>I3/H3*100</f>
        <v>36.857142857142854</v>
      </c>
      <c r="K4" s="30"/>
      <c r="L4" s="30"/>
      <c r="M4" s="30"/>
      <c r="N4" s="30" t="s">
        <v>2769</v>
      </c>
      <c r="O4" s="32">
        <f>M3/N3</f>
        <v>2.051944212352979</v>
      </c>
      <c r="P4" s="33"/>
      <c r="Q4" s="34" t="s">
        <v>2771</v>
      </c>
      <c r="R4" s="35" t="e">
        <f>STDEV(O2:O2)</f>
        <v>#DIV/0!</v>
      </c>
      <c r="S4" s="36"/>
      <c r="T4" s="28"/>
      <c r="U4" s="28"/>
      <c r="V4" s="30"/>
      <c r="W4" s="28"/>
      <c r="X4" s="28"/>
      <c r="Y4" s="28"/>
      <c r="Z4" s="28"/>
    </row>
    <row r="5" spans="1:26" x14ac:dyDescent="0.3">
      <c r="A5" s="59"/>
      <c r="B5" s="46"/>
      <c r="C5" s="46"/>
      <c r="D5" s="47"/>
      <c r="E5" s="48"/>
      <c r="F5" s="46"/>
      <c r="G5" s="46"/>
      <c r="H5" s="48"/>
      <c r="I5" s="48" t="s">
        <v>2768</v>
      </c>
      <c r="J5" s="49" t="e">
        <f>STDEV(J2:J2)</f>
        <v>#DIV/0!</v>
      </c>
      <c r="K5" s="48"/>
      <c r="L5" s="48"/>
      <c r="M5" s="48"/>
      <c r="N5" s="48" t="s">
        <v>2770</v>
      </c>
      <c r="O5" s="50">
        <f>AVERAGE(O2:O2)</f>
        <v>2.051944212352979</v>
      </c>
      <c r="P5" s="51"/>
      <c r="Q5" s="52" t="s">
        <v>2772</v>
      </c>
      <c r="R5" s="54">
        <f>AVERAGE(S2:S2)</f>
        <v>0</v>
      </c>
      <c r="S5" s="53" t="s">
        <v>2773</v>
      </c>
      <c r="T5" s="46">
        <f>+(R5/O5)</f>
        <v>0</v>
      </c>
      <c r="U5" s="46"/>
      <c r="V5" s="48"/>
      <c r="W5" s="46"/>
      <c r="X5" s="46"/>
      <c r="Y5" s="46"/>
      <c r="Z5" s="46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83C7D-3632-42D9-8DFF-F149FA7D1DF3}">
  <dimension ref="A1:Z18"/>
  <sheetViews>
    <sheetView zoomScaleNormal="100" workbookViewId="0">
      <selection activeCell="K21" sqref="K2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0.5546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9.66406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2740</v>
      </c>
      <c r="B2" s="19" t="s">
        <v>2742</v>
      </c>
      <c r="C2" s="19" t="s">
        <v>2743</v>
      </c>
      <c r="D2" s="20">
        <v>45209</v>
      </c>
      <c r="E2" s="21">
        <v>80000</v>
      </c>
      <c r="F2" s="19" t="s">
        <v>27</v>
      </c>
      <c r="G2" s="19" t="s">
        <v>28</v>
      </c>
      <c r="H2" s="21">
        <v>80000</v>
      </c>
      <c r="I2" s="21">
        <v>40300</v>
      </c>
      <c r="J2" s="22">
        <f t="shared" ref="J2:J15" si="0">I2/H2*100</f>
        <v>50.375</v>
      </c>
      <c r="K2" s="21">
        <v>112511</v>
      </c>
      <c r="L2" s="21">
        <v>9006</v>
      </c>
      <c r="M2" s="21">
        <f t="shared" ref="M2:M15" si="1">H2-L2</f>
        <v>70994</v>
      </c>
      <c r="N2" s="21">
        <v>60885</v>
      </c>
      <c r="O2" s="23">
        <f t="shared" ref="O2:O15" si="2">M2/N2</f>
        <v>1.1660343270099367</v>
      </c>
      <c r="P2" s="24">
        <v>828</v>
      </c>
      <c r="Q2" s="25">
        <f t="shared" ref="Q2:Q15" si="3">M2/P2</f>
        <v>85.741545893719803</v>
      </c>
      <c r="R2" s="26" t="s">
        <v>2740</v>
      </c>
      <c r="S2" s="27">
        <f>ABS(O16-O2)*100</f>
        <v>116.60343270099366</v>
      </c>
      <c r="T2" s="19" t="s">
        <v>30</v>
      </c>
      <c r="U2" s="19" t="s">
        <v>36</v>
      </c>
      <c r="V2" s="21">
        <v>9006</v>
      </c>
      <c r="W2" s="19" t="s">
        <v>31</v>
      </c>
      <c r="X2" s="19" t="s">
        <v>2741</v>
      </c>
      <c r="Y2" s="19" t="s">
        <v>33</v>
      </c>
      <c r="Z2" s="19">
        <v>46</v>
      </c>
    </row>
    <row r="3" spans="1:26" x14ac:dyDescent="0.3">
      <c r="A3" s="56" t="s">
        <v>2740</v>
      </c>
      <c r="B3" s="19" t="s">
        <v>2758</v>
      </c>
      <c r="C3" s="19" t="s">
        <v>2759</v>
      </c>
      <c r="D3" s="20">
        <v>45029</v>
      </c>
      <c r="E3" s="21">
        <v>105000</v>
      </c>
      <c r="F3" s="19" t="s">
        <v>27</v>
      </c>
      <c r="G3" s="19" t="s">
        <v>28</v>
      </c>
      <c r="H3" s="21">
        <v>105000</v>
      </c>
      <c r="I3" s="21">
        <v>57500</v>
      </c>
      <c r="J3" s="22">
        <f t="shared" si="0"/>
        <v>54.761904761904766</v>
      </c>
      <c r="K3" s="21">
        <v>148164</v>
      </c>
      <c r="L3" s="21">
        <v>6651</v>
      </c>
      <c r="M3" s="21">
        <f t="shared" si="1"/>
        <v>98349</v>
      </c>
      <c r="N3" s="21">
        <v>83242</v>
      </c>
      <c r="O3" s="23">
        <f t="shared" si="2"/>
        <v>1.1814829052641695</v>
      </c>
      <c r="P3" s="24">
        <v>1041</v>
      </c>
      <c r="Q3" s="25">
        <f t="shared" si="3"/>
        <v>94.475504322766568</v>
      </c>
      <c r="R3" s="26" t="s">
        <v>2740</v>
      </c>
      <c r="S3" s="27">
        <f>ABS(O9-O3)*100</f>
        <v>62.867943866240353</v>
      </c>
      <c r="T3" s="19" t="s">
        <v>30</v>
      </c>
      <c r="U3" s="19" t="s">
        <v>36</v>
      </c>
      <c r="V3" s="21">
        <v>6651</v>
      </c>
      <c r="W3" s="19" t="s">
        <v>31</v>
      </c>
      <c r="X3" s="19" t="s">
        <v>2741</v>
      </c>
      <c r="Y3" s="19" t="s">
        <v>33</v>
      </c>
      <c r="Z3" s="19">
        <v>52</v>
      </c>
    </row>
    <row r="4" spans="1:26" x14ac:dyDescent="0.3">
      <c r="A4" s="55" t="s">
        <v>2740</v>
      </c>
      <c r="B4" s="10" t="s">
        <v>2805</v>
      </c>
      <c r="C4" s="10" t="s">
        <v>2806</v>
      </c>
      <c r="D4" s="11">
        <v>45663</v>
      </c>
      <c r="E4" s="12">
        <v>113000</v>
      </c>
      <c r="F4" s="10" t="s">
        <v>27</v>
      </c>
      <c r="G4" s="10" t="s">
        <v>28</v>
      </c>
      <c r="H4" s="12">
        <v>113000</v>
      </c>
      <c r="I4" s="12">
        <v>68400</v>
      </c>
      <c r="J4" s="13">
        <f t="shared" si="0"/>
        <v>60.530973451327426</v>
      </c>
      <c r="K4" s="12">
        <v>148495</v>
      </c>
      <c r="L4" s="12">
        <v>12553</v>
      </c>
      <c r="M4" s="12">
        <f t="shared" si="1"/>
        <v>100447</v>
      </c>
      <c r="N4" s="12">
        <v>79965</v>
      </c>
      <c r="O4" s="14">
        <f t="shared" si="2"/>
        <v>1.256137059963734</v>
      </c>
      <c r="P4" s="15">
        <v>1040</v>
      </c>
      <c r="Q4" s="16">
        <f t="shared" si="3"/>
        <v>96.583653846153851</v>
      </c>
      <c r="R4" s="17" t="s">
        <v>2740</v>
      </c>
      <c r="S4" s="18">
        <f>ABS(O7-O4)*100</f>
        <v>33.931961845428525</v>
      </c>
      <c r="T4" s="10" t="s">
        <v>30</v>
      </c>
      <c r="U4" s="10" t="s">
        <v>31</v>
      </c>
      <c r="V4" s="12">
        <v>12553</v>
      </c>
      <c r="W4" s="10" t="s">
        <v>31</v>
      </c>
      <c r="X4" s="10" t="s">
        <v>2741</v>
      </c>
      <c r="Y4" s="10" t="s">
        <v>33</v>
      </c>
      <c r="Z4" s="10">
        <v>45</v>
      </c>
    </row>
    <row r="5" spans="1:26" x14ac:dyDescent="0.3">
      <c r="A5" s="55" t="s">
        <v>2740</v>
      </c>
      <c r="B5" s="10" t="s">
        <v>2764</v>
      </c>
      <c r="C5" s="10" t="s">
        <v>2765</v>
      </c>
      <c r="D5" s="11">
        <v>45149</v>
      </c>
      <c r="E5" s="12">
        <v>245000</v>
      </c>
      <c r="F5" s="10" t="s">
        <v>27</v>
      </c>
      <c r="G5" s="10" t="s">
        <v>28</v>
      </c>
      <c r="H5" s="12">
        <v>245000</v>
      </c>
      <c r="I5" s="12">
        <v>119900</v>
      </c>
      <c r="J5" s="13">
        <f t="shared" si="0"/>
        <v>48.938775510204081</v>
      </c>
      <c r="K5" s="12">
        <v>317721</v>
      </c>
      <c r="L5" s="12">
        <v>15486</v>
      </c>
      <c r="M5" s="12">
        <f t="shared" si="1"/>
        <v>229514</v>
      </c>
      <c r="N5" s="12">
        <v>177785</v>
      </c>
      <c r="O5" s="14">
        <f t="shared" si="2"/>
        <v>1.2909638045954384</v>
      </c>
      <c r="P5" s="15">
        <v>1464</v>
      </c>
      <c r="Q5" s="16">
        <f t="shared" si="3"/>
        <v>156.77185792349727</v>
      </c>
      <c r="R5" s="17" t="s">
        <v>2740</v>
      </c>
      <c r="S5" s="18">
        <f>ABS(O8-O5)*100</f>
        <v>50.639869796027611</v>
      </c>
      <c r="T5" s="10" t="s">
        <v>30</v>
      </c>
      <c r="U5" s="10" t="s">
        <v>36</v>
      </c>
      <c r="V5" s="12">
        <v>14560</v>
      </c>
      <c r="W5" s="10" t="s">
        <v>31</v>
      </c>
      <c r="X5" s="10" t="s">
        <v>2741</v>
      </c>
      <c r="Y5" s="10" t="s">
        <v>33</v>
      </c>
      <c r="Z5" s="10">
        <v>66</v>
      </c>
    </row>
    <row r="6" spans="1:26" x14ac:dyDescent="0.3">
      <c r="A6" s="56" t="s">
        <v>2740</v>
      </c>
      <c r="B6" s="19" t="s">
        <v>2750</v>
      </c>
      <c r="C6" s="19" t="s">
        <v>2751</v>
      </c>
      <c r="D6" s="20">
        <v>45692</v>
      </c>
      <c r="E6" s="21">
        <v>100000</v>
      </c>
      <c r="F6" s="19" t="s">
        <v>27</v>
      </c>
      <c r="G6" s="19" t="s">
        <v>28</v>
      </c>
      <c r="H6" s="21">
        <v>100000</v>
      </c>
      <c r="I6" s="21">
        <v>53700</v>
      </c>
      <c r="J6" s="22">
        <f t="shared" si="0"/>
        <v>53.7</v>
      </c>
      <c r="K6" s="21">
        <v>113231</v>
      </c>
      <c r="L6" s="21">
        <v>6651</v>
      </c>
      <c r="M6" s="21">
        <f t="shared" si="1"/>
        <v>93349</v>
      </c>
      <c r="N6" s="21">
        <v>62694</v>
      </c>
      <c r="O6" s="23">
        <f t="shared" si="2"/>
        <v>1.4889622611414171</v>
      </c>
      <c r="P6" s="24">
        <v>949</v>
      </c>
      <c r="Q6" s="25">
        <f t="shared" si="3"/>
        <v>98.365648050579551</v>
      </c>
      <c r="R6" s="26" t="s">
        <v>2740</v>
      </c>
      <c r="S6" s="27">
        <f>ABS(O16-O6)*100</f>
        <v>148.89622611414171</v>
      </c>
      <c r="T6" s="19" t="s">
        <v>30</v>
      </c>
      <c r="U6" s="19" t="s">
        <v>31</v>
      </c>
      <c r="V6" s="21">
        <v>6651</v>
      </c>
      <c r="W6" s="19" t="s">
        <v>31</v>
      </c>
      <c r="X6" s="19" t="s">
        <v>2741</v>
      </c>
      <c r="Y6" s="19" t="s">
        <v>33</v>
      </c>
      <c r="Z6" s="19">
        <v>46</v>
      </c>
    </row>
    <row r="7" spans="1:26" x14ac:dyDescent="0.3">
      <c r="A7" s="55" t="s">
        <v>2740</v>
      </c>
      <c r="B7" s="10" t="s">
        <v>2754</v>
      </c>
      <c r="C7" s="10" t="s">
        <v>2755</v>
      </c>
      <c r="D7" s="11">
        <v>45502</v>
      </c>
      <c r="E7" s="12">
        <v>140000</v>
      </c>
      <c r="F7" s="10" t="s">
        <v>27</v>
      </c>
      <c r="G7" s="10" t="s">
        <v>28</v>
      </c>
      <c r="H7" s="12">
        <v>140000</v>
      </c>
      <c r="I7" s="12">
        <v>70600</v>
      </c>
      <c r="J7" s="13">
        <f t="shared" si="0"/>
        <v>50.428571428571431</v>
      </c>
      <c r="K7" s="12">
        <v>148689</v>
      </c>
      <c r="L7" s="12">
        <v>7400</v>
      </c>
      <c r="M7" s="12">
        <f t="shared" si="1"/>
        <v>132600</v>
      </c>
      <c r="N7" s="12">
        <v>83111</v>
      </c>
      <c r="O7" s="14">
        <f t="shared" si="2"/>
        <v>1.5954566784180193</v>
      </c>
      <c r="P7" s="15">
        <v>1056</v>
      </c>
      <c r="Q7" s="16">
        <f t="shared" si="3"/>
        <v>125.56818181818181</v>
      </c>
      <c r="R7" s="17" t="s">
        <v>2740</v>
      </c>
      <c r="S7" s="18">
        <f>ABS(O15-O7)*100</f>
        <v>54.874410748640457</v>
      </c>
      <c r="T7" s="10" t="s">
        <v>30</v>
      </c>
      <c r="U7" s="10" t="s">
        <v>36</v>
      </c>
      <c r="V7" s="12">
        <v>6651</v>
      </c>
      <c r="W7" s="10" t="s">
        <v>31</v>
      </c>
      <c r="X7" s="10" t="s">
        <v>2741</v>
      </c>
      <c r="Y7" s="10" t="s">
        <v>33</v>
      </c>
      <c r="Z7" s="10">
        <v>48</v>
      </c>
    </row>
    <row r="8" spans="1:26" x14ac:dyDescent="0.3">
      <c r="A8" s="55" t="s">
        <v>2740</v>
      </c>
      <c r="B8" s="10" t="s">
        <v>2738</v>
      </c>
      <c r="C8" s="10" t="s">
        <v>2739</v>
      </c>
      <c r="D8" s="11">
        <v>45674</v>
      </c>
      <c r="E8" s="12">
        <v>95000</v>
      </c>
      <c r="F8" s="10" t="s">
        <v>27</v>
      </c>
      <c r="G8" s="10" t="s">
        <v>28</v>
      </c>
      <c r="H8" s="12">
        <v>95000</v>
      </c>
      <c r="I8" s="12">
        <v>41700</v>
      </c>
      <c r="J8" s="13">
        <f t="shared" si="0"/>
        <v>43.894736842105267</v>
      </c>
      <c r="K8" s="12">
        <v>90238</v>
      </c>
      <c r="L8" s="12">
        <v>7091</v>
      </c>
      <c r="M8" s="12">
        <f t="shared" si="1"/>
        <v>87909</v>
      </c>
      <c r="N8" s="12">
        <v>48910</v>
      </c>
      <c r="O8" s="14">
        <f t="shared" si="2"/>
        <v>1.7973625025557145</v>
      </c>
      <c r="P8" s="15">
        <v>576</v>
      </c>
      <c r="Q8" s="16">
        <f t="shared" si="3"/>
        <v>152.61979166666666</v>
      </c>
      <c r="R8" s="17" t="s">
        <v>2740</v>
      </c>
      <c r="S8" s="18">
        <f>ABS(O24-O8)*100</f>
        <v>179.73625025557146</v>
      </c>
      <c r="T8" s="10" t="s">
        <v>30</v>
      </c>
      <c r="U8" s="10" t="s">
        <v>31</v>
      </c>
      <c r="V8" s="12">
        <v>7091</v>
      </c>
      <c r="W8" s="10" t="s">
        <v>31</v>
      </c>
      <c r="X8" s="10" t="s">
        <v>2741</v>
      </c>
      <c r="Y8" s="10" t="s">
        <v>33</v>
      </c>
      <c r="Z8" s="10">
        <v>45</v>
      </c>
    </row>
    <row r="9" spans="1:26" x14ac:dyDescent="0.3">
      <c r="A9" s="56" t="s">
        <v>2740</v>
      </c>
      <c r="B9" s="19" t="s">
        <v>2760</v>
      </c>
      <c r="C9" s="19" t="s">
        <v>2761</v>
      </c>
      <c r="D9" s="20">
        <v>45351</v>
      </c>
      <c r="E9" s="21">
        <v>138000</v>
      </c>
      <c r="F9" s="19" t="s">
        <v>27</v>
      </c>
      <c r="G9" s="19" t="s">
        <v>28</v>
      </c>
      <c r="H9" s="21">
        <v>138000</v>
      </c>
      <c r="I9" s="21">
        <v>50500</v>
      </c>
      <c r="J9" s="22">
        <f t="shared" si="0"/>
        <v>36.594202898550726</v>
      </c>
      <c r="K9" s="21">
        <v>130008</v>
      </c>
      <c r="L9" s="21">
        <v>6651</v>
      </c>
      <c r="M9" s="21">
        <f t="shared" si="1"/>
        <v>131349</v>
      </c>
      <c r="N9" s="21">
        <v>72562</v>
      </c>
      <c r="O9" s="23">
        <f t="shared" si="2"/>
        <v>1.810162343926573</v>
      </c>
      <c r="P9" s="24">
        <v>1001</v>
      </c>
      <c r="Q9" s="25">
        <f t="shared" si="3"/>
        <v>131.21778221778223</v>
      </c>
      <c r="R9" s="26" t="s">
        <v>2740</v>
      </c>
      <c r="S9" s="27">
        <f>ABS(O14-O9)*100</f>
        <v>14.627892313381285</v>
      </c>
      <c r="T9" s="19" t="s">
        <v>30</v>
      </c>
      <c r="U9" s="19" t="s">
        <v>36</v>
      </c>
      <c r="V9" s="21">
        <v>6651</v>
      </c>
      <c r="W9" s="19" t="s">
        <v>31</v>
      </c>
      <c r="X9" s="19" t="s">
        <v>2741</v>
      </c>
      <c r="Y9" s="19" t="s">
        <v>33</v>
      </c>
      <c r="Z9" s="19">
        <v>50</v>
      </c>
    </row>
    <row r="10" spans="1:26" x14ac:dyDescent="0.3">
      <c r="A10" s="55" t="s">
        <v>2740</v>
      </c>
      <c r="B10" s="10" t="s">
        <v>2746</v>
      </c>
      <c r="C10" s="10" t="s">
        <v>2747</v>
      </c>
      <c r="D10" s="11">
        <v>45565</v>
      </c>
      <c r="E10" s="12">
        <v>212500</v>
      </c>
      <c r="F10" s="10" t="s">
        <v>27</v>
      </c>
      <c r="G10" s="10" t="s">
        <v>28</v>
      </c>
      <c r="H10" s="12">
        <v>212500</v>
      </c>
      <c r="I10" s="12">
        <v>90700</v>
      </c>
      <c r="J10" s="13">
        <f t="shared" si="0"/>
        <v>42.682352941176468</v>
      </c>
      <c r="K10" s="12">
        <v>190977</v>
      </c>
      <c r="L10" s="12">
        <v>20355</v>
      </c>
      <c r="M10" s="12">
        <f t="shared" si="1"/>
        <v>192145</v>
      </c>
      <c r="N10" s="12">
        <v>100365</v>
      </c>
      <c r="O10" s="14">
        <f t="shared" si="2"/>
        <v>1.9144622129228317</v>
      </c>
      <c r="P10" s="15">
        <v>1257</v>
      </c>
      <c r="Q10" s="16">
        <f t="shared" si="3"/>
        <v>152.85998408910103</v>
      </c>
      <c r="R10" s="17" t="s">
        <v>2740</v>
      </c>
      <c r="S10" s="18">
        <f>ABS(O22-O10)*100</f>
        <v>191.44622129228316</v>
      </c>
      <c r="T10" s="10" t="s">
        <v>30</v>
      </c>
      <c r="U10" s="10" t="s">
        <v>36</v>
      </c>
      <c r="V10" s="12">
        <v>19580</v>
      </c>
      <c r="W10" s="10" t="s">
        <v>31</v>
      </c>
      <c r="X10" s="10" t="s">
        <v>2741</v>
      </c>
      <c r="Y10" s="10" t="s">
        <v>33</v>
      </c>
      <c r="Z10" s="10">
        <v>51</v>
      </c>
    </row>
    <row r="11" spans="1:26" x14ac:dyDescent="0.3">
      <c r="A11" s="56" t="s">
        <v>2740</v>
      </c>
      <c r="B11" s="19" t="s">
        <v>2752</v>
      </c>
      <c r="C11" s="19" t="s">
        <v>2753</v>
      </c>
      <c r="D11" s="20">
        <v>45663</v>
      </c>
      <c r="E11" s="21">
        <v>174900</v>
      </c>
      <c r="F11" s="19" t="s">
        <v>27</v>
      </c>
      <c r="G11" s="19" t="s">
        <v>28</v>
      </c>
      <c r="H11" s="21">
        <v>174900</v>
      </c>
      <c r="I11" s="21">
        <v>71500</v>
      </c>
      <c r="J11" s="22">
        <f t="shared" si="0"/>
        <v>40.880503144654092</v>
      </c>
      <c r="K11" s="21">
        <v>156143</v>
      </c>
      <c r="L11" s="21">
        <v>13302</v>
      </c>
      <c r="M11" s="21">
        <f t="shared" si="1"/>
        <v>161598</v>
      </c>
      <c r="N11" s="21">
        <v>84024</v>
      </c>
      <c r="O11" s="23">
        <f t="shared" si="2"/>
        <v>1.9232362182233647</v>
      </c>
      <c r="P11" s="24">
        <v>1072</v>
      </c>
      <c r="Q11" s="25">
        <f t="shared" si="3"/>
        <v>150.74440298507463</v>
      </c>
      <c r="R11" s="26" t="s">
        <v>2740</v>
      </c>
      <c r="S11" s="27">
        <f>ABS(O20-O11)*100</f>
        <v>192.32362182233646</v>
      </c>
      <c r="T11" s="19" t="s">
        <v>30</v>
      </c>
      <c r="U11" s="19" t="s">
        <v>31</v>
      </c>
      <c r="V11" s="21">
        <v>13302</v>
      </c>
      <c r="W11" s="19" t="s">
        <v>31</v>
      </c>
      <c r="X11" s="19" t="s">
        <v>2741</v>
      </c>
      <c r="Y11" s="19" t="s">
        <v>33</v>
      </c>
      <c r="Z11" s="19">
        <v>45</v>
      </c>
    </row>
    <row r="12" spans="1:26" x14ac:dyDescent="0.3">
      <c r="A12" s="55" t="s">
        <v>2740</v>
      </c>
      <c r="B12" s="10" t="s">
        <v>2756</v>
      </c>
      <c r="C12" s="10" t="s">
        <v>2757</v>
      </c>
      <c r="D12" s="11">
        <v>45128</v>
      </c>
      <c r="E12" s="12">
        <v>142500</v>
      </c>
      <c r="F12" s="10" t="s">
        <v>27</v>
      </c>
      <c r="G12" s="10" t="s">
        <v>28</v>
      </c>
      <c r="H12" s="12">
        <v>142500</v>
      </c>
      <c r="I12" s="12">
        <v>49800</v>
      </c>
      <c r="J12" s="13">
        <f t="shared" si="0"/>
        <v>34.94736842105263</v>
      </c>
      <c r="K12" s="12">
        <v>126513</v>
      </c>
      <c r="L12" s="12">
        <v>6651</v>
      </c>
      <c r="M12" s="12">
        <f t="shared" si="1"/>
        <v>135849</v>
      </c>
      <c r="N12" s="12">
        <v>70507</v>
      </c>
      <c r="O12" s="14">
        <f t="shared" si="2"/>
        <v>1.9267448622122627</v>
      </c>
      <c r="P12" s="15">
        <v>949</v>
      </c>
      <c r="Q12" s="16">
        <f t="shared" si="3"/>
        <v>143.14963119072709</v>
      </c>
      <c r="R12" s="17" t="s">
        <v>2740</v>
      </c>
      <c r="S12" s="18">
        <f>ABS(O19-O12)*100</f>
        <v>192.67448622122626</v>
      </c>
      <c r="T12" s="10" t="s">
        <v>30</v>
      </c>
      <c r="U12" s="10" t="s">
        <v>36</v>
      </c>
      <c r="V12" s="12">
        <v>6651</v>
      </c>
      <c r="W12" s="10" t="s">
        <v>31</v>
      </c>
      <c r="X12" s="10" t="s">
        <v>2741</v>
      </c>
      <c r="Y12" s="10" t="s">
        <v>33</v>
      </c>
      <c r="Z12" s="10">
        <v>46</v>
      </c>
    </row>
    <row r="13" spans="1:26" x14ac:dyDescent="0.3">
      <c r="A13" s="56" t="s">
        <v>2740</v>
      </c>
      <c r="B13" s="19" t="s">
        <v>2744</v>
      </c>
      <c r="C13" s="19" t="s">
        <v>2745</v>
      </c>
      <c r="D13" s="20">
        <v>45244</v>
      </c>
      <c r="E13" s="21">
        <v>162000</v>
      </c>
      <c r="F13" s="19" t="s">
        <v>69</v>
      </c>
      <c r="G13" s="19" t="s">
        <v>28</v>
      </c>
      <c r="H13" s="21">
        <v>162000</v>
      </c>
      <c r="I13" s="21">
        <v>53200</v>
      </c>
      <c r="J13" s="22">
        <f t="shared" si="0"/>
        <v>32.839506172839506</v>
      </c>
      <c r="K13" s="21">
        <v>143084</v>
      </c>
      <c r="L13" s="21">
        <v>13053</v>
      </c>
      <c r="M13" s="21">
        <f t="shared" si="1"/>
        <v>148947</v>
      </c>
      <c r="N13" s="21">
        <v>76488</v>
      </c>
      <c r="O13" s="23">
        <f t="shared" si="2"/>
        <v>1.9473250705993097</v>
      </c>
      <c r="P13" s="24">
        <v>1212</v>
      </c>
      <c r="Q13" s="25">
        <f t="shared" si="3"/>
        <v>122.89356435643565</v>
      </c>
      <c r="R13" s="26" t="s">
        <v>2740</v>
      </c>
      <c r="S13" s="27">
        <f>ABS(O26-O13)*100</f>
        <v>194.73250705993098</v>
      </c>
      <c r="T13" s="19" t="s">
        <v>30</v>
      </c>
      <c r="U13" s="19" t="s">
        <v>36</v>
      </c>
      <c r="V13" s="21">
        <v>13053</v>
      </c>
      <c r="W13" s="19" t="s">
        <v>31</v>
      </c>
      <c r="X13" s="19" t="s">
        <v>2741</v>
      </c>
      <c r="Y13" s="19" t="s">
        <v>33</v>
      </c>
      <c r="Z13" s="19">
        <v>45</v>
      </c>
    </row>
    <row r="14" spans="1:26" x14ac:dyDescent="0.3">
      <c r="A14" s="55" t="s">
        <v>2740</v>
      </c>
      <c r="B14" s="10" t="s">
        <v>2748</v>
      </c>
      <c r="C14" s="10" t="s">
        <v>2749</v>
      </c>
      <c r="D14" s="11">
        <v>45672</v>
      </c>
      <c r="E14" s="12">
        <v>145000</v>
      </c>
      <c r="F14" s="10" t="s">
        <v>27</v>
      </c>
      <c r="G14" s="10" t="s">
        <v>28</v>
      </c>
      <c r="H14" s="12">
        <v>145000</v>
      </c>
      <c r="I14" s="12">
        <v>60000</v>
      </c>
      <c r="J14" s="13">
        <f t="shared" si="0"/>
        <v>41.379310344827587</v>
      </c>
      <c r="K14" s="12">
        <v>126851</v>
      </c>
      <c r="L14" s="12">
        <v>6527</v>
      </c>
      <c r="M14" s="12">
        <f t="shared" si="1"/>
        <v>138473</v>
      </c>
      <c r="N14" s="12">
        <v>70778</v>
      </c>
      <c r="O14" s="14">
        <f t="shared" si="2"/>
        <v>1.9564412670603859</v>
      </c>
      <c r="P14" s="15">
        <v>1013</v>
      </c>
      <c r="Q14" s="16">
        <f t="shared" si="3"/>
        <v>136.6959526159921</v>
      </c>
      <c r="R14" s="17" t="s">
        <v>2740</v>
      </c>
      <c r="S14" s="18">
        <f>ABS(O25-O14)*100</f>
        <v>195.64412670603858</v>
      </c>
      <c r="T14" s="10" t="s">
        <v>30</v>
      </c>
      <c r="U14" s="10" t="s">
        <v>31</v>
      </c>
      <c r="V14" s="12">
        <v>6527</v>
      </c>
      <c r="W14" s="10" t="s">
        <v>31</v>
      </c>
      <c r="X14" s="10" t="s">
        <v>2741</v>
      </c>
      <c r="Y14" s="10" t="s">
        <v>33</v>
      </c>
      <c r="Z14" s="10">
        <v>49</v>
      </c>
    </row>
    <row r="15" spans="1:26" ht="15" thickBot="1" x14ac:dyDescent="0.35">
      <c r="A15" s="55" t="s">
        <v>2740</v>
      </c>
      <c r="B15" s="10" t="s">
        <v>2762</v>
      </c>
      <c r="C15" s="10" t="s">
        <v>2763</v>
      </c>
      <c r="D15" s="11">
        <v>45538</v>
      </c>
      <c r="E15" s="12">
        <v>197000</v>
      </c>
      <c r="F15" s="10" t="s">
        <v>27</v>
      </c>
      <c r="G15" s="10" t="s">
        <v>28</v>
      </c>
      <c r="H15" s="12">
        <v>197000</v>
      </c>
      <c r="I15" s="12">
        <v>75300</v>
      </c>
      <c r="J15" s="13">
        <f t="shared" si="0"/>
        <v>38.223350253807112</v>
      </c>
      <c r="K15" s="12">
        <v>161957</v>
      </c>
      <c r="L15" s="12">
        <v>27844</v>
      </c>
      <c r="M15" s="12">
        <f t="shared" si="1"/>
        <v>169156</v>
      </c>
      <c r="N15" s="12">
        <v>78890</v>
      </c>
      <c r="O15" s="14">
        <f t="shared" si="2"/>
        <v>2.1442007859044239</v>
      </c>
      <c r="P15" s="15">
        <v>976</v>
      </c>
      <c r="Q15" s="16">
        <f t="shared" si="3"/>
        <v>173.3155737704918</v>
      </c>
      <c r="R15" s="17" t="s">
        <v>2740</v>
      </c>
      <c r="S15" s="18">
        <f>ABS(O19-O15)*100</f>
        <v>214.42007859044239</v>
      </c>
      <c r="T15" s="10" t="s">
        <v>30</v>
      </c>
      <c r="U15" s="10" t="s">
        <v>36</v>
      </c>
      <c r="V15" s="12">
        <v>26604</v>
      </c>
      <c r="W15" s="10" t="s">
        <v>31</v>
      </c>
      <c r="X15" s="10" t="s">
        <v>2741</v>
      </c>
      <c r="Y15" s="10" t="s">
        <v>33</v>
      </c>
      <c r="Z15" s="10">
        <v>45</v>
      </c>
    </row>
    <row r="16" spans="1:26" ht="15" thickTop="1" x14ac:dyDescent="0.3">
      <c r="A16" s="57"/>
      <c r="B16" s="37"/>
      <c r="C16" s="37"/>
      <c r="D16" s="38" t="s">
        <v>2766</v>
      </c>
      <c r="E16" s="39">
        <f>+SUM(E2:E15)</f>
        <v>2049900</v>
      </c>
      <c r="F16" s="37"/>
      <c r="G16" s="37"/>
      <c r="H16" s="39">
        <f>+SUM(H2:H15)</f>
        <v>2049900</v>
      </c>
      <c r="I16" s="39">
        <f>+SUM(I2:I15)</f>
        <v>903100</v>
      </c>
      <c r="J16" s="40"/>
      <c r="K16" s="39">
        <f>+SUM(K2:K15)</f>
        <v>2114582</v>
      </c>
      <c r="L16" s="39"/>
      <c r="M16" s="39">
        <f>+SUM(M2:M15)</f>
        <v>1890679</v>
      </c>
      <c r="N16" s="39">
        <f>+SUM(N2:N15)</f>
        <v>1150206</v>
      </c>
      <c r="O16" s="41"/>
      <c r="P16" s="42"/>
      <c r="Q16" s="43">
        <f>AVERAGE(Q2:Q15)</f>
        <v>130.07164819622645</v>
      </c>
      <c r="R16" s="44"/>
      <c r="S16" s="45">
        <f>ABS(O18-O17)*100</f>
        <v>2.7580918614390715</v>
      </c>
      <c r="T16" s="37"/>
      <c r="U16" s="37"/>
      <c r="V16" s="39"/>
      <c r="W16" s="37"/>
      <c r="X16" s="37"/>
      <c r="Y16" s="37"/>
      <c r="Z16" s="37"/>
    </row>
    <row r="17" spans="1:26" x14ac:dyDescent="0.3">
      <c r="A17" s="58"/>
      <c r="B17" s="28"/>
      <c r="C17" s="28"/>
      <c r="D17" s="29"/>
      <c r="E17" s="30"/>
      <c r="F17" s="28"/>
      <c r="G17" s="28"/>
      <c r="H17" s="30"/>
      <c r="I17" s="30" t="s">
        <v>2767</v>
      </c>
      <c r="J17" s="31">
        <f>I16/H16*100</f>
        <v>44.055807600370748</v>
      </c>
      <c r="K17" s="30"/>
      <c r="L17" s="30"/>
      <c r="M17" s="30"/>
      <c r="N17" s="30" t="s">
        <v>2769</v>
      </c>
      <c r="O17" s="32">
        <f>M16/N16</f>
        <v>1.6437742456568649</v>
      </c>
      <c r="P17" s="33"/>
      <c r="Q17" s="34" t="s">
        <v>2771</v>
      </c>
      <c r="R17" s="35">
        <f>STDEV(O2:O15)</f>
        <v>0.33459345370701632</v>
      </c>
      <c r="S17" s="36"/>
      <c r="T17" s="28"/>
      <c r="U17" s="28"/>
      <c r="V17" s="30"/>
      <c r="W17" s="28"/>
      <c r="X17" s="28"/>
      <c r="Y17" s="28"/>
      <c r="Z17" s="28"/>
    </row>
    <row r="18" spans="1:26" x14ac:dyDescent="0.3">
      <c r="A18" s="59"/>
      <c r="B18" s="46"/>
      <c r="C18" s="46"/>
      <c r="D18" s="47"/>
      <c r="E18" s="48"/>
      <c r="F18" s="46"/>
      <c r="G18" s="46"/>
      <c r="H18" s="48"/>
      <c r="I18" s="48" t="s">
        <v>2768</v>
      </c>
      <c r="J18" s="49">
        <f>STDEV(J2:J15)</f>
        <v>8.2660278832073253</v>
      </c>
      <c r="K18" s="48"/>
      <c r="L18" s="48"/>
      <c r="M18" s="48"/>
      <c r="N18" s="48" t="s">
        <v>2770</v>
      </c>
      <c r="O18" s="50">
        <f>AVERAGE(O2:O15)</f>
        <v>1.6713551642712556</v>
      </c>
      <c r="P18" s="51"/>
      <c r="Q18" s="52" t="s">
        <v>2772</v>
      </c>
      <c r="R18" s="54">
        <f>AVERAGE(S2:S15)</f>
        <v>131.67278780947737</v>
      </c>
      <c r="S18" s="53" t="s">
        <v>2773</v>
      </c>
      <c r="T18" s="46">
        <f>+(R18/O18)</f>
        <v>78.782051011216012</v>
      </c>
      <c r="U18" s="46"/>
      <c r="V18" s="48"/>
      <c r="W18" s="46"/>
      <c r="X18" s="46"/>
      <c r="Y18" s="46"/>
      <c r="Z18" s="46"/>
    </row>
  </sheetData>
  <sortState xmlns:xlrd2="http://schemas.microsoft.com/office/spreadsheetml/2017/richdata2" ref="A2:Z15">
    <sortCondition ref="O2:O15"/>
  </sortState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8DD01-3F1C-4C25-8EAE-AA2046A94AA7}">
  <dimension ref="A1:Z22"/>
  <sheetViews>
    <sheetView zoomScaleNormal="100" workbookViewId="0">
      <selection activeCell="I31" sqref="I3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2.5546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1875</v>
      </c>
      <c r="B2" s="19" t="s">
        <v>1889</v>
      </c>
      <c r="C2" s="19" t="s">
        <v>1890</v>
      </c>
      <c r="D2" s="20">
        <v>45077</v>
      </c>
      <c r="E2" s="21">
        <v>356600</v>
      </c>
      <c r="F2" s="19" t="s">
        <v>27</v>
      </c>
      <c r="G2" s="19" t="s">
        <v>28</v>
      </c>
      <c r="H2" s="21">
        <v>356600</v>
      </c>
      <c r="I2" s="21">
        <v>172300</v>
      </c>
      <c r="J2" s="22">
        <f t="shared" ref="J2:J19" si="0">I2/H2*100</f>
        <v>48.317442512619181</v>
      </c>
      <c r="K2" s="21">
        <v>383886</v>
      </c>
      <c r="L2" s="21">
        <v>35000</v>
      </c>
      <c r="M2" s="21">
        <f t="shared" ref="M2:M19" si="1">H2-L2</f>
        <v>321600</v>
      </c>
      <c r="N2" s="21">
        <v>436107</v>
      </c>
      <c r="O2" s="23">
        <f t="shared" ref="O2:O19" si="2">M2/N2</f>
        <v>0.73743370319669255</v>
      </c>
      <c r="P2" s="24">
        <v>2248</v>
      </c>
      <c r="Q2" s="25">
        <f t="shared" ref="Q2:Q19" si="3">M2/P2</f>
        <v>143.06049822064057</v>
      </c>
      <c r="R2" s="26" t="s">
        <v>1875</v>
      </c>
      <c r="S2" s="27">
        <f>ABS(O14-O2)*100</f>
        <v>10.906480567767652</v>
      </c>
      <c r="T2" s="19" t="s">
        <v>52</v>
      </c>
      <c r="U2" s="19" t="s">
        <v>36</v>
      </c>
      <c r="V2" s="21">
        <v>35000</v>
      </c>
      <c r="W2" s="19" t="s">
        <v>31</v>
      </c>
      <c r="X2" s="19" t="s">
        <v>1876</v>
      </c>
      <c r="Y2" s="19" t="s">
        <v>33</v>
      </c>
      <c r="Z2" s="19">
        <v>95</v>
      </c>
    </row>
    <row r="3" spans="1:26" x14ac:dyDescent="0.3">
      <c r="A3" s="55" t="s">
        <v>1875</v>
      </c>
      <c r="B3" s="10" t="s">
        <v>1879</v>
      </c>
      <c r="C3" s="10" t="s">
        <v>1880</v>
      </c>
      <c r="D3" s="11">
        <v>45149</v>
      </c>
      <c r="E3" s="12">
        <v>388403</v>
      </c>
      <c r="F3" s="10" t="s">
        <v>27</v>
      </c>
      <c r="G3" s="10" t="s">
        <v>28</v>
      </c>
      <c r="H3" s="12">
        <v>388403</v>
      </c>
      <c r="I3" s="12">
        <v>126100</v>
      </c>
      <c r="J3" s="13">
        <f t="shared" si="0"/>
        <v>32.466278581782326</v>
      </c>
      <c r="K3" s="12">
        <v>405762</v>
      </c>
      <c r="L3" s="12">
        <v>37500</v>
      </c>
      <c r="M3" s="12">
        <f t="shared" si="1"/>
        <v>350903</v>
      </c>
      <c r="N3" s="12">
        <v>460327</v>
      </c>
      <c r="O3" s="14">
        <f t="shared" si="2"/>
        <v>0.76229071942336646</v>
      </c>
      <c r="P3" s="15">
        <v>2348</v>
      </c>
      <c r="Q3" s="16">
        <f t="shared" si="3"/>
        <v>149.44761499148211</v>
      </c>
      <c r="R3" s="17" t="s">
        <v>1875</v>
      </c>
      <c r="S3" s="18">
        <f>ABS(O21-O3)*100</f>
        <v>6.2923387860876812</v>
      </c>
      <c r="T3" s="10" t="s">
        <v>52</v>
      </c>
      <c r="U3" s="10" t="s">
        <v>36</v>
      </c>
      <c r="V3" s="12">
        <v>37500</v>
      </c>
      <c r="W3" s="10" t="s">
        <v>31</v>
      </c>
      <c r="X3" s="10" t="s">
        <v>1876</v>
      </c>
      <c r="Y3" s="10" t="s">
        <v>33</v>
      </c>
      <c r="Z3" s="10">
        <v>95</v>
      </c>
    </row>
    <row r="4" spans="1:26" x14ac:dyDescent="0.3">
      <c r="A4" s="55" t="s">
        <v>1875</v>
      </c>
      <c r="B4" s="10" t="s">
        <v>1901</v>
      </c>
      <c r="C4" s="10" t="s">
        <v>1902</v>
      </c>
      <c r="D4" s="11">
        <v>45448</v>
      </c>
      <c r="E4" s="12">
        <v>382497</v>
      </c>
      <c r="F4" s="10" t="s">
        <v>27</v>
      </c>
      <c r="G4" s="10" t="s">
        <v>28</v>
      </c>
      <c r="H4" s="12">
        <v>382497</v>
      </c>
      <c r="I4" s="12">
        <v>90900</v>
      </c>
      <c r="J4" s="13">
        <f t="shared" si="0"/>
        <v>23.764892273664891</v>
      </c>
      <c r="K4" s="12">
        <v>396776</v>
      </c>
      <c r="L4" s="12">
        <v>37500</v>
      </c>
      <c r="M4" s="12">
        <f t="shared" si="1"/>
        <v>344997</v>
      </c>
      <c r="N4" s="12">
        <v>449095</v>
      </c>
      <c r="O4" s="14">
        <f t="shared" si="2"/>
        <v>0.76820494550150864</v>
      </c>
      <c r="P4" s="15">
        <v>2292</v>
      </c>
      <c r="Q4" s="16">
        <f t="shared" si="3"/>
        <v>150.52225130890054</v>
      </c>
      <c r="R4" s="17" t="s">
        <v>1875</v>
      </c>
      <c r="S4" s="18">
        <f>ABS(O10-O4)*100</f>
        <v>5.1655889581957437</v>
      </c>
      <c r="T4" s="10" t="s">
        <v>52</v>
      </c>
      <c r="U4" s="10" t="s">
        <v>36</v>
      </c>
      <c r="V4" s="12">
        <v>37500</v>
      </c>
      <c r="W4" s="10" t="s">
        <v>31</v>
      </c>
      <c r="X4" s="10" t="s">
        <v>1876</v>
      </c>
      <c r="Y4" s="10" t="s">
        <v>33</v>
      </c>
      <c r="Z4" s="10">
        <v>96</v>
      </c>
    </row>
    <row r="5" spans="1:26" x14ac:dyDescent="0.3">
      <c r="A5" s="55" t="s">
        <v>1875</v>
      </c>
      <c r="B5" s="10" t="s">
        <v>1891</v>
      </c>
      <c r="C5" s="10" t="s">
        <v>1892</v>
      </c>
      <c r="D5" s="11">
        <v>45638</v>
      </c>
      <c r="E5" s="12">
        <v>390033</v>
      </c>
      <c r="F5" s="10" t="s">
        <v>27</v>
      </c>
      <c r="G5" s="10" t="s">
        <v>28</v>
      </c>
      <c r="H5" s="12">
        <v>390033</v>
      </c>
      <c r="I5" s="12">
        <v>28100</v>
      </c>
      <c r="J5" s="13">
        <f t="shared" si="0"/>
        <v>7.2045185920165729</v>
      </c>
      <c r="K5" s="12">
        <v>402197</v>
      </c>
      <c r="L5" s="12">
        <v>35000</v>
      </c>
      <c r="M5" s="12">
        <f t="shared" si="1"/>
        <v>355033</v>
      </c>
      <c r="N5" s="12">
        <v>458996</v>
      </c>
      <c r="O5" s="14">
        <f t="shared" si="2"/>
        <v>0.77349911546070116</v>
      </c>
      <c r="P5" s="15">
        <v>2486</v>
      </c>
      <c r="Q5" s="16">
        <f t="shared" si="3"/>
        <v>142.81295253419148</v>
      </c>
      <c r="R5" s="17" t="s">
        <v>1875</v>
      </c>
      <c r="S5" s="18">
        <f>ABS(O16-O5)*100</f>
        <v>9.3126526446896349</v>
      </c>
      <c r="T5" s="10" t="s">
        <v>52</v>
      </c>
      <c r="U5" s="10" t="s">
        <v>31</v>
      </c>
      <c r="V5" s="12">
        <v>35000</v>
      </c>
      <c r="W5" s="10" t="s">
        <v>31</v>
      </c>
      <c r="X5" s="10" t="s">
        <v>1876</v>
      </c>
      <c r="Y5" s="10" t="s">
        <v>33</v>
      </c>
      <c r="Z5" s="10">
        <v>92</v>
      </c>
    </row>
    <row r="6" spans="1:26" x14ac:dyDescent="0.3">
      <c r="A6" s="56" t="s">
        <v>1875</v>
      </c>
      <c r="B6" s="19" t="s">
        <v>1897</v>
      </c>
      <c r="C6" s="19" t="s">
        <v>1898</v>
      </c>
      <c r="D6" s="20">
        <v>45421</v>
      </c>
      <c r="E6" s="21">
        <v>393972</v>
      </c>
      <c r="F6" s="19" t="s">
        <v>27</v>
      </c>
      <c r="G6" s="19" t="s">
        <v>28</v>
      </c>
      <c r="H6" s="21">
        <v>393972</v>
      </c>
      <c r="I6" s="21">
        <v>92900</v>
      </c>
      <c r="J6" s="22">
        <f t="shared" si="0"/>
        <v>23.580355964383255</v>
      </c>
      <c r="K6" s="21">
        <v>400565</v>
      </c>
      <c r="L6" s="21">
        <v>35000</v>
      </c>
      <c r="M6" s="21">
        <f t="shared" si="1"/>
        <v>358972</v>
      </c>
      <c r="N6" s="21">
        <v>456956</v>
      </c>
      <c r="O6" s="23">
        <f t="shared" si="2"/>
        <v>0.78557235269916581</v>
      </c>
      <c r="P6" s="24">
        <v>2300</v>
      </c>
      <c r="Q6" s="25">
        <f t="shared" si="3"/>
        <v>156.07478260869564</v>
      </c>
      <c r="R6" s="26" t="s">
        <v>1875</v>
      </c>
      <c r="S6" s="27">
        <f>ABS(O14-O6)*100</f>
        <v>6.092615617520325</v>
      </c>
      <c r="T6" s="19" t="s">
        <v>52</v>
      </c>
      <c r="U6" s="19" t="s">
        <v>36</v>
      </c>
      <c r="V6" s="21">
        <v>35000</v>
      </c>
      <c r="W6" s="19" t="s">
        <v>31</v>
      </c>
      <c r="X6" s="19" t="s">
        <v>1876</v>
      </c>
      <c r="Y6" s="19" t="s">
        <v>33</v>
      </c>
      <c r="Z6" s="19">
        <v>96</v>
      </c>
    </row>
    <row r="7" spans="1:26" x14ac:dyDescent="0.3">
      <c r="A7" s="55" t="s">
        <v>1875</v>
      </c>
      <c r="B7" s="10" t="s">
        <v>1885</v>
      </c>
      <c r="C7" s="10" t="s">
        <v>1886</v>
      </c>
      <c r="D7" s="11">
        <v>45205</v>
      </c>
      <c r="E7" s="12">
        <v>388998</v>
      </c>
      <c r="F7" s="10" t="s">
        <v>27</v>
      </c>
      <c r="G7" s="10" t="s">
        <v>28</v>
      </c>
      <c r="H7" s="12">
        <v>388998</v>
      </c>
      <c r="I7" s="12">
        <v>117100</v>
      </c>
      <c r="J7" s="13">
        <f t="shared" si="0"/>
        <v>30.102982534614576</v>
      </c>
      <c r="K7" s="12">
        <v>385309</v>
      </c>
      <c r="L7" s="12">
        <v>43151</v>
      </c>
      <c r="M7" s="12">
        <f t="shared" si="1"/>
        <v>345847</v>
      </c>
      <c r="N7" s="12">
        <v>427697</v>
      </c>
      <c r="O7" s="14">
        <f t="shared" si="2"/>
        <v>0.80862620032406118</v>
      </c>
      <c r="P7" s="15">
        <v>2164</v>
      </c>
      <c r="Q7" s="16">
        <f t="shared" si="3"/>
        <v>159.81839186691312</v>
      </c>
      <c r="R7" s="17" t="s">
        <v>1875</v>
      </c>
      <c r="S7" s="18">
        <f>ABS(O21-O7)*100</f>
        <v>1.6587906960182086</v>
      </c>
      <c r="T7" s="10" t="s">
        <v>147</v>
      </c>
      <c r="U7" s="10" t="s">
        <v>36</v>
      </c>
      <c r="V7" s="12">
        <v>35000</v>
      </c>
      <c r="W7" s="10" t="s">
        <v>31</v>
      </c>
      <c r="X7" s="10" t="s">
        <v>1876</v>
      </c>
      <c r="Y7" s="10" t="s">
        <v>33</v>
      </c>
      <c r="Z7" s="10">
        <v>95</v>
      </c>
    </row>
    <row r="8" spans="1:26" x14ac:dyDescent="0.3">
      <c r="A8" s="55" t="s">
        <v>1875</v>
      </c>
      <c r="B8" s="10" t="s">
        <v>1899</v>
      </c>
      <c r="C8" s="10" t="s">
        <v>1900</v>
      </c>
      <c r="D8" s="11">
        <v>45435</v>
      </c>
      <c r="E8" s="12">
        <v>365682</v>
      </c>
      <c r="F8" s="10" t="s">
        <v>27</v>
      </c>
      <c r="G8" s="10" t="s">
        <v>28</v>
      </c>
      <c r="H8" s="12">
        <v>365682</v>
      </c>
      <c r="I8" s="12">
        <v>99700</v>
      </c>
      <c r="J8" s="13">
        <f t="shared" si="0"/>
        <v>27.264125661093519</v>
      </c>
      <c r="K8" s="12">
        <v>361162</v>
      </c>
      <c r="L8" s="12">
        <v>35000</v>
      </c>
      <c r="M8" s="12">
        <f t="shared" si="1"/>
        <v>330682</v>
      </c>
      <c r="N8" s="12">
        <v>407702</v>
      </c>
      <c r="O8" s="14">
        <f t="shared" si="2"/>
        <v>0.81108750999504542</v>
      </c>
      <c r="P8" s="15">
        <v>2139</v>
      </c>
      <c r="Q8" s="16">
        <f t="shared" si="3"/>
        <v>154.5965404394577</v>
      </c>
      <c r="R8" s="17" t="s">
        <v>1875</v>
      </c>
      <c r="S8" s="18">
        <f>ABS(O15-O8)*100</f>
        <v>5.2790891164100291</v>
      </c>
      <c r="T8" s="10" t="s">
        <v>147</v>
      </c>
      <c r="U8" s="10" t="s">
        <v>36</v>
      </c>
      <c r="V8" s="12">
        <v>35000</v>
      </c>
      <c r="W8" s="10" t="s">
        <v>31</v>
      </c>
      <c r="X8" s="10" t="s">
        <v>1876</v>
      </c>
      <c r="Y8" s="10" t="s">
        <v>33</v>
      </c>
      <c r="Z8" s="10">
        <v>96</v>
      </c>
    </row>
    <row r="9" spans="1:26" x14ac:dyDescent="0.3">
      <c r="A9" s="55" t="s">
        <v>1875</v>
      </c>
      <c r="B9" s="10" t="s">
        <v>1877</v>
      </c>
      <c r="C9" s="10" t="s">
        <v>1878</v>
      </c>
      <c r="D9" s="11">
        <v>45170</v>
      </c>
      <c r="E9" s="12">
        <v>389666</v>
      </c>
      <c r="F9" s="10" t="s">
        <v>27</v>
      </c>
      <c r="G9" s="10" t="s">
        <v>28</v>
      </c>
      <c r="H9" s="12">
        <v>389666</v>
      </c>
      <c r="I9" s="12">
        <v>88600</v>
      </c>
      <c r="J9" s="13">
        <f t="shared" si="0"/>
        <v>22.737421278736146</v>
      </c>
      <c r="K9" s="12">
        <v>383442</v>
      </c>
      <c r="L9" s="12">
        <v>35000</v>
      </c>
      <c r="M9" s="12">
        <f t="shared" si="1"/>
        <v>354666</v>
      </c>
      <c r="N9" s="12">
        <v>435552</v>
      </c>
      <c r="O9" s="14">
        <f t="shared" si="2"/>
        <v>0.81429083094555876</v>
      </c>
      <c r="P9" s="15">
        <v>2214</v>
      </c>
      <c r="Q9" s="16">
        <f t="shared" si="3"/>
        <v>160.19241192411923</v>
      </c>
      <c r="R9" s="17" t="s">
        <v>1875</v>
      </c>
      <c r="S9" s="18">
        <f>ABS(O28-O9)*100</f>
        <v>81.429083094555878</v>
      </c>
      <c r="T9" s="10" t="s">
        <v>52</v>
      </c>
      <c r="U9" s="10" t="s">
        <v>36</v>
      </c>
      <c r="V9" s="12">
        <v>35000</v>
      </c>
      <c r="W9" s="10" t="s">
        <v>31</v>
      </c>
      <c r="X9" s="10" t="s">
        <v>1876</v>
      </c>
      <c r="Y9" s="10" t="s">
        <v>33</v>
      </c>
      <c r="Z9" s="10">
        <v>95</v>
      </c>
    </row>
    <row r="10" spans="1:26" x14ac:dyDescent="0.3">
      <c r="A10" s="56" t="s">
        <v>1875</v>
      </c>
      <c r="B10" s="19" t="s">
        <v>1873</v>
      </c>
      <c r="C10" s="19" t="s">
        <v>1874</v>
      </c>
      <c r="D10" s="20">
        <v>45223</v>
      </c>
      <c r="E10" s="21">
        <v>384000</v>
      </c>
      <c r="F10" s="19" t="s">
        <v>27</v>
      </c>
      <c r="G10" s="19" t="s">
        <v>28</v>
      </c>
      <c r="H10" s="21">
        <v>384000</v>
      </c>
      <c r="I10" s="21">
        <v>167700</v>
      </c>
      <c r="J10" s="22">
        <f t="shared" si="0"/>
        <v>43.671875</v>
      </c>
      <c r="K10" s="21">
        <v>375546</v>
      </c>
      <c r="L10" s="21">
        <v>35000</v>
      </c>
      <c r="M10" s="21">
        <f t="shared" si="1"/>
        <v>349000</v>
      </c>
      <c r="N10" s="21">
        <v>425682</v>
      </c>
      <c r="O10" s="23">
        <f t="shared" si="2"/>
        <v>0.81986083508346608</v>
      </c>
      <c r="P10" s="24">
        <v>2202</v>
      </c>
      <c r="Q10" s="25">
        <f t="shared" si="3"/>
        <v>158.49227974568575</v>
      </c>
      <c r="R10" s="26" t="s">
        <v>1875</v>
      </c>
      <c r="S10" s="27">
        <f>ABS(O30-O10)*100</f>
        <v>81.98608350834661</v>
      </c>
      <c r="T10" s="19" t="s">
        <v>30</v>
      </c>
      <c r="U10" s="19" t="s">
        <v>36</v>
      </c>
      <c r="V10" s="21">
        <v>35000</v>
      </c>
      <c r="W10" s="19" t="s">
        <v>31</v>
      </c>
      <c r="X10" s="19" t="s">
        <v>1876</v>
      </c>
      <c r="Y10" s="19" t="s">
        <v>33</v>
      </c>
      <c r="Z10" s="19">
        <v>91</v>
      </c>
    </row>
    <row r="11" spans="1:26" x14ac:dyDescent="0.3">
      <c r="A11" s="56" t="s">
        <v>1875</v>
      </c>
      <c r="B11" s="19" t="s">
        <v>1883</v>
      </c>
      <c r="C11" s="19" t="s">
        <v>1884</v>
      </c>
      <c r="D11" s="20">
        <v>45601</v>
      </c>
      <c r="E11" s="21">
        <v>329900</v>
      </c>
      <c r="F11" s="19" t="s">
        <v>27</v>
      </c>
      <c r="G11" s="19" t="s">
        <v>28</v>
      </c>
      <c r="H11" s="21">
        <v>329900</v>
      </c>
      <c r="I11" s="21">
        <v>161500</v>
      </c>
      <c r="J11" s="22">
        <f t="shared" si="0"/>
        <v>48.954228554107303</v>
      </c>
      <c r="K11" s="21">
        <v>322108</v>
      </c>
      <c r="L11" s="21">
        <v>35000</v>
      </c>
      <c r="M11" s="21">
        <f t="shared" si="1"/>
        <v>294900</v>
      </c>
      <c r="N11" s="21">
        <v>358885</v>
      </c>
      <c r="O11" s="23">
        <f t="shared" si="2"/>
        <v>0.82171169037435388</v>
      </c>
      <c r="P11" s="24">
        <v>1538</v>
      </c>
      <c r="Q11" s="25">
        <f t="shared" si="3"/>
        <v>191.74252275682704</v>
      </c>
      <c r="R11" s="26" t="s">
        <v>1875</v>
      </c>
      <c r="S11" s="27">
        <f>ABS(O27-O11)*100</f>
        <v>82.171169037435391</v>
      </c>
      <c r="T11" s="19" t="s">
        <v>30</v>
      </c>
      <c r="U11" s="19" t="s">
        <v>31</v>
      </c>
      <c r="V11" s="21">
        <v>35000</v>
      </c>
      <c r="W11" s="19" t="s">
        <v>31</v>
      </c>
      <c r="X11" s="19" t="s">
        <v>1876</v>
      </c>
      <c r="Y11" s="19" t="s">
        <v>33</v>
      </c>
      <c r="Z11" s="19">
        <v>95</v>
      </c>
    </row>
    <row r="12" spans="1:26" x14ac:dyDescent="0.3">
      <c r="A12" s="55" t="s">
        <v>1875</v>
      </c>
      <c r="B12" s="10" t="s">
        <v>1907</v>
      </c>
      <c r="C12" s="10" t="s">
        <v>1908</v>
      </c>
      <c r="D12" s="11">
        <v>45184</v>
      </c>
      <c r="E12" s="12">
        <v>340000</v>
      </c>
      <c r="F12" s="10" t="s">
        <v>27</v>
      </c>
      <c r="G12" s="10" t="s">
        <v>28</v>
      </c>
      <c r="H12" s="12">
        <v>340000</v>
      </c>
      <c r="I12" s="12">
        <v>150900</v>
      </c>
      <c r="J12" s="13">
        <f t="shared" si="0"/>
        <v>44.382352941176471</v>
      </c>
      <c r="K12" s="12">
        <v>329915</v>
      </c>
      <c r="L12" s="12">
        <v>37500</v>
      </c>
      <c r="M12" s="12">
        <f t="shared" si="1"/>
        <v>302500</v>
      </c>
      <c r="N12" s="12">
        <v>365518</v>
      </c>
      <c r="O12" s="14">
        <f t="shared" si="2"/>
        <v>0.82759262197757699</v>
      </c>
      <c r="P12" s="15">
        <v>1568</v>
      </c>
      <c r="Q12" s="16">
        <f t="shared" si="3"/>
        <v>192.92091836734693</v>
      </c>
      <c r="R12" s="17" t="s">
        <v>1875</v>
      </c>
      <c r="S12" s="18">
        <f>ABS(O15-O12)*100</f>
        <v>3.6285779181568723</v>
      </c>
      <c r="T12" s="10" t="s">
        <v>30</v>
      </c>
      <c r="U12" s="10" t="s">
        <v>36</v>
      </c>
      <c r="V12" s="12">
        <v>37500</v>
      </c>
      <c r="W12" s="10" t="s">
        <v>31</v>
      </c>
      <c r="X12" s="10" t="s">
        <v>1876</v>
      </c>
      <c r="Y12" s="10" t="s">
        <v>33</v>
      </c>
      <c r="Z12" s="10">
        <v>95</v>
      </c>
    </row>
    <row r="13" spans="1:26" x14ac:dyDescent="0.3">
      <c r="A13" s="56" t="s">
        <v>1875</v>
      </c>
      <c r="B13" s="19" t="s">
        <v>1903</v>
      </c>
      <c r="C13" s="19" t="s">
        <v>1904</v>
      </c>
      <c r="D13" s="20">
        <v>45481</v>
      </c>
      <c r="E13" s="21">
        <v>382057</v>
      </c>
      <c r="F13" s="19" t="s">
        <v>27</v>
      </c>
      <c r="G13" s="19" t="s">
        <v>28</v>
      </c>
      <c r="H13" s="21">
        <v>382057</v>
      </c>
      <c r="I13" s="21">
        <v>101300</v>
      </c>
      <c r="J13" s="22">
        <f t="shared" si="0"/>
        <v>26.51436827489092</v>
      </c>
      <c r="K13" s="21">
        <v>363970</v>
      </c>
      <c r="L13" s="21">
        <v>37500</v>
      </c>
      <c r="M13" s="21">
        <f t="shared" si="1"/>
        <v>344557</v>
      </c>
      <c r="N13" s="21">
        <v>408087</v>
      </c>
      <c r="O13" s="23">
        <f t="shared" si="2"/>
        <v>0.84432241164261546</v>
      </c>
      <c r="P13" s="24">
        <v>2181</v>
      </c>
      <c r="Q13" s="25">
        <f t="shared" si="3"/>
        <v>157.98120128381476</v>
      </c>
      <c r="R13" s="26" t="s">
        <v>1875</v>
      </c>
      <c r="S13" s="27">
        <f>ABS(O18-O13)*100</f>
        <v>8.170005434835204</v>
      </c>
      <c r="T13" s="19" t="s">
        <v>147</v>
      </c>
      <c r="U13" s="19" t="s">
        <v>36</v>
      </c>
      <c r="V13" s="21">
        <v>37500</v>
      </c>
      <c r="W13" s="19" t="s">
        <v>31</v>
      </c>
      <c r="X13" s="19" t="s">
        <v>1876</v>
      </c>
      <c r="Y13" s="19" t="s">
        <v>33</v>
      </c>
      <c r="Z13" s="19">
        <v>96</v>
      </c>
    </row>
    <row r="14" spans="1:26" x14ac:dyDescent="0.3">
      <c r="A14" s="56" t="s">
        <v>1875</v>
      </c>
      <c r="B14" s="19" t="s">
        <v>1887</v>
      </c>
      <c r="C14" s="19" t="s">
        <v>1888</v>
      </c>
      <c r="D14" s="20">
        <v>45618</v>
      </c>
      <c r="E14" s="21">
        <v>385833</v>
      </c>
      <c r="F14" s="19" t="s">
        <v>27</v>
      </c>
      <c r="G14" s="19" t="s">
        <v>28</v>
      </c>
      <c r="H14" s="21">
        <v>385833</v>
      </c>
      <c r="I14" s="21">
        <v>183600</v>
      </c>
      <c r="J14" s="22">
        <f t="shared" si="0"/>
        <v>47.58535428540327</v>
      </c>
      <c r="K14" s="21">
        <v>366562</v>
      </c>
      <c r="L14" s="21">
        <v>35000</v>
      </c>
      <c r="M14" s="21">
        <f t="shared" si="1"/>
        <v>350833</v>
      </c>
      <c r="N14" s="21">
        <v>414452</v>
      </c>
      <c r="O14" s="23">
        <f t="shared" si="2"/>
        <v>0.84649850887436906</v>
      </c>
      <c r="P14" s="24">
        <v>2181</v>
      </c>
      <c r="Q14" s="25">
        <f t="shared" si="3"/>
        <v>160.85878037597433</v>
      </c>
      <c r="R14" s="26" t="s">
        <v>1875</v>
      </c>
      <c r="S14" s="27">
        <f>ABS(O27-O14)*100</f>
        <v>84.649850887436912</v>
      </c>
      <c r="T14" s="19" t="s">
        <v>147</v>
      </c>
      <c r="U14" s="19" t="s">
        <v>31</v>
      </c>
      <c r="V14" s="21">
        <v>35000</v>
      </c>
      <c r="W14" s="19" t="s">
        <v>31</v>
      </c>
      <c r="X14" s="19" t="s">
        <v>1876</v>
      </c>
      <c r="Y14" s="19" t="s">
        <v>33</v>
      </c>
      <c r="Z14" s="19">
        <v>95</v>
      </c>
    </row>
    <row r="15" spans="1:26" x14ac:dyDescent="0.3">
      <c r="A15" s="55" t="s">
        <v>1875</v>
      </c>
      <c r="B15" s="10" t="s">
        <v>1883</v>
      </c>
      <c r="C15" s="10" t="s">
        <v>1884</v>
      </c>
      <c r="D15" s="11">
        <v>45219</v>
      </c>
      <c r="E15" s="12">
        <v>345033</v>
      </c>
      <c r="F15" s="10" t="s">
        <v>27</v>
      </c>
      <c r="G15" s="10" t="s">
        <v>28</v>
      </c>
      <c r="H15" s="12">
        <v>345033</v>
      </c>
      <c r="I15" s="12">
        <v>77700</v>
      </c>
      <c r="J15" s="13">
        <f t="shared" si="0"/>
        <v>22.519585083165957</v>
      </c>
      <c r="K15" s="12">
        <v>322108</v>
      </c>
      <c r="L15" s="12">
        <v>35000</v>
      </c>
      <c r="M15" s="12">
        <f t="shared" si="1"/>
        <v>310033</v>
      </c>
      <c r="N15" s="12">
        <v>358885</v>
      </c>
      <c r="O15" s="14">
        <f t="shared" si="2"/>
        <v>0.86387840115914571</v>
      </c>
      <c r="P15" s="15">
        <v>1538</v>
      </c>
      <c r="Q15" s="16">
        <f t="shared" si="3"/>
        <v>201.5819245773732</v>
      </c>
      <c r="R15" s="17" t="s">
        <v>1875</v>
      </c>
      <c r="S15" s="18">
        <f>ABS(O30-O15)*100</f>
        <v>86.387840115914571</v>
      </c>
      <c r="T15" s="10" t="s">
        <v>30</v>
      </c>
      <c r="U15" s="10" t="s">
        <v>36</v>
      </c>
      <c r="V15" s="12">
        <v>35000</v>
      </c>
      <c r="W15" s="10" t="s">
        <v>31</v>
      </c>
      <c r="X15" s="10" t="s">
        <v>1876</v>
      </c>
      <c r="Y15" s="10" t="s">
        <v>33</v>
      </c>
      <c r="Z15" s="10">
        <v>95</v>
      </c>
    </row>
    <row r="16" spans="1:26" x14ac:dyDescent="0.3">
      <c r="A16" s="56" t="s">
        <v>1875</v>
      </c>
      <c r="B16" s="19" t="s">
        <v>1895</v>
      </c>
      <c r="C16" s="19" t="s">
        <v>1896</v>
      </c>
      <c r="D16" s="20">
        <v>45274</v>
      </c>
      <c r="E16" s="21">
        <v>357500</v>
      </c>
      <c r="F16" s="19" t="s">
        <v>27</v>
      </c>
      <c r="G16" s="19" t="s">
        <v>28</v>
      </c>
      <c r="H16" s="21">
        <v>357500</v>
      </c>
      <c r="I16" s="21">
        <v>148200</v>
      </c>
      <c r="J16" s="22">
        <f t="shared" si="0"/>
        <v>41.454545454545453</v>
      </c>
      <c r="K16" s="21">
        <v>332707</v>
      </c>
      <c r="L16" s="21">
        <v>35000</v>
      </c>
      <c r="M16" s="21">
        <f t="shared" si="1"/>
        <v>322500</v>
      </c>
      <c r="N16" s="21">
        <v>372133</v>
      </c>
      <c r="O16" s="23">
        <f t="shared" si="2"/>
        <v>0.8666256419075975</v>
      </c>
      <c r="P16" s="24">
        <v>2042</v>
      </c>
      <c r="Q16" s="25">
        <f t="shared" si="3"/>
        <v>157.93339862879529</v>
      </c>
      <c r="R16" s="26" t="s">
        <v>1875</v>
      </c>
      <c r="S16" s="27">
        <f>ABS(O25-O16)*100</f>
        <v>86.662564190759753</v>
      </c>
      <c r="T16" s="19" t="s">
        <v>52</v>
      </c>
      <c r="U16" s="19" t="s">
        <v>36</v>
      </c>
      <c r="V16" s="21">
        <v>35000</v>
      </c>
      <c r="W16" s="19" t="s">
        <v>31</v>
      </c>
      <c r="X16" s="19" t="s">
        <v>1876</v>
      </c>
      <c r="Y16" s="19" t="s">
        <v>33</v>
      </c>
      <c r="Z16" s="19">
        <v>91</v>
      </c>
    </row>
    <row r="17" spans="1:26" x14ac:dyDescent="0.3">
      <c r="A17" s="56" t="s">
        <v>1875</v>
      </c>
      <c r="B17" s="19" t="s">
        <v>1905</v>
      </c>
      <c r="C17" s="19" t="s">
        <v>1906</v>
      </c>
      <c r="D17" s="20">
        <v>45443</v>
      </c>
      <c r="E17" s="21">
        <v>362945</v>
      </c>
      <c r="F17" s="19" t="s">
        <v>27</v>
      </c>
      <c r="G17" s="19" t="s">
        <v>28</v>
      </c>
      <c r="H17" s="21">
        <v>362945</v>
      </c>
      <c r="I17" s="21">
        <v>90200</v>
      </c>
      <c r="J17" s="22">
        <f t="shared" si="0"/>
        <v>24.852250340960751</v>
      </c>
      <c r="K17" s="21">
        <v>328259</v>
      </c>
      <c r="L17" s="21">
        <v>35000</v>
      </c>
      <c r="M17" s="21">
        <f t="shared" si="1"/>
        <v>327945</v>
      </c>
      <c r="N17" s="21">
        <v>366573</v>
      </c>
      <c r="O17" s="23">
        <f t="shared" si="2"/>
        <v>0.89462399031025197</v>
      </c>
      <c r="P17" s="24">
        <v>1534</v>
      </c>
      <c r="Q17" s="25">
        <f t="shared" si="3"/>
        <v>213.78422425032593</v>
      </c>
      <c r="R17" s="26" t="s">
        <v>1875</v>
      </c>
      <c r="S17" s="27">
        <f>ABS(O21-O17)*100</f>
        <v>6.9409883026008696</v>
      </c>
      <c r="T17" s="19" t="s">
        <v>30</v>
      </c>
      <c r="U17" s="19" t="s">
        <v>36</v>
      </c>
      <c r="V17" s="21">
        <v>35000</v>
      </c>
      <c r="W17" s="19" t="s">
        <v>31</v>
      </c>
      <c r="X17" s="19" t="s">
        <v>1876</v>
      </c>
      <c r="Y17" s="19" t="s">
        <v>33</v>
      </c>
      <c r="Z17" s="19">
        <v>96</v>
      </c>
    </row>
    <row r="18" spans="1:26" x14ac:dyDescent="0.3">
      <c r="A18" s="56" t="s">
        <v>1875</v>
      </c>
      <c r="B18" s="19" t="s">
        <v>1881</v>
      </c>
      <c r="C18" s="19" t="s">
        <v>1882</v>
      </c>
      <c r="D18" s="20">
        <v>45498</v>
      </c>
      <c r="E18" s="21">
        <v>375000</v>
      </c>
      <c r="F18" s="19" t="s">
        <v>27</v>
      </c>
      <c r="G18" s="19" t="s">
        <v>28</v>
      </c>
      <c r="H18" s="21">
        <v>375000</v>
      </c>
      <c r="I18" s="21">
        <v>164000</v>
      </c>
      <c r="J18" s="22">
        <f t="shared" si="0"/>
        <v>43.733333333333334</v>
      </c>
      <c r="K18" s="21">
        <v>329070</v>
      </c>
      <c r="L18" s="21">
        <v>37500</v>
      </c>
      <c r="M18" s="21">
        <f t="shared" si="1"/>
        <v>337500</v>
      </c>
      <c r="N18" s="21">
        <v>364462</v>
      </c>
      <c r="O18" s="23">
        <f t="shared" si="2"/>
        <v>0.92602246599096749</v>
      </c>
      <c r="P18" s="24">
        <v>1840</v>
      </c>
      <c r="Q18" s="25">
        <f t="shared" si="3"/>
        <v>183.42391304347825</v>
      </c>
      <c r="R18" s="26" t="s">
        <v>1875</v>
      </c>
      <c r="S18" s="27">
        <f>ABS(O35-O18)*100</f>
        <v>92.602246599096745</v>
      </c>
      <c r="T18" s="19" t="s">
        <v>52</v>
      </c>
      <c r="U18" s="19" t="s">
        <v>36</v>
      </c>
      <c r="V18" s="21">
        <v>37500</v>
      </c>
      <c r="W18" s="19" t="s">
        <v>31</v>
      </c>
      <c r="X18" s="19" t="s">
        <v>1876</v>
      </c>
      <c r="Y18" s="19" t="s">
        <v>33</v>
      </c>
      <c r="Z18" s="19">
        <v>95</v>
      </c>
    </row>
    <row r="19" spans="1:26" ht="15" thickBot="1" x14ac:dyDescent="0.35">
      <c r="A19" s="55" t="s">
        <v>1875</v>
      </c>
      <c r="B19" s="10" t="s">
        <v>1893</v>
      </c>
      <c r="C19" s="10" t="s">
        <v>1894</v>
      </c>
      <c r="D19" s="11">
        <v>45744</v>
      </c>
      <c r="E19" s="12">
        <v>386332</v>
      </c>
      <c r="F19" s="10" t="s">
        <v>27</v>
      </c>
      <c r="G19" s="10" t="s">
        <v>28</v>
      </c>
      <c r="H19" s="12">
        <v>386332</v>
      </c>
      <c r="I19" s="12">
        <v>29300</v>
      </c>
      <c r="J19" s="13">
        <f t="shared" si="0"/>
        <v>7.5841504198461429</v>
      </c>
      <c r="K19" s="12">
        <v>330218</v>
      </c>
      <c r="L19" s="12">
        <v>37500</v>
      </c>
      <c r="M19" s="12">
        <f t="shared" si="1"/>
        <v>348832</v>
      </c>
      <c r="N19" s="12">
        <v>365897</v>
      </c>
      <c r="O19" s="14">
        <f t="shared" si="2"/>
        <v>0.95336119181081014</v>
      </c>
      <c r="P19" s="15">
        <v>2356</v>
      </c>
      <c r="Q19" s="16">
        <f t="shared" si="3"/>
        <v>148.06112054329373</v>
      </c>
      <c r="R19" s="17" t="s">
        <v>1875</v>
      </c>
      <c r="S19" s="18">
        <f>ABS(O29-O19)*100</f>
        <v>95.336119181081017</v>
      </c>
      <c r="T19" s="10" t="s">
        <v>52</v>
      </c>
      <c r="U19" s="10" t="s">
        <v>31</v>
      </c>
      <c r="V19" s="12">
        <v>37500</v>
      </c>
      <c r="W19" s="10" t="s">
        <v>31</v>
      </c>
      <c r="X19" s="10" t="s">
        <v>1876</v>
      </c>
      <c r="Y19" s="10" t="s">
        <v>33</v>
      </c>
      <c r="Z19" s="10">
        <v>97</v>
      </c>
    </row>
    <row r="20" spans="1:26" ht="15" thickTop="1" x14ac:dyDescent="0.3">
      <c r="A20" s="57"/>
      <c r="B20" s="37"/>
      <c r="C20" s="37"/>
      <c r="D20" s="38" t="s">
        <v>2766</v>
      </c>
      <c r="E20" s="39">
        <f>+SUM(E2:E19)</f>
        <v>6704451</v>
      </c>
      <c r="F20" s="37"/>
      <c r="G20" s="37"/>
      <c r="H20" s="39">
        <f>+SUM(H2:H19)</f>
        <v>6704451</v>
      </c>
      <c r="I20" s="39">
        <f>+SUM(I2:I19)</f>
        <v>2090100</v>
      </c>
      <c r="J20" s="40"/>
      <c r="K20" s="39">
        <f>+SUM(K2:K19)</f>
        <v>6519562</v>
      </c>
      <c r="L20" s="39"/>
      <c r="M20" s="39">
        <f>+SUM(M2:M19)</f>
        <v>6051300</v>
      </c>
      <c r="N20" s="39">
        <f>+SUM(N2:N19)</f>
        <v>7333006</v>
      </c>
      <c r="O20" s="41"/>
      <c r="P20" s="42"/>
      <c r="Q20" s="43">
        <f>AVERAGE(Q2:Q19)</f>
        <v>165.73920708151752</v>
      </c>
      <c r="R20" s="44"/>
      <c r="S20" s="45">
        <f>ABS(O22-O21)*100</f>
        <v>0.39805114200487379</v>
      </c>
      <c r="T20" s="37"/>
      <c r="U20" s="37"/>
      <c r="V20" s="39"/>
      <c r="W20" s="37"/>
      <c r="X20" s="37"/>
      <c r="Y20" s="37"/>
      <c r="Z20" s="37"/>
    </row>
    <row r="21" spans="1:26" x14ac:dyDescent="0.3">
      <c r="A21" s="58"/>
      <c r="B21" s="28"/>
      <c r="C21" s="28"/>
      <c r="D21" s="29"/>
      <c r="E21" s="30"/>
      <c r="F21" s="28"/>
      <c r="G21" s="28"/>
      <c r="H21" s="30"/>
      <c r="I21" s="30" t="s">
        <v>2767</v>
      </c>
      <c r="J21" s="31">
        <f>I20/H20*100</f>
        <v>31.174812076335556</v>
      </c>
      <c r="K21" s="30"/>
      <c r="L21" s="30"/>
      <c r="M21" s="30"/>
      <c r="N21" s="30" t="s">
        <v>2769</v>
      </c>
      <c r="O21" s="32">
        <f>M20/N20</f>
        <v>0.82521410728424327</v>
      </c>
      <c r="P21" s="33"/>
      <c r="Q21" s="34" t="s">
        <v>2771</v>
      </c>
      <c r="R21" s="35">
        <f>STDEV(O2:O19)</f>
        <v>5.6851640027212512E-2</v>
      </c>
      <c r="S21" s="36"/>
      <c r="T21" s="28"/>
      <c r="U21" s="28"/>
      <c r="V21" s="30"/>
      <c r="W21" s="28"/>
      <c r="X21" s="28"/>
      <c r="Y21" s="28"/>
      <c r="Z21" s="28"/>
    </row>
    <row r="22" spans="1:26" x14ac:dyDescent="0.3">
      <c r="A22" s="59"/>
      <c r="B22" s="46"/>
      <c r="C22" s="46"/>
      <c r="D22" s="47"/>
      <c r="E22" s="48"/>
      <c r="F22" s="46"/>
      <c r="G22" s="46"/>
      <c r="H22" s="48"/>
      <c r="I22" s="48" t="s">
        <v>2768</v>
      </c>
      <c r="J22" s="49">
        <f>STDEV(J2:J19)</f>
        <v>13.153316250581394</v>
      </c>
      <c r="K22" s="48"/>
      <c r="L22" s="48"/>
      <c r="M22" s="48"/>
      <c r="N22" s="48" t="s">
        <v>2770</v>
      </c>
      <c r="O22" s="50">
        <f>AVERAGE(O2:O19)</f>
        <v>0.82919461870429201</v>
      </c>
      <c r="P22" s="51"/>
      <c r="Q22" s="52" t="s">
        <v>2772</v>
      </c>
      <c r="R22" s="54">
        <f>AVERAGE(S2:S19)</f>
        <v>41.926226925383837</v>
      </c>
      <c r="S22" s="53" t="s">
        <v>2773</v>
      </c>
      <c r="T22" s="46">
        <f>+(R22/O22)</f>
        <v>50.562589263903071</v>
      </c>
      <c r="U22" s="46"/>
      <c r="V22" s="48"/>
      <c r="W22" s="46"/>
      <c r="X22" s="46"/>
      <c r="Y22" s="46"/>
      <c r="Z22" s="46"/>
    </row>
  </sheetData>
  <sortState xmlns:xlrd2="http://schemas.microsoft.com/office/spreadsheetml/2017/richdata2" ref="A2:Z19">
    <sortCondition ref="O2:O19"/>
  </sortState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E86C5-496D-48E5-A5DC-518CB286D0EC}">
  <dimension ref="A1:Z5"/>
  <sheetViews>
    <sheetView zoomScaleNormal="100" workbookViewId="0">
      <selection activeCell="H15" sqref="H15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ht="15" thickBot="1" x14ac:dyDescent="0.35">
      <c r="A2" s="56" t="s">
        <v>1193</v>
      </c>
      <c r="B2" s="19" t="s">
        <v>1191</v>
      </c>
      <c r="C2" s="19" t="s">
        <v>1192</v>
      </c>
      <c r="D2" s="20">
        <v>45212</v>
      </c>
      <c r="E2" s="21">
        <v>231000</v>
      </c>
      <c r="F2" s="19" t="s">
        <v>27</v>
      </c>
      <c r="G2" s="19" t="s">
        <v>28</v>
      </c>
      <c r="H2" s="21">
        <v>231000</v>
      </c>
      <c r="I2" s="21">
        <v>92900</v>
      </c>
      <c r="J2" s="22">
        <f t="shared" ref="J2" si="0">I2/H2*100</f>
        <v>40.21645021645022</v>
      </c>
      <c r="K2" s="21">
        <v>247831</v>
      </c>
      <c r="L2" s="21">
        <v>20000</v>
      </c>
      <c r="M2" s="21">
        <f t="shared" ref="M2" si="1">H2-L2</f>
        <v>211000</v>
      </c>
      <c r="N2" s="21">
        <v>239822</v>
      </c>
      <c r="O2" s="23">
        <f t="shared" ref="O2" si="2">M2/N2</f>
        <v>0.87981919923943597</v>
      </c>
      <c r="P2" s="24">
        <v>1391</v>
      </c>
      <c r="Q2" s="25">
        <f t="shared" ref="Q2" si="3">M2/P2</f>
        <v>151.68943206326384</v>
      </c>
      <c r="R2" s="26" t="s">
        <v>1193</v>
      </c>
      <c r="S2" s="27">
        <f>ABS(O5-O2)*100</f>
        <v>0</v>
      </c>
      <c r="T2" s="19" t="s">
        <v>1194</v>
      </c>
      <c r="U2" s="19" t="s">
        <v>36</v>
      </c>
      <c r="V2" s="21">
        <v>20000</v>
      </c>
      <c r="W2" s="19" t="s">
        <v>31</v>
      </c>
      <c r="X2" s="19" t="s">
        <v>1195</v>
      </c>
      <c r="Y2" s="19" t="s">
        <v>33</v>
      </c>
      <c r="Z2" s="19">
        <v>79</v>
      </c>
    </row>
    <row r="3" spans="1:26" ht="15" thickTop="1" x14ac:dyDescent="0.3">
      <c r="A3" s="57"/>
      <c r="B3" s="37"/>
      <c r="C3" s="37"/>
      <c r="D3" s="38" t="s">
        <v>2766</v>
      </c>
      <c r="E3" s="39">
        <f>+SUM(E2:E2)</f>
        <v>231000</v>
      </c>
      <c r="F3" s="37"/>
      <c r="G3" s="37"/>
      <c r="H3" s="39">
        <f>+SUM(H2:H2)</f>
        <v>231000</v>
      </c>
      <c r="I3" s="39">
        <f>+SUM(I2:I2)</f>
        <v>92900</v>
      </c>
      <c r="J3" s="40"/>
      <c r="K3" s="39">
        <f>+SUM(K2:K2)</f>
        <v>247831</v>
      </c>
      <c r="L3" s="39"/>
      <c r="M3" s="39">
        <f>+SUM(M2:M2)</f>
        <v>211000</v>
      </c>
      <c r="N3" s="39">
        <f>+SUM(N2:N2)</f>
        <v>239822</v>
      </c>
      <c r="O3" s="41"/>
      <c r="P3" s="42"/>
      <c r="Q3" s="43">
        <f>AVERAGE(Q2:Q2)</f>
        <v>151.68943206326384</v>
      </c>
      <c r="R3" s="44"/>
      <c r="S3" s="45">
        <f>ABS(O5-O4)*100</f>
        <v>0</v>
      </c>
      <c r="T3" s="37"/>
      <c r="U3" s="37"/>
      <c r="V3" s="39"/>
      <c r="W3" s="37"/>
      <c r="X3" s="37"/>
      <c r="Y3" s="37"/>
      <c r="Z3" s="37"/>
    </row>
    <row r="4" spans="1:26" x14ac:dyDescent="0.3">
      <c r="A4" s="58"/>
      <c r="B4" s="28"/>
      <c r="C4" s="28"/>
      <c r="D4" s="29"/>
      <c r="E4" s="30"/>
      <c r="F4" s="28"/>
      <c r="G4" s="28"/>
      <c r="H4" s="30"/>
      <c r="I4" s="30" t="s">
        <v>2767</v>
      </c>
      <c r="J4" s="31">
        <f>I3/H3*100</f>
        <v>40.21645021645022</v>
      </c>
      <c r="K4" s="30"/>
      <c r="L4" s="30"/>
      <c r="M4" s="30"/>
      <c r="N4" s="30" t="s">
        <v>2769</v>
      </c>
      <c r="O4" s="32">
        <f>M3/N3</f>
        <v>0.87981919923943597</v>
      </c>
      <c r="P4" s="33"/>
      <c r="Q4" s="34" t="s">
        <v>2771</v>
      </c>
      <c r="R4" s="35" t="e">
        <f>STDEV(O2:O2)</f>
        <v>#DIV/0!</v>
      </c>
      <c r="S4" s="36"/>
      <c r="T4" s="28"/>
      <c r="U4" s="28"/>
      <c r="V4" s="30"/>
      <c r="W4" s="28"/>
      <c r="X4" s="28"/>
      <c r="Y4" s="28"/>
      <c r="Z4" s="28"/>
    </row>
    <row r="5" spans="1:26" x14ac:dyDescent="0.3">
      <c r="A5" s="59"/>
      <c r="B5" s="46"/>
      <c r="C5" s="46"/>
      <c r="D5" s="47"/>
      <c r="E5" s="48"/>
      <c r="F5" s="46"/>
      <c r="G5" s="46"/>
      <c r="H5" s="48"/>
      <c r="I5" s="48" t="s">
        <v>2768</v>
      </c>
      <c r="J5" s="49" t="e">
        <f>STDEV(J2:J2)</f>
        <v>#DIV/0!</v>
      </c>
      <c r="K5" s="48"/>
      <c r="L5" s="48"/>
      <c r="M5" s="48"/>
      <c r="N5" s="48" t="s">
        <v>2770</v>
      </c>
      <c r="O5" s="50">
        <f>AVERAGE(O2:O2)</f>
        <v>0.87981919923943597</v>
      </c>
      <c r="P5" s="51"/>
      <c r="Q5" s="52" t="s">
        <v>2772</v>
      </c>
      <c r="R5" s="54">
        <f>AVERAGE(S2:S2)</f>
        <v>0</v>
      </c>
      <c r="S5" s="53" t="s">
        <v>2773</v>
      </c>
      <c r="T5" s="46">
        <f>+(R5/O5)</f>
        <v>0</v>
      </c>
      <c r="U5" s="46"/>
      <c r="V5" s="48"/>
      <c r="W5" s="46"/>
      <c r="X5" s="46"/>
      <c r="Y5" s="46"/>
      <c r="Z5" s="46"/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478F-DB38-4B26-902C-19AB586670D0}">
  <dimension ref="A1:Z1"/>
  <sheetViews>
    <sheetView zoomScaleNormal="100" workbookViewId="0"/>
  </sheetViews>
  <sheetFormatPr defaultRowHeight="14.4" x14ac:dyDescent="0.3"/>
  <cols>
    <col min="1" max="1" width="9.109375" style="60" collapsed="1"/>
    <col min="2" max="26" width="9.109375" collapsed="1"/>
  </cols>
  <sheetData>
    <row r="1" spans="1:1" x14ac:dyDescent="0.3">
      <c r="A1" s="60" t="s">
        <v>2774</v>
      </c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2282B-796F-4000-BC36-04F3F50D29EC}">
  <dimension ref="A1:Z19"/>
  <sheetViews>
    <sheetView zoomScaleNormal="100" workbookViewId="0">
      <selection activeCell="A18" sqref="A18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9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1669</v>
      </c>
      <c r="B2" s="10" t="s">
        <v>1684</v>
      </c>
      <c r="C2" s="10" t="s">
        <v>1685</v>
      </c>
      <c r="D2" s="11">
        <v>45265</v>
      </c>
      <c r="E2" s="12">
        <v>184267</v>
      </c>
      <c r="F2" s="10" t="s">
        <v>27</v>
      </c>
      <c r="G2" s="10" t="s">
        <v>28</v>
      </c>
      <c r="H2" s="12">
        <v>184267</v>
      </c>
      <c r="I2" s="12">
        <v>84000</v>
      </c>
      <c r="J2" s="13">
        <f t="shared" ref="J2:J10" si="0">I2/H2*100</f>
        <v>45.586024627307111</v>
      </c>
      <c r="K2" s="12">
        <v>220019</v>
      </c>
      <c r="L2" s="12">
        <v>17500</v>
      </c>
      <c r="M2" s="12">
        <f t="shared" ref="M2:M10" si="1">H2-L2</f>
        <v>166767</v>
      </c>
      <c r="N2" s="12">
        <v>218939</v>
      </c>
      <c r="O2" s="14">
        <f t="shared" ref="O2:O10" si="2">M2/N2</f>
        <v>0.76170531517911377</v>
      </c>
      <c r="P2" s="15">
        <v>2256</v>
      </c>
      <c r="Q2" s="16">
        <f t="shared" ref="Q2:Q10" si="3">M2/P2</f>
        <v>73.921542553191486</v>
      </c>
      <c r="R2" s="17" t="s">
        <v>1669</v>
      </c>
      <c r="S2" s="18">
        <f>ABS(O8-O2)*100</f>
        <v>21.201105802958388</v>
      </c>
      <c r="T2" s="10" t="s">
        <v>1666</v>
      </c>
      <c r="U2" s="10" t="s">
        <v>36</v>
      </c>
      <c r="V2" s="12">
        <v>17500</v>
      </c>
      <c r="W2" s="10" t="s">
        <v>31</v>
      </c>
      <c r="X2" s="10" t="s">
        <v>1195</v>
      </c>
      <c r="Y2" s="10" t="s">
        <v>33</v>
      </c>
      <c r="Z2" s="10">
        <v>83</v>
      </c>
    </row>
    <row r="3" spans="1:26" x14ac:dyDescent="0.3">
      <c r="A3" s="55" t="s">
        <v>1669</v>
      </c>
      <c r="B3" s="10" t="s">
        <v>1682</v>
      </c>
      <c r="C3" s="10" t="s">
        <v>1683</v>
      </c>
      <c r="D3" s="11">
        <v>45174</v>
      </c>
      <c r="E3" s="12">
        <v>200000</v>
      </c>
      <c r="F3" s="10" t="s">
        <v>27</v>
      </c>
      <c r="G3" s="10" t="s">
        <v>28</v>
      </c>
      <c r="H3" s="12">
        <v>200000</v>
      </c>
      <c r="I3" s="12">
        <v>88500</v>
      </c>
      <c r="J3" s="13">
        <f t="shared" si="0"/>
        <v>44.25</v>
      </c>
      <c r="K3" s="12">
        <v>231800</v>
      </c>
      <c r="L3" s="12">
        <v>17500</v>
      </c>
      <c r="M3" s="12">
        <f t="shared" si="1"/>
        <v>182500</v>
      </c>
      <c r="N3" s="12">
        <v>231675</v>
      </c>
      <c r="O3" s="14">
        <f t="shared" si="2"/>
        <v>0.7877414481493471</v>
      </c>
      <c r="P3" s="15">
        <v>2244</v>
      </c>
      <c r="Q3" s="16">
        <f t="shared" si="3"/>
        <v>81.327985739750446</v>
      </c>
      <c r="R3" s="17" t="s">
        <v>1669</v>
      </c>
      <c r="S3" s="18">
        <f>ABS(O10-O3)*100</f>
        <v>28.670834844985972</v>
      </c>
      <c r="T3" s="10" t="s">
        <v>1670</v>
      </c>
      <c r="U3" s="10" t="s">
        <v>36</v>
      </c>
      <c r="V3" s="12">
        <v>17500</v>
      </c>
      <c r="W3" s="10" t="s">
        <v>31</v>
      </c>
      <c r="X3" s="10" t="s">
        <v>1195</v>
      </c>
      <c r="Y3" s="10" t="s">
        <v>33</v>
      </c>
      <c r="Z3" s="10">
        <v>83</v>
      </c>
    </row>
    <row r="4" spans="1:26" x14ac:dyDescent="0.3">
      <c r="A4" s="56" t="s">
        <v>1669</v>
      </c>
      <c r="B4" s="19" t="s">
        <v>1678</v>
      </c>
      <c r="C4" s="19" t="s">
        <v>1679</v>
      </c>
      <c r="D4" s="20">
        <v>45093</v>
      </c>
      <c r="E4" s="21">
        <v>196000</v>
      </c>
      <c r="F4" s="19" t="s">
        <v>27</v>
      </c>
      <c r="G4" s="19" t="s">
        <v>28</v>
      </c>
      <c r="H4" s="21">
        <v>196000</v>
      </c>
      <c r="I4" s="21">
        <v>83100</v>
      </c>
      <c r="J4" s="22">
        <f t="shared" si="0"/>
        <v>42.397959183673464</v>
      </c>
      <c r="K4" s="21">
        <v>217478</v>
      </c>
      <c r="L4" s="21">
        <v>17500</v>
      </c>
      <c r="M4" s="21">
        <f t="shared" si="1"/>
        <v>178500</v>
      </c>
      <c r="N4" s="21">
        <v>216192</v>
      </c>
      <c r="O4" s="23">
        <f t="shared" si="2"/>
        <v>0.82565497335701599</v>
      </c>
      <c r="P4" s="24">
        <v>2232</v>
      </c>
      <c r="Q4" s="25">
        <f t="shared" si="3"/>
        <v>79.973118279569889</v>
      </c>
      <c r="R4" s="26" t="s">
        <v>1669</v>
      </c>
      <c r="S4" s="27">
        <f>ABS(O11-O4)*100</f>
        <v>82.565497335701593</v>
      </c>
      <c r="T4" s="19" t="s">
        <v>1666</v>
      </c>
      <c r="U4" s="19" t="s">
        <v>36</v>
      </c>
      <c r="V4" s="21">
        <v>17500</v>
      </c>
      <c r="W4" s="19" t="s">
        <v>31</v>
      </c>
      <c r="X4" s="19" t="s">
        <v>1195</v>
      </c>
      <c r="Y4" s="19" t="s">
        <v>33</v>
      </c>
      <c r="Z4" s="19">
        <v>82</v>
      </c>
    </row>
    <row r="5" spans="1:26" x14ac:dyDescent="0.3">
      <c r="A5" s="56" t="s">
        <v>1669</v>
      </c>
      <c r="B5" s="19" t="s">
        <v>1667</v>
      </c>
      <c r="C5" s="19" t="s">
        <v>1668</v>
      </c>
      <c r="D5" s="20">
        <v>45321</v>
      </c>
      <c r="E5" s="21">
        <v>225000</v>
      </c>
      <c r="F5" s="19" t="s">
        <v>27</v>
      </c>
      <c r="G5" s="19" t="s">
        <v>28</v>
      </c>
      <c r="H5" s="21">
        <v>225000</v>
      </c>
      <c r="I5" s="21">
        <v>86200</v>
      </c>
      <c r="J5" s="22">
        <f t="shared" si="0"/>
        <v>38.31111111111111</v>
      </c>
      <c r="K5" s="21">
        <v>225071</v>
      </c>
      <c r="L5" s="21">
        <v>17500</v>
      </c>
      <c r="M5" s="21">
        <f t="shared" si="1"/>
        <v>207500</v>
      </c>
      <c r="N5" s="21">
        <v>224401</v>
      </c>
      <c r="O5" s="23">
        <f t="shared" si="2"/>
        <v>0.92468393634609469</v>
      </c>
      <c r="P5" s="24">
        <v>2232</v>
      </c>
      <c r="Q5" s="25">
        <f t="shared" si="3"/>
        <v>92.965949820788524</v>
      </c>
      <c r="R5" s="26" t="s">
        <v>1669</v>
      </c>
      <c r="S5" s="27">
        <f>ABS(O16-O5)*100</f>
        <v>92.46839363460947</v>
      </c>
      <c r="T5" s="19" t="s">
        <v>1670</v>
      </c>
      <c r="U5" s="19" t="s">
        <v>36</v>
      </c>
      <c r="V5" s="21">
        <v>17500</v>
      </c>
      <c r="W5" s="19" t="s">
        <v>31</v>
      </c>
      <c r="X5" s="19" t="s">
        <v>1195</v>
      </c>
      <c r="Y5" s="19" t="s">
        <v>33</v>
      </c>
      <c r="Z5" s="19">
        <v>81</v>
      </c>
    </row>
    <row r="6" spans="1:26" x14ac:dyDescent="0.3">
      <c r="A6" s="56" t="s">
        <v>1669</v>
      </c>
      <c r="B6" s="19" t="s">
        <v>1686</v>
      </c>
      <c r="C6" s="19" t="s">
        <v>1687</v>
      </c>
      <c r="D6" s="20">
        <v>45077</v>
      </c>
      <c r="E6" s="21">
        <v>230000</v>
      </c>
      <c r="F6" s="19" t="s">
        <v>27</v>
      </c>
      <c r="G6" s="19" t="s">
        <v>28</v>
      </c>
      <c r="H6" s="21">
        <v>230000</v>
      </c>
      <c r="I6" s="21">
        <v>86900</v>
      </c>
      <c r="J6" s="22">
        <f t="shared" si="0"/>
        <v>37.782608695652172</v>
      </c>
      <c r="K6" s="21">
        <v>227301</v>
      </c>
      <c r="L6" s="21">
        <v>17500</v>
      </c>
      <c r="M6" s="21">
        <f t="shared" si="1"/>
        <v>212500</v>
      </c>
      <c r="N6" s="21">
        <v>226811</v>
      </c>
      <c r="O6" s="23">
        <f t="shared" si="2"/>
        <v>0.93690341297379753</v>
      </c>
      <c r="P6" s="24">
        <v>2232</v>
      </c>
      <c r="Q6" s="25">
        <f t="shared" si="3"/>
        <v>95.206093189964164</v>
      </c>
      <c r="R6" s="26" t="s">
        <v>1669</v>
      </c>
      <c r="S6" s="27" t="e">
        <f>ABS(#REF!-O6)*100</f>
        <v>#REF!</v>
      </c>
      <c r="T6" s="19" t="s">
        <v>1670</v>
      </c>
      <c r="U6" s="19" t="s">
        <v>36</v>
      </c>
      <c r="V6" s="21">
        <v>17500</v>
      </c>
      <c r="W6" s="19" t="s">
        <v>31</v>
      </c>
      <c r="X6" s="19" t="s">
        <v>1195</v>
      </c>
      <c r="Y6" s="19" t="s">
        <v>33</v>
      </c>
      <c r="Z6" s="19">
        <v>83</v>
      </c>
    </row>
    <row r="7" spans="1:26" x14ac:dyDescent="0.3">
      <c r="A7" s="56" t="s">
        <v>1669</v>
      </c>
      <c r="B7" s="19" t="s">
        <v>1688</v>
      </c>
      <c r="C7" s="19" t="s">
        <v>1689</v>
      </c>
      <c r="D7" s="20">
        <v>45674</v>
      </c>
      <c r="E7" s="21">
        <v>235000</v>
      </c>
      <c r="F7" s="19" t="s">
        <v>27</v>
      </c>
      <c r="G7" s="19" t="s">
        <v>28</v>
      </c>
      <c r="H7" s="21">
        <v>235000</v>
      </c>
      <c r="I7" s="21">
        <v>93200</v>
      </c>
      <c r="J7" s="22">
        <f t="shared" si="0"/>
        <v>39.659574468085104</v>
      </c>
      <c r="K7" s="21">
        <v>224939</v>
      </c>
      <c r="L7" s="21">
        <v>17500</v>
      </c>
      <c r="M7" s="21">
        <f t="shared" si="1"/>
        <v>217500</v>
      </c>
      <c r="N7" s="21">
        <v>224258</v>
      </c>
      <c r="O7" s="23">
        <f t="shared" si="2"/>
        <v>0.96986506612919043</v>
      </c>
      <c r="P7" s="24">
        <v>2232</v>
      </c>
      <c r="Q7" s="25">
        <f t="shared" si="3"/>
        <v>97.446236559139791</v>
      </c>
      <c r="R7" s="26" t="s">
        <v>1669</v>
      </c>
      <c r="S7" s="27">
        <f>ABS(O10-O7)*100</f>
        <v>10.458473047001638</v>
      </c>
      <c r="T7" s="19" t="s">
        <v>1670</v>
      </c>
      <c r="U7" s="19" t="s">
        <v>31</v>
      </c>
      <c r="V7" s="21">
        <v>17500</v>
      </c>
      <c r="W7" s="19" t="s">
        <v>31</v>
      </c>
      <c r="X7" s="19" t="s">
        <v>1195</v>
      </c>
      <c r="Y7" s="19" t="s">
        <v>33</v>
      </c>
      <c r="Z7" s="19">
        <v>83</v>
      </c>
    </row>
    <row r="8" spans="1:26" x14ac:dyDescent="0.3">
      <c r="A8" s="56" t="s">
        <v>1669</v>
      </c>
      <c r="B8" s="19" t="s">
        <v>1680</v>
      </c>
      <c r="C8" s="19" t="s">
        <v>1681</v>
      </c>
      <c r="D8" s="20">
        <v>45447</v>
      </c>
      <c r="E8" s="21">
        <v>235000</v>
      </c>
      <c r="F8" s="19" t="s">
        <v>27</v>
      </c>
      <c r="G8" s="19" t="s">
        <v>28</v>
      </c>
      <c r="H8" s="21">
        <v>235000</v>
      </c>
      <c r="I8" s="21">
        <v>92900</v>
      </c>
      <c r="J8" s="22">
        <f t="shared" si="0"/>
        <v>39.531914893617021</v>
      </c>
      <c r="K8" s="21">
        <v>224119</v>
      </c>
      <c r="L8" s="21">
        <v>17500</v>
      </c>
      <c r="M8" s="21">
        <f t="shared" si="1"/>
        <v>217500</v>
      </c>
      <c r="N8" s="21">
        <v>223371</v>
      </c>
      <c r="O8" s="23">
        <f t="shared" si="2"/>
        <v>0.97371637320869764</v>
      </c>
      <c r="P8" s="24">
        <v>2232</v>
      </c>
      <c r="Q8" s="25">
        <f t="shared" si="3"/>
        <v>97.446236559139791</v>
      </c>
      <c r="R8" s="26" t="s">
        <v>1669</v>
      </c>
      <c r="S8" s="27">
        <f>ABS(O14-O8)*100</f>
        <v>97.371637320869766</v>
      </c>
      <c r="T8" s="19" t="s">
        <v>1675</v>
      </c>
      <c r="U8" s="19" t="s">
        <v>36</v>
      </c>
      <c r="V8" s="21">
        <v>17500</v>
      </c>
      <c r="W8" s="19" t="s">
        <v>31</v>
      </c>
      <c r="X8" s="19" t="s">
        <v>1195</v>
      </c>
      <c r="Y8" s="19" t="s">
        <v>33</v>
      </c>
      <c r="Z8" s="19">
        <v>82</v>
      </c>
    </row>
    <row r="9" spans="1:26" x14ac:dyDescent="0.3">
      <c r="A9" s="56" t="s">
        <v>1669</v>
      </c>
      <c r="B9" s="19" t="s">
        <v>1671</v>
      </c>
      <c r="C9" s="19" t="s">
        <v>1672</v>
      </c>
      <c r="D9" s="20">
        <v>45674</v>
      </c>
      <c r="E9" s="21">
        <v>245000</v>
      </c>
      <c r="F9" s="19" t="s">
        <v>27</v>
      </c>
      <c r="G9" s="19" t="s">
        <v>28</v>
      </c>
      <c r="H9" s="21">
        <v>245000</v>
      </c>
      <c r="I9" s="21">
        <v>93600</v>
      </c>
      <c r="J9" s="22">
        <f t="shared" si="0"/>
        <v>38.204081632653057</v>
      </c>
      <c r="K9" s="21">
        <v>225882</v>
      </c>
      <c r="L9" s="21">
        <v>17500</v>
      </c>
      <c r="M9" s="21">
        <f t="shared" si="1"/>
        <v>227500</v>
      </c>
      <c r="N9" s="21">
        <v>225277</v>
      </c>
      <c r="O9" s="23">
        <f t="shared" si="2"/>
        <v>1.0098678515782791</v>
      </c>
      <c r="P9" s="24">
        <v>2244</v>
      </c>
      <c r="Q9" s="25">
        <f t="shared" si="3"/>
        <v>101.38146167557932</v>
      </c>
      <c r="R9" s="26" t="s">
        <v>1669</v>
      </c>
      <c r="S9" s="27">
        <f>ABS(O19-O9)*100</f>
        <v>38.673093662539856</v>
      </c>
      <c r="T9" s="19" t="s">
        <v>1670</v>
      </c>
      <c r="U9" s="19" t="s">
        <v>31</v>
      </c>
      <c r="V9" s="21">
        <v>17500</v>
      </c>
      <c r="W9" s="19" t="s">
        <v>31</v>
      </c>
      <c r="X9" s="19" t="s">
        <v>1195</v>
      </c>
      <c r="Y9" s="19" t="s">
        <v>33</v>
      </c>
      <c r="Z9" s="19">
        <v>81</v>
      </c>
    </row>
    <row r="10" spans="1:26" ht="15" thickBot="1" x14ac:dyDescent="0.35">
      <c r="A10" s="55" t="s">
        <v>1669</v>
      </c>
      <c r="B10" s="10" t="s">
        <v>1673</v>
      </c>
      <c r="C10" s="10" t="s">
        <v>1674</v>
      </c>
      <c r="D10" s="11">
        <v>45628</v>
      </c>
      <c r="E10" s="12">
        <v>270000</v>
      </c>
      <c r="F10" s="10" t="s">
        <v>27</v>
      </c>
      <c r="G10" s="10" t="s">
        <v>28</v>
      </c>
      <c r="H10" s="12">
        <v>270000</v>
      </c>
      <c r="I10" s="12">
        <v>97400</v>
      </c>
      <c r="J10" s="13">
        <f t="shared" si="0"/>
        <v>36.074074074074076</v>
      </c>
      <c r="K10" s="12">
        <v>234879</v>
      </c>
      <c r="L10" s="12">
        <v>17500</v>
      </c>
      <c r="M10" s="12">
        <f t="shared" si="1"/>
        <v>252500</v>
      </c>
      <c r="N10" s="12">
        <v>235004</v>
      </c>
      <c r="O10" s="14">
        <f t="shared" si="2"/>
        <v>1.0744497965992068</v>
      </c>
      <c r="P10" s="15">
        <v>2244</v>
      </c>
      <c r="Q10" s="16">
        <f t="shared" si="3"/>
        <v>112.52228163992869</v>
      </c>
      <c r="R10" s="17" t="s">
        <v>1669</v>
      </c>
      <c r="S10" s="18">
        <f>ABS(O19-O10)*100</f>
        <v>32.214899160447089</v>
      </c>
      <c r="T10" s="10" t="s">
        <v>1675</v>
      </c>
      <c r="U10" s="10" t="s">
        <v>31</v>
      </c>
      <c r="V10" s="12">
        <v>17500</v>
      </c>
      <c r="W10" s="10" t="s">
        <v>31</v>
      </c>
      <c r="X10" s="10" t="s">
        <v>1195</v>
      </c>
      <c r="Y10" s="10" t="s">
        <v>33</v>
      </c>
      <c r="Z10" s="10">
        <v>82</v>
      </c>
    </row>
    <row r="11" spans="1:26" ht="15" thickTop="1" x14ac:dyDescent="0.3">
      <c r="A11" s="57"/>
      <c r="B11" s="37"/>
      <c r="C11" s="37"/>
      <c r="D11" s="38" t="s">
        <v>2766</v>
      </c>
      <c r="E11" s="39">
        <f>+SUM(E2:E10)</f>
        <v>2020267</v>
      </c>
      <c r="F11" s="37"/>
      <c r="G11" s="37"/>
      <c r="H11" s="39">
        <f>+SUM(H2:H10)</f>
        <v>2020267</v>
      </c>
      <c r="I11" s="39">
        <f>+SUM(I2:I10)</f>
        <v>805800</v>
      </c>
      <c r="J11" s="40"/>
      <c r="K11" s="39">
        <f>+SUM(K2:K10)</f>
        <v>2031488</v>
      </c>
      <c r="L11" s="39"/>
      <c r="M11" s="39">
        <f>+SUM(M2:M10)</f>
        <v>1862767</v>
      </c>
      <c r="N11" s="39">
        <f>+SUM(N2:N10)</f>
        <v>2025928</v>
      </c>
      <c r="O11" s="41"/>
      <c r="P11" s="42"/>
      <c r="Q11" s="43">
        <f>AVERAGE(Q2:Q10)</f>
        <v>92.465656224116913</v>
      </c>
      <c r="R11" s="44"/>
      <c r="S11" s="45">
        <f>ABS(O13-O12)*100</f>
        <v>0.11759993881250708</v>
      </c>
      <c r="T11" s="37"/>
      <c r="U11" s="37"/>
      <c r="V11" s="39"/>
      <c r="W11" s="37"/>
      <c r="X11" s="37"/>
      <c r="Y11" s="37"/>
      <c r="Z11" s="37"/>
    </row>
    <row r="12" spans="1:26" x14ac:dyDescent="0.3">
      <c r="A12" s="58"/>
      <c r="B12" s="28"/>
      <c r="C12" s="28"/>
      <c r="D12" s="29"/>
      <c r="E12" s="30"/>
      <c r="F12" s="28"/>
      <c r="G12" s="28"/>
      <c r="H12" s="30"/>
      <c r="I12" s="30" t="s">
        <v>2767</v>
      </c>
      <c r="J12" s="31">
        <f>I11/H11*100</f>
        <v>39.885817072693861</v>
      </c>
      <c r="K12" s="30"/>
      <c r="L12" s="30"/>
      <c r="M12" s="30"/>
      <c r="N12" s="30" t="s">
        <v>2769</v>
      </c>
      <c r="O12" s="32">
        <f>M11/N11</f>
        <v>0.91946357422376312</v>
      </c>
      <c r="P12" s="33"/>
      <c r="Q12" s="34" t="s">
        <v>2771</v>
      </c>
      <c r="R12" s="35">
        <f>STDEV(O2:O10)</f>
        <v>0.10549569472874433</v>
      </c>
      <c r="S12" s="36"/>
      <c r="T12" s="28"/>
      <c r="U12" s="28"/>
      <c r="V12" s="30"/>
      <c r="W12" s="28"/>
      <c r="X12" s="28"/>
      <c r="Y12" s="28"/>
      <c r="Z12" s="28"/>
    </row>
    <row r="13" spans="1:26" x14ac:dyDescent="0.3">
      <c r="A13" s="59"/>
      <c r="B13" s="46"/>
      <c r="C13" s="46"/>
      <c r="D13" s="47"/>
      <c r="E13" s="48"/>
      <c r="F13" s="46"/>
      <c r="G13" s="46"/>
      <c r="H13" s="48"/>
      <c r="I13" s="48" t="s">
        <v>2768</v>
      </c>
      <c r="J13" s="49">
        <f>STDEV(J2:J10)</f>
        <v>3.1898240423878161</v>
      </c>
      <c r="K13" s="48"/>
      <c r="L13" s="48"/>
      <c r="M13" s="48"/>
      <c r="N13" s="48" t="s">
        <v>2770</v>
      </c>
      <c r="O13" s="50">
        <f>AVERAGE(O2:O10)</f>
        <v>0.91828757483563805</v>
      </c>
      <c r="P13" s="51"/>
      <c r="Q13" s="52" t="s">
        <v>2772</v>
      </c>
      <c r="R13" s="54" t="e">
        <f>AVERAGE(S2:S10)</f>
        <v>#REF!</v>
      </c>
      <c r="S13" s="53" t="s">
        <v>2773</v>
      </c>
      <c r="T13" s="46" t="e">
        <f>+(R13/O13)</f>
        <v>#REF!</v>
      </c>
      <c r="U13" s="46"/>
      <c r="V13" s="48"/>
      <c r="W13" s="46"/>
      <c r="X13" s="46"/>
      <c r="Y13" s="46"/>
      <c r="Z13" s="46"/>
    </row>
    <row r="17" spans="1:26" x14ac:dyDescent="0.3">
      <c r="A17" s="60" t="s">
        <v>2811</v>
      </c>
    </row>
    <row r="18" spans="1:26" x14ac:dyDescent="0.3">
      <c r="A18" s="55" t="s">
        <v>1669</v>
      </c>
      <c r="B18" s="10" t="s">
        <v>1676</v>
      </c>
      <c r="C18" s="10" t="s">
        <v>1677</v>
      </c>
      <c r="D18" s="11">
        <v>45296</v>
      </c>
      <c r="E18" s="12">
        <v>266000</v>
      </c>
      <c r="F18" s="10" t="s">
        <v>27</v>
      </c>
      <c r="G18" s="10" t="s">
        <v>28</v>
      </c>
      <c r="H18" s="12">
        <v>266000</v>
      </c>
      <c r="I18" s="12">
        <v>79200</v>
      </c>
      <c r="J18" s="13">
        <f>I18/H18*100</f>
        <v>29.774436090225564</v>
      </c>
      <c r="K18" s="12">
        <v>206620</v>
      </c>
      <c r="L18" s="12">
        <v>17500</v>
      </c>
      <c r="M18" s="12">
        <f>H18-L18</f>
        <v>248500</v>
      </c>
      <c r="N18" s="12">
        <v>204454</v>
      </c>
      <c r="O18" s="14">
        <f>M18/N18</f>
        <v>1.2154323221849415</v>
      </c>
      <c r="P18" s="15">
        <v>2232</v>
      </c>
      <c r="Q18" s="16">
        <f>M18/P18</f>
        <v>111.33512544802868</v>
      </c>
      <c r="R18" s="17" t="s">
        <v>1669</v>
      </c>
      <c r="S18" s="18">
        <f>ABS(O28-O18)*100</f>
        <v>121.54323221849414</v>
      </c>
      <c r="T18" s="10" t="s">
        <v>1670</v>
      </c>
      <c r="U18" s="10" t="s">
        <v>36</v>
      </c>
      <c r="V18" s="12">
        <v>17500</v>
      </c>
      <c r="W18" s="10" t="s">
        <v>31</v>
      </c>
      <c r="X18" s="10" t="s">
        <v>1195</v>
      </c>
      <c r="Y18" s="10" t="s">
        <v>33</v>
      </c>
      <c r="Z18" s="10">
        <v>74</v>
      </c>
    </row>
    <row r="19" spans="1:26" x14ac:dyDescent="0.3">
      <c r="A19" s="56" t="s">
        <v>2274</v>
      </c>
      <c r="B19" s="19" t="s">
        <v>2272</v>
      </c>
      <c r="C19" s="19" t="s">
        <v>2273</v>
      </c>
      <c r="D19" s="20">
        <v>45308</v>
      </c>
      <c r="E19" s="21">
        <v>218000</v>
      </c>
      <c r="F19" s="19" t="s">
        <v>27</v>
      </c>
      <c r="G19" s="19" t="s">
        <v>28</v>
      </c>
      <c r="H19" s="21">
        <v>218000</v>
      </c>
      <c r="I19" s="21">
        <v>57400</v>
      </c>
      <c r="J19" s="22">
        <f>I19/H19*100</f>
        <v>26.330275229357795</v>
      </c>
      <c r="K19" s="21">
        <v>150432</v>
      </c>
      <c r="L19" s="21">
        <v>20000</v>
      </c>
      <c r="M19" s="21">
        <f>H19-L19</f>
        <v>198000</v>
      </c>
      <c r="N19" s="21">
        <v>141773</v>
      </c>
      <c r="O19" s="23">
        <f>M19/N19</f>
        <v>1.3965987882036777</v>
      </c>
      <c r="P19" s="24">
        <v>1812</v>
      </c>
      <c r="Q19" s="25">
        <f>M19/P19</f>
        <v>109.27152317880795</v>
      </c>
      <c r="R19" s="26" t="s">
        <v>2274</v>
      </c>
      <c r="S19" s="27">
        <f>ABS(O22-O19)*100</f>
        <v>139.65987882036777</v>
      </c>
      <c r="T19" s="19" t="s">
        <v>1666</v>
      </c>
      <c r="U19" s="19" t="s">
        <v>36</v>
      </c>
      <c r="V19" s="21">
        <v>20000</v>
      </c>
      <c r="W19" s="19" t="s">
        <v>31</v>
      </c>
      <c r="X19" s="19" t="s">
        <v>1930</v>
      </c>
      <c r="Y19" s="19" t="s">
        <v>33</v>
      </c>
      <c r="Z19" s="19">
        <v>60</v>
      </c>
    </row>
  </sheetData>
  <sortState xmlns:xlrd2="http://schemas.microsoft.com/office/spreadsheetml/2017/richdata2" ref="A2:Z10">
    <sortCondition ref="O2:O10"/>
  </sortState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08D08-AD68-4671-81B7-80BB22B6AD36}">
  <dimension ref="A1:Z1"/>
  <sheetViews>
    <sheetView zoomScaleNormal="100" workbookViewId="0"/>
  </sheetViews>
  <sheetFormatPr defaultRowHeight="14.4" x14ac:dyDescent="0.3"/>
  <cols>
    <col min="1" max="1" width="9.109375" style="60" collapsed="1"/>
    <col min="2" max="26" width="9.109375" collapsed="1"/>
  </cols>
  <sheetData>
    <row r="1" spans="1:1" x14ac:dyDescent="0.3">
      <c r="A1" s="60" t="s">
        <v>2774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6808-000C-46DB-85A6-5498167FAC9D}">
  <dimension ref="A1:Z5"/>
  <sheetViews>
    <sheetView zoomScaleNormal="100" workbookViewId="0"/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9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30.8867187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ht="15" thickBot="1" x14ac:dyDescent="0.35">
      <c r="A2" s="55" t="s">
        <v>1929</v>
      </c>
      <c r="B2" s="10" t="s">
        <v>1927</v>
      </c>
      <c r="C2" s="10" t="s">
        <v>1928</v>
      </c>
      <c r="D2" s="11">
        <v>45100</v>
      </c>
      <c r="E2" s="12">
        <v>235000</v>
      </c>
      <c r="F2" s="10" t="s">
        <v>27</v>
      </c>
      <c r="G2" s="10" t="s">
        <v>28</v>
      </c>
      <c r="H2" s="12">
        <v>235000</v>
      </c>
      <c r="I2" s="12">
        <v>116700</v>
      </c>
      <c r="J2" s="13">
        <f t="shared" ref="J2" si="0">I2/H2*100</f>
        <v>49.659574468085104</v>
      </c>
      <c r="K2" s="12">
        <v>275713</v>
      </c>
      <c r="L2" s="12">
        <v>20000</v>
      </c>
      <c r="M2" s="12">
        <f t="shared" ref="M2" si="1">H2-L2</f>
        <v>215000</v>
      </c>
      <c r="N2" s="12">
        <v>269171</v>
      </c>
      <c r="O2" s="14">
        <f t="shared" ref="O2" si="2">M2/N2</f>
        <v>0.7987487507941049</v>
      </c>
      <c r="P2" s="15">
        <v>1745</v>
      </c>
      <c r="Q2" s="16">
        <f t="shared" ref="Q2" si="3">M2/P2</f>
        <v>123.20916905444126</v>
      </c>
      <c r="R2" s="17" t="s">
        <v>1929</v>
      </c>
      <c r="S2" s="18">
        <f>ABS(O5-O2)*100</f>
        <v>0</v>
      </c>
      <c r="T2" s="10" t="s">
        <v>1194</v>
      </c>
      <c r="U2" s="10" t="s">
        <v>36</v>
      </c>
      <c r="V2" s="12">
        <v>20000</v>
      </c>
      <c r="W2" s="10" t="s">
        <v>31</v>
      </c>
      <c r="X2" s="10" t="s">
        <v>1930</v>
      </c>
      <c r="Y2" s="10" t="s">
        <v>33</v>
      </c>
      <c r="Z2" s="10">
        <v>83</v>
      </c>
    </row>
    <row r="3" spans="1:26" ht="15" thickTop="1" x14ac:dyDescent="0.3">
      <c r="A3" s="57"/>
      <c r="B3" s="37"/>
      <c r="C3" s="37"/>
      <c r="D3" s="38" t="s">
        <v>2766</v>
      </c>
      <c r="E3" s="39">
        <f>+SUM(E2:E2)</f>
        <v>235000</v>
      </c>
      <c r="F3" s="37"/>
      <c r="G3" s="37"/>
      <c r="H3" s="39">
        <f>+SUM(H2:H2)</f>
        <v>235000</v>
      </c>
      <c r="I3" s="39">
        <f>+SUM(I2:I2)</f>
        <v>116700</v>
      </c>
      <c r="J3" s="40"/>
      <c r="K3" s="39">
        <f>+SUM(K2:K2)</f>
        <v>275713</v>
      </c>
      <c r="L3" s="39"/>
      <c r="M3" s="39">
        <f>+SUM(M2:M2)</f>
        <v>215000</v>
      </c>
      <c r="N3" s="39">
        <f>+SUM(N2:N2)</f>
        <v>269171</v>
      </c>
      <c r="O3" s="41"/>
      <c r="P3" s="42"/>
      <c r="Q3" s="43">
        <f>AVERAGE(Q2:Q2)</f>
        <v>123.20916905444126</v>
      </c>
      <c r="R3" s="44"/>
      <c r="S3" s="45">
        <f>ABS(O5-O4)*100</f>
        <v>0</v>
      </c>
      <c r="T3" s="37"/>
      <c r="U3" s="37"/>
      <c r="V3" s="39"/>
      <c r="W3" s="37"/>
      <c r="X3" s="37"/>
      <c r="Y3" s="37"/>
      <c r="Z3" s="37"/>
    </row>
    <row r="4" spans="1:26" x14ac:dyDescent="0.3">
      <c r="A4" s="58"/>
      <c r="B4" s="28"/>
      <c r="C4" s="28"/>
      <c r="D4" s="29"/>
      <c r="E4" s="30"/>
      <c r="F4" s="28"/>
      <c r="G4" s="28"/>
      <c r="H4" s="30"/>
      <c r="I4" s="30" t="s">
        <v>2767</v>
      </c>
      <c r="J4" s="31">
        <f>I3/H3*100</f>
        <v>49.659574468085104</v>
      </c>
      <c r="K4" s="30"/>
      <c r="L4" s="30"/>
      <c r="M4" s="30"/>
      <c r="N4" s="30" t="s">
        <v>2769</v>
      </c>
      <c r="O4" s="32">
        <f>M3/N3</f>
        <v>0.7987487507941049</v>
      </c>
      <c r="P4" s="33"/>
      <c r="Q4" s="34" t="s">
        <v>2771</v>
      </c>
      <c r="R4" s="35" t="e">
        <f>STDEV(O2:O2)</f>
        <v>#DIV/0!</v>
      </c>
      <c r="S4" s="36"/>
      <c r="T4" s="28"/>
      <c r="U4" s="28"/>
      <c r="V4" s="30"/>
      <c r="W4" s="28"/>
      <c r="X4" s="28"/>
      <c r="Y4" s="28"/>
      <c r="Z4" s="28"/>
    </row>
    <row r="5" spans="1:26" x14ac:dyDescent="0.3">
      <c r="A5" s="59"/>
      <c r="B5" s="46"/>
      <c r="C5" s="46"/>
      <c r="D5" s="47"/>
      <c r="E5" s="48"/>
      <c r="F5" s="46"/>
      <c r="G5" s="46"/>
      <c r="H5" s="48"/>
      <c r="I5" s="48" t="s">
        <v>2768</v>
      </c>
      <c r="J5" s="49" t="e">
        <f>STDEV(J2:J2)</f>
        <v>#DIV/0!</v>
      </c>
      <c r="K5" s="48"/>
      <c r="L5" s="48"/>
      <c r="M5" s="48"/>
      <c r="N5" s="48" t="s">
        <v>2770</v>
      </c>
      <c r="O5" s="50">
        <f>AVERAGE(O2:O2)</f>
        <v>0.7987487507941049</v>
      </c>
      <c r="P5" s="51"/>
      <c r="Q5" s="52" t="s">
        <v>2772</v>
      </c>
      <c r="R5" s="54">
        <f>AVERAGE(S2:S2)</f>
        <v>0</v>
      </c>
      <c r="S5" s="53" t="s">
        <v>2773</v>
      </c>
      <c r="T5" s="46">
        <f>+(R5/O5)</f>
        <v>0</v>
      </c>
      <c r="U5" s="46"/>
      <c r="V5" s="48"/>
      <c r="W5" s="46"/>
      <c r="X5" s="46"/>
      <c r="Y5" s="46"/>
      <c r="Z5" s="4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F44E-4320-4373-A452-1A3A5A9A7E30}">
  <dimension ref="A1:Z108"/>
  <sheetViews>
    <sheetView topLeftCell="A67" zoomScaleNormal="100" workbookViewId="0">
      <selection activeCell="Q17" sqref="Q17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7.66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23.109375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237</v>
      </c>
      <c r="B2" s="19" t="s">
        <v>311</v>
      </c>
      <c r="C2" s="19" t="s">
        <v>312</v>
      </c>
      <c r="D2" s="20">
        <v>45490</v>
      </c>
      <c r="E2" s="21">
        <v>96000</v>
      </c>
      <c r="F2" s="19" t="s">
        <v>27</v>
      </c>
      <c r="G2" s="19" t="s">
        <v>28</v>
      </c>
      <c r="H2" s="21">
        <v>96000</v>
      </c>
      <c r="I2" s="21">
        <v>63700</v>
      </c>
      <c r="J2" s="22">
        <f t="shared" ref="J2:J29" si="0">I2/H2*100</f>
        <v>66.354166666666671</v>
      </c>
      <c r="K2" s="21">
        <v>143795</v>
      </c>
      <c r="L2" s="21">
        <v>9835</v>
      </c>
      <c r="M2" s="21">
        <f t="shared" ref="M2:M29" si="1">H2-L2</f>
        <v>86165</v>
      </c>
      <c r="N2" s="21">
        <v>78110</v>
      </c>
      <c r="O2" s="23">
        <f t="shared" ref="O2:O29" si="2">M2/N2</f>
        <v>1.1031237997695558</v>
      </c>
      <c r="P2" s="24">
        <v>1053</v>
      </c>
      <c r="Q2" s="25">
        <f t="shared" ref="Q2:Q29" si="3">M2/P2</f>
        <v>81.82811016144349</v>
      </c>
      <c r="R2" s="26" t="s">
        <v>237</v>
      </c>
      <c r="S2" s="27">
        <f>ABS(O65-O2)*100</f>
        <v>82.984893758977222</v>
      </c>
      <c r="T2" s="19" t="s">
        <v>43</v>
      </c>
      <c r="U2" s="19" t="s">
        <v>36</v>
      </c>
      <c r="V2" s="21">
        <v>8414</v>
      </c>
      <c r="W2" s="19" t="s">
        <v>31</v>
      </c>
      <c r="X2" s="19" t="s">
        <v>238</v>
      </c>
      <c r="Y2" s="19" t="s">
        <v>33</v>
      </c>
      <c r="Z2" s="19">
        <v>45</v>
      </c>
    </row>
    <row r="3" spans="1:26" x14ac:dyDescent="0.3">
      <c r="A3" s="55" t="s">
        <v>237</v>
      </c>
      <c r="B3" s="10" t="s">
        <v>497</v>
      </c>
      <c r="C3" s="10" t="s">
        <v>498</v>
      </c>
      <c r="D3" s="11">
        <v>45058</v>
      </c>
      <c r="E3" s="12">
        <v>121900</v>
      </c>
      <c r="F3" s="10" t="s">
        <v>27</v>
      </c>
      <c r="G3" s="10" t="s">
        <v>28</v>
      </c>
      <c r="H3" s="12">
        <v>121900</v>
      </c>
      <c r="I3" s="12">
        <v>62500</v>
      </c>
      <c r="J3" s="13">
        <f t="shared" si="0"/>
        <v>51.271534044298605</v>
      </c>
      <c r="K3" s="12">
        <v>160488</v>
      </c>
      <c r="L3" s="12">
        <v>42894</v>
      </c>
      <c r="M3" s="12">
        <f t="shared" si="1"/>
        <v>79006</v>
      </c>
      <c r="N3" s="12">
        <v>68567</v>
      </c>
      <c r="O3" s="14">
        <f t="shared" si="2"/>
        <v>1.1522452491723423</v>
      </c>
      <c r="P3" s="15">
        <v>883</v>
      </c>
      <c r="Q3" s="16">
        <f t="shared" si="3"/>
        <v>89.474518686296719</v>
      </c>
      <c r="R3" s="17" t="s">
        <v>237</v>
      </c>
      <c r="S3" s="18">
        <f>ABS(O19-O3)*100</f>
        <v>26.658057187923401</v>
      </c>
      <c r="T3" s="10" t="s">
        <v>43</v>
      </c>
      <c r="U3" s="10" t="s">
        <v>36</v>
      </c>
      <c r="V3" s="12">
        <v>42894</v>
      </c>
      <c r="W3" s="10" t="s">
        <v>31</v>
      </c>
      <c r="X3" s="10" t="s">
        <v>238</v>
      </c>
      <c r="Y3" s="10" t="s">
        <v>33</v>
      </c>
      <c r="Z3" s="10">
        <v>45</v>
      </c>
    </row>
    <row r="4" spans="1:26" x14ac:dyDescent="0.3">
      <c r="A4" s="56" t="s">
        <v>237</v>
      </c>
      <c r="B4" s="19" t="s">
        <v>401</v>
      </c>
      <c r="C4" s="19" t="s">
        <v>402</v>
      </c>
      <c r="D4" s="20">
        <v>45681</v>
      </c>
      <c r="E4" s="21">
        <v>125000</v>
      </c>
      <c r="F4" s="19" t="s">
        <v>69</v>
      </c>
      <c r="G4" s="19" t="s">
        <v>28</v>
      </c>
      <c r="H4" s="21">
        <v>125000</v>
      </c>
      <c r="I4" s="21">
        <v>82600</v>
      </c>
      <c r="J4" s="22">
        <f t="shared" si="0"/>
        <v>66.080000000000013</v>
      </c>
      <c r="K4" s="21">
        <v>181256</v>
      </c>
      <c r="L4" s="21">
        <v>8439</v>
      </c>
      <c r="M4" s="21">
        <f t="shared" si="1"/>
        <v>116561</v>
      </c>
      <c r="N4" s="21">
        <v>100767</v>
      </c>
      <c r="O4" s="23">
        <f t="shared" si="2"/>
        <v>1.1567378209135928</v>
      </c>
      <c r="P4" s="24">
        <v>1458</v>
      </c>
      <c r="Q4" s="25">
        <f t="shared" si="3"/>
        <v>79.945816186556925</v>
      </c>
      <c r="R4" s="26" t="s">
        <v>237</v>
      </c>
      <c r="S4" s="27">
        <f>ABS(O57-O4)*100</f>
        <v>72.142164392097598</v>
      </c>
      <c r="T4" s="19" t="s">
        <v>52</v>
      </c>
      <c r="U4" s="19" t="s">
        <v>31</v>
      </c>
      <c r="V4" s="21">
        <v>8439</v>
      </c>
      <c r="W4" s="19" t="s">
        <v>31</v>
      </c>
      <c r="X4" s="19" t="s">
        <v>238</v>
      </c>
      <c r="Y4" s="19" t="s">
        <v>33</v>
      </c>
      <c r="Z4" s="19">
        <v>45</v>
      </c>
    </row>
    <row r="5" spans="1:26" x14ac:dyDescent="0.3">
      <c r="A5" s="56" t="s">
        <v>237</v>
      </c>
      <c r="B5" s="19" t="s">
        <v>299</v>
      </c>
      <c r="C5" s="19" t="s">
        <v>300</v>
      </c>
      <c r="D5" s="20">
        <v>45363</v>
      </c>
      <c r="E5" s="21">
        <v>120000</v>
      </c>
      <c r="F5" s="19" t="s">
        <v>69</v>
      </c>
      <c r="G5" s="19" t="s">
        <v>28</v>
      </c>
      <c r="H5" s="21">
        <v>120000</v>
      </c>
      <c r="I5" s="21">
        <v>67900</v>
      </c>
      <c r="J5" s="22">
        <f t="shared" si="0"/>
        <v>56.583333333333329</v>
      </c>
      <c r="K5" s="21">
        <v>171598</v>
      </c>
      <c r="L5" s="21">
        <v>9299</v>
      </c>
      <c r="M5" s="21">
        <f t="shared" si="1"/>
        <v>110701</v>
      </c>
      <c r="N5" s="21">
        <v>94634</v>
      </c>
      <c r="O5" s="23">
        <f t="shared" si="2"/>
        <v>1.1697804171862121</v>
      </c>
      <c r="P5" s="24">
        <v>1360</v>
      </c>
      <c r="Q5" s="25">
        <f t="shared" si="3"/>
        <v>81.397794117647052</v>
      </c>
      <c r="R5" s="26" t="s">
        <v>237</v>
      </c>
      <c r="S5" s="27">
        <f>ABS(O76-O5)*100</f>
        <v>88.290416674837189</v>
      </c>
      <c r="T5" s="19" t="s">
        <v>30</v>
      </c>
      <c r="U5" s="19" t="s">
        <v>36</v>
      </c>
      <c r="V5" s="21">
        <v>8313</v>
      </c>
      <c r="W5" s="19" t="s">
        <v>31</v>
      </c>
      <c r="X5" s="19" t="s">
        <v>238</v>
      </c>
      <c r="Y5" s="19" t="s">
        <v>33</v>
      </c>
      <c r="Z5" s="19">
        <v>45</v>
      </c>
    </row>
    <row r="6" spans="1:26" x14ac:dyDescent="0.3">
      <c r="A6" s="55" t="s">
        <v>237</v>
      </c>
      <c r="B6" s="10" t="s">
        <v>403</v>
      </c>
      <c r="C6" s="10" t="s">
        <v>404</v>
      </c>
      <c r="D6" s="11">
        <v>45210</v>
      </c>
      <c r="E6" s="12">
        <v>72000</v>
      </c>
      <c r="F6" s="10" t="s">
        <v>27</v>
      </c>
      <c r="G6" s="10" t="s">
        <v>28</v>
      </c>
      <c r="H6" s="12">
        <v>72000</v>
      </c>
      <c r="I6" s="12">
        <v>38700</v>
      </c>
      <c r="J6" s="13">
        <f t="shared" si="0"/>
        <v>53.75</v>
      </c>
      <c r="K6" s="12">
        <v>100897</v>
      </c>
      <c r="L6" s="12">
        <v>7925</v>
      </c>
      <c r="M6" s="12">
        <f t="shared" si="1"/>
        <v>64075</v>
      </c>
      <c r="N6" s="12">
        <v>54211</v>
      </c>
      <c r="O6" s="14">
        <f t="shared" si="2"/>
        <v>1.1819556916492964</v>
      </c>
      <c r="P6" s="15">
        <v>648</v>
      </c>
      <c r="Q6" s="16">
        <f t="shared" si="3"/>
        <v>98.881172839506178</v>
      </c>
      <c r="R6" s="17" t="s">
        <v>237</v>
      </c>
      <c r="S6" s="18">
        <f>ABS(O58-O6)*100</f>
        <v>70.224577750362897</v>
      </c>
      <c r="T6" s="10" t="s">
        <v>30</v>
      </c>
      <c r="U6" s="10" t="s">
        <v>36</v>
      </c>
      <c r="V6" s="12">
        <v>7925</v>
      </c>
      <c r="W6" s="10" t="s">
        <v>31</v>
      </c>
      <c r="X6" s="10" t="s">
        <v>238</v>
      </c>
      <c r="Y6" s="10" t="s">
        <v>33</v>
      </c>
      <c r="Z6" s="10">
        <v>45</v>
      </c>
    </row>
    <row r="7" spans="1:26" x14ac:dyDescent="0.3">
      <c r="A7" s="55" t="s">
        <v>237</v>
      </c>
      <c r="B7" s="10" t="s">
        <v>285</v>
      </c>
      <c r="C7" s="10" t="s">
        <v>286</v>
      </c>
      <c r="D7" s="11">
        <v>45093</v>
      </c>
      <c r="E7" s="12">
        <v>84550</v>
      </c>
      <c r="F7" s="10" t="s">
        <v>27</v>
      </c>
      <c r="G7" s="10" t="s">
        <v>28</v>
      </c>
      <c r="H7" s="12">
        <v>84550</v>
      </c>
      <c r="I7" s="12">
        <v>44600</v>
      </c>
      <c r="J7" s="13">
        <f t="shared" si="0"/>
        <v>52.7498521584861</v>
      </c>
      <c r="K7" s="12">
        <v>117909</v>
      </c>
      <c r="L7" s="12">
        <v>8104</v>
      </c>
      <c r="M7" s="12">
        <f t="shared" si="1"/>
        <v>76446</v>
      </c>
      <c r="N7" s="12">
        <v>64026</v>
      </c>
      <c r="O7" s="14">
        <f t="shared" si="2"/>
        <v>1.1939836941242621</v>
      </c>
      <c r="P7" s="15">
        <v>780</v>
      </c>
      <c r="Q7" s="16">
        <f t="shared" si="3"/>
        <v>98.007692307692309</v>
      </c>
      <c r="R7" s="17" t="s">
        <v>237</v>
      </c>
      <c r="S7" s="18">
        <f>ABS(O85-O7)*100</f>
        <v>102.98539651976843</v>
      </c>
      <c r="T7" s="10" t="s">
        <v>30</v>
      </c>
      <c r="U7" s="10" t="s">
        <v>36</v>
      </c>
      <c r="V7" s="12">
        <v>8104</v>
      </c>
      <c r="W7" s="10" t="s">
        <v>31</v>
      </c>
      <c r="X7" s="10" t="s">
        <v>238</v>
      </c>
      <c r="Y7" s="10" t="s">
        <v>33</v>
      </c>
      <c r="Z7" s="10">
        <v>45</v>
      </c>
    </row>
    <row r="8" spans="1:26" x14ac:dyDescent="0.3">
      <c r="A8" s="56" t="s">
        <v>237</v>
      </c>
      <c r="B8" s="19" t="s">
        <v>421</v>
      </c>
      <c r="C8" s="19" t="s">
        <v>422</v>
      </c>
      <c r="D8" s="20">
        <v>45642</v>
      </c>
      <c r="E8" s="21">
        <v>150000</v>
      </c>
      <c r="F8" s="19" t="s">
        <v>27</v>
      </c>
      <c r="G8" s="19" t="s">
        <v>55</v>
      </c>
      <c r="H8" s="21">
        <v>150000</v>
      </c>
      <c r="I8" s="21">
        <v>85500</v>
      </c>
      <c r="J8" s="22">
        <f t="shared" si="0"/>
        <v>56.999999999999993</v>
      </c>
      <c r="K8" s="21">
        <v>193096</v>
      </c>
      <c r="L8" s="21">
        <v>17374</v>
      </c>
      <c r="M8" s="21">
        <f t="shared" si="1"/>
        <v>132626</v>
      </c>
      <c r="N8" s="21">
        <v>102461</v>
      </c>
      <c r="O8" s="23">
        <f t="shared" si="2"/>
        <v>1.2944047003250017</v>
      </c>
      <c r="P8" s="24">
        <v>1405</v>
      </c>
      <c r="Q8" s="25">
        <f t="shared" si="3"/>
        <v>94.395729537366549</v>
      </c>
      <c r="R8" s="26" t="s">
        <v>237</v>
      </c>
      <c r="S8" s="27">
        <f>ABS(O50-O8)*100</f>
        <v>45.619396257090152</v>
      </c>
      <c r="T8" s="19" t="s">
        <v>30</v>
      </c>
      <c r="U8" s="19" t="s">
        <v>31</v>
      </c>
      <c r="V8" s="21">
        <v>17374</v>
      </c>
      <c r="W8" s="19" t="s">
        <v>423</v>
      </c>
      <c r="X8" s="19" t="s">
        <v>238</v>
      </c>
      <c r="Y8" s="19" t="s">
        <v>33</v>
      </c>
      <c r="Z8" s="19">
        <v>45</v>
      </c>
    </row>
    <row r="9" spans="1:26" x14ac:dyDescent="0.3">
      <c r="A9" s="55" t="s">
        <v>237</v>
      </c>
      <c r="B9" s="10" t="s">
        <v>503</v>
      </c>
      <c r="C9" s="10" t="s">
        <v>504</v>
      </c>
      <c r="D9" s="11">
        <v>45184</v>
      </c>
      <c r="E9" s="12">
        <v>110000</v>
      </c>
      <c r="F9" s="10" t="s">
        <v>27</v>
      </c>
      <c r="G9" s="10" t="s">
        <v>28</v>
      </c>
      <c r="H9" s="12">
        <v>110000</v>
      </c>
      <c r="I9" s="12">
        <v>51800</v>
      </c>
      <c r="J9" s="13">
        <f t="shared" si="0"/>
        <v>47.090909090909086</v>
      </c>
      <c r="K9" s="12">
        <v>137093</v>
      </c>
      <c r="L9" s="12">
        <v>11430</v>
      </c>
      <c r="M9" s="12">
        <f t="shared" si="1"/>
        <v>98570</v>
      </c>
      <c r="N9" s="12">
        <v>73272</v>
      </c>
      <c r="O9" s="14">
        <f t="shared" si="2"/>
        <v>1.3452614914291954</v>
      </c>
      <c r="P9" s="15">
        <v>1045</v>
      </c>
      <c r="Q9" s="16">
        <f t="shared" si="3"/>
        <v>94.325358851674636</v>
      </c>
      <c r="R9" s="17" t="s">
        <v>237</v>
      </c>
      <c r="S9" s="18">
        <f>ABS(O21-O9)*100</f>
        <v>7.8251277103772443</v>
      </c>
      <c r="T9" s="10" t="s">
        <v>30</v>
      </c>
      <c r="U9" s="10" t="s">
        <v>36</v>
      </c>
      <c r="V9" s="12">
        <v>11430</v>
      </c>
      <c r="W9" s="10" t="s">
        <v>31</v>
      </c>
      <c r="X9" s="10" t="s">
        <v>238</v>
      </c>
      <c r="Y9" s="10" t="s">
        <v>33</v>
      </c>
      <c r="Z9" s="10">
        <v>45</v>
      </c>
    </row>
    <row r="10" spans="1:26" x14ac:dyDescent="0.3">
      <c r="A10" s="55" t="s">
        <v>237</v>
      </c>
      <c r="B10" s="10" t="s">
        <v>432</v>
      </c>
      <c r="C10" s="10" t="s">
        <v>433</v>
      </c>
      <c r="D10" s="11">
        <v>45415</v>
      </c>
      <c r="E10" s="12">
        <v>95000</v>
      </c>
      <c r="F10" s="10" t="s">
        <v>27</v>
      </c>
      <c r="G10" s="10" t="s">
        <v>28</v>
      </c>
      <c r="H10" s="12">
        <v>95000</v>
      </c>
      <c r="I10" s="12">
        <v>52200</v>
      </c>
      <c r="J10" s="13">
        <f t="shared" si="0"/>
        <v>54.94736842105263</v>
      </c>
      <c r="K10" s="12">
        <v>117693</v>
      </c>
      <c r="L10" s="12">
        <v>8439</v>
      </c>
      <c r="M10" s="12">
        <f t="shared" si="1"/>
        <v>86561</v>
      </c>
      <c r="N10" s="12">
        <v>63704</v>
      </c>
      <c r="O10" s="14">
        <f t="shared" si="2"/>
        <v>1.3588000753484868</v>
      </c>
      <c r="P10" s="15">
        <v>850</v>
      </c>
      <c r="Q10" s="16">
        <f t="shared" si="3"/>
        <v>101.8364705882353</v>
      </c>
      <c r="R10" s="17" t="s">
        <v>237</v>
      </c>
      <c r="S10" s="18">
        <f>ABS(O45-O10)*100</f>
        <v>35.506289452621331</v>
      </c>
      <c r="T10" s="10" t="s">
        <v>30</v>
      </c>
      <c r="U10" s="10" t="s">
        <v>36</v>
      </c>
      <c r="V10" s="12">
        <v>8439</v>
      </c>
      <c r="W10" s="10" t="s">
        <v>31</v>
      </c>
      <c r="X10" s="10" t="s">
        <v>238</v>
      </c>
      <c r="Y10" s="10" t="s">
        <v>33</v>
      </c>
      <c r="Z10" s="10">
        <v>45</v>
      </c>
    </row>
    <row r="11" spans="1:26" x14ac:dyDescent="0.3">
      <c r="A11" s="55" t="s">
        <v>237</v>
      </c>
      <c r="B11" s="10" t="s">
        <v>239</v>
      </c>
      <c r="C11" s="10" t="s">
        <v>240</v>
      </c>
      <c r="D11" s="11">
        <v>45730</v>
      </c>
      <c r="E11" s="12">
        <v>109000</v>
      </c>
      <c r="F11" s="10" t="s">
        <v>27</v>
      </c>
      <c r="G11" s="10" t="s">
        <v>28</v>
      </c>
      <c r="H11" s="12">
        <v>109000</v>
      </c>
      <c r="I11" s="12">
        <v>62400</v>
      </c>
      <c r="J11" s="13">
        <f t="shared" si="0"/>
        <v>57.247706422018354</v>
      </c>
      <c r="K11" s="12">
        <v>134898</v>
      </c>
      <c r="L11" s="12">
        <v>8281</v>
      </c>
      <c r="M11" s="12">
        <f t="shared" si="1"/>
        <v>100719</v>
      </c>
      <c r="N11" s="12">
        <v>73829</v>
      </c>
      <c r="O11" s="14">
        <f t="shared" si="2"/>
        <v>1.3642200219425971</v>
      </c>
      <c r="P11" s="15">
        <v>872</v>
      </c>
      <c r="Q11" s="16">
        <f t="shared" si="3"/>
        <v>115.50344036697248</v>
      </c>
      <c r="R11" s="17" t="s">
        <v>237</v>
      </c>
      <c r="S11" s="18">
        <f>ABS(O109-O11)*100</f>
        <v>136.4220021942597</v>
      </c>
      <c r="T11" s="10" t="s">
        <v>30</v>
      </c>
      <c r="U11" s="10" t="s">
        <v>31</v>
      </c>
      <c r="V11" s="12">
        <v>8281</v>
      </c>
      <c r="W11" s="10" t="s">
        <v>31</v>
      </c>
      <c r="X11" s="10" t="s">
        <v>238</v>
      </c>
      <c r="Y11" s="10" t="s">
        <v>33</v>
      </c>
      <c r="Z11" s="10">
        <v>45</v>
      </c>
    </row>
    <row r="12" spans="1:26" x14ac:dyDescent="0.3">
      <c r="A12" s="56" t="s">
        <v>237</v>
      </c>
      <c r="B12" s="19" t="s">
        <v>450</v>
      </c>
      <c r="C12" s="19" t="s">
        <v>451</v>
      </c>
      <c r="D12" s="20">
        <v>45160</v>
      </c>
      <c r="E12" s="21">
        <v>100000</v>
      </c>
      <c r="F12" s="19" t="s">
        <v>27</v>
      </c>
      <c r="G12" s="19" t="s">
        <v>28</v>
      </c>
      <c r="H12" s="21">
        <v>100000</v>
      </c>
      <c r="I12" s="21">
        <v>46400</v>
      </c>
      <c r="J12" s="22">
        <f t="shared" si="0"/>
        <v>46.400000000000006</v>
      </c>
      <c r="K12" s="21">
        <v>122894</v>
      </c>
      <c r="L12" s="21">
        <v>9493</v>
      </c>
      <c r="M12" s="21">
        <f t="shared" si="1"/>
        <v>90507</v>
      </c>
      <c r="N12" s="21">
        <v>66123</v>
      </c>
      <c r="O12" s="23">
        <f t="shared" si="2"/>
        <v>1.3687672973095595</v>
      </c>
      <c r="P12" s="24">
        <v>870</v>
      </c>
      <c r="Q12" s="25">
        <f t="shared" si="3"/>
        <v>104.03103448275863</v>
      </c>
      <c r="R12" s="26" t="s">
        <v>237</v>
      </c>
      <c r="S12" s="27">
        <f>ABS(O38-O12)*100</f>
        <v>30.184328694867489</v>
      </c>
      <c r="T12" s="19" t="s">
        <v>43</v>
      </c>
      <c r="U12" s="19" t="s">
        <v>36</v>
      </c>
      <c r="V12" s="21">
        <v>9493</v>
      </c>
      <c r="W12" s="19" t="s">
        <v>31</v>
      </c>
      <c r="X12" s="19" t="s">
        <v>238</v>
      </c>
      <c r="Y12" s="19" t="s">
        <v>33</v>
      </c>
      <c r="Z12" s="19">
        <v>45</v>
      </c>
    </row>
    <row r="13" spans="1:26" x14ac:dyDescent="0.3">
      <c r="A13" s="56" t="s">
        <v>237</v>
      </c>
      <c r="B13" s="19" t="s">
        <v>430</v>
      </c>
      <c r="C13" s="19" t="s">
        <v>431</v>
      </c>
      <c r="D13" s="20">
        <v>45596</v>
      </c>
      <c r="E13" s="21">
        <v>85000</v>
      </c>
      <c r="F13" s="19" t="s">
        <v>27</v>
      </c>
      <c r="G13" s="19" t="s">
        <v>28</v>
      </c>
      <c r="H13" s="21">
        <v>85000</v>
      </c>
      <c r="I13" s="21">
        <v>46200</v>
      </c>
      <c r="J13" s="22">
        <f t="shared" si="0"/>
        <v>54.352941176470594</v>
      </c>
      <c r="K13" s="21">
        <v>103810</v>
      </c>
      <c r="L13" s="21">
        <v>10548</v>
      </c>
      <c r="M13" s="21">
        <f t="shared" si="1"/>
        <v>74452</v>
      </c>
      <c r="N13" s="21">
        <v>54380</v>
      </c>
      <c r="O13" s="23">
        <f t="shared" si="2"/>
        <v>1.3691062890768666</v>
      </c>
      <c r="P13" s="24">
        <v>696</v>
      </c>
      <c r="Q13" s="25">
        <f t="shared" si="3"/>
        <v>106.97126436781609</v>
      </c>
      <c r="R13" s="26" t="s">
        <v>237</v>
      </c>
      <c r="S13" s="27">
        <f>ABS(O51-O13)*100</f>
        <v>40.06991040638961</v>
      </c>
      <c r="T13" s="19" t="s">
        <v>30</v>
      </c>
      <c r="U13" s="19" t="s">
        <v>31</v>
      </c>
      <c r="V13" s="21">
        <v>10548</v>
      </c>
      <c r="W13" s="19" t="s">
        <v>31</v>
      </c>
      <c r="X13" s="19" t="s">
        <v>238</v>
      </c>
      <c r="Y13" s="19" t="s">
        <v>33</v>
      </c>
      <c r="Z13" s="19">
        <v>45</v>
      </c>
    </row>
    <row r="14" spans="1:26" x14ac:dyDescent="0.3">
      <c r="A14" s="56" t="s">
        <v>237</v>
      </c>
      <c r="B14" s="19" t="s">
        <v>539</v>
      </c>
      <c r="C14" s="19" t="s">
        <v>540</v>
      </c>
      <c r="D14" s="20">
        <v>45497</v>
      </c>
      <c r="E14" s="21">
        <v>96500</v>
      </c>
      <c r="F14" s="19" t="s">
        <v>27</v>
      </c>
      <c r="G14" s="19" t="s">
        <v>28</v>
      </c>
      <c r="H14" s="21">
        <v>96500</v>
      </c>
      <c r="I14" s="21">
        <v>51900</v>
      </c>
      <c r="J14" s="22">
        <f t="shared" si="0"/>
        <v>53.782383419689118</v>
      </c>
      <c r="K14" s="21">
        <v>116159</v>
      </c>
      <c r="L14" s="21">
        <v>18649</v>
      </c>
      <c r="M14" s="21">
        <f t="shared" si="1"/>
        <v>77851</v>
      </c>
      <c r="N14" s="21">
        <v>56857</v>
      </c>
      <c r="O14" s="23">
        <f t="shared" si="2"/>
        <v>1.3692421337742056</v>
      </c>
      <c r="P14" s="24">
        <v>760</v>
      </c>
      <c r="Q14" s="25">
        <f t="shared" si="3"/>
        <v>102.43552631578947</v>
      </c>
      <c r="R14" s="26" t="s">
        <v>237</v>
      </c>
      <c r="S14" s="27">
        <f>ABS(O17-O14)*100</f>
        <v>0.70874164070291457</v>
      </c>
      <c r="T14" s="19" t="s">
        <v>30</v>
      </c>
      <c r="U14" s="19" t="s">
        <v>36</v>
      </c>
      <c r="V14" s="21">
        <v>16548</v>
      </c>
      <c r="W14" s="19" t="s">
        <v>31</v>
      </c>
      <c r="X14" s="19" t="s">
        <v>238</v>
      </c>
      <c r="Y14" s="19" t="s">
        <v>33</v>
      </c>
      <c r="Z14" s="19">
        <v>45</v>
      </c>
    </row>
    <row r="15" spans="1:26" x14ac:dyDescent="0.3">
      <c r="A15" s="55" t="s">
        <v>237</v>
      </c>
      <c r="B15" s="10" t="s">
        <v>260</v>
      </c>
      <c r="C15" s="10" t="s">
        <v>261</v>
      </c>
      <c r="D15" s="11">
        <v>45408</v>
      </c>
      <c r="E15" s="12">
        <v>130000</v>
      </c>
      <c r="F15" s="10" t="s">
        <v>27</v>
      </c>
      <c r="G15" s="10" t="s">
        <v>28</v>
      </c>
      <c r="H15" s="12">
        <v>130000</v>
      </c>
      <c r="I15" s="12">
        <v>72500</v>
      </c>
      <c r="J15" s="13">
        <f t="shared" si="0"/>
        <v>55.769230769230774</v>
      </c>
      <c r="K15" s="12">
        <v>156682</v>
      </c>
      <c r="L15" s="12">
        <v>23807</v>
      </c>
      <c r="M15" s="12">
        <f t="shared" si="1"/>
        <v>106193</v>
      </c>
      <c r="N15" s="12">
        <v>77478</v>
      </c>
      <c r="O15" s="14">
        <f t="shared" si="2"/>
        <v>1.3706213376700482</v>
      </c>
      <c r="P15" s="15">
        <v>1001</v>
      </c>
      <c r="Q15" s="16">
        <f t="shared" si="3"/>
        <v>106.08691308691309</v>
      </c>
      <c r="R15" s="17" t="s">
        <v>237</v>
      </c>
      <c r="S15" s="18">
        <f>ABS(O102-O15)*100</f>
        <v>115.79245294048999</v>
      </c>
      <c r="T15" s="10" t="s">
        <v>30</v>
      </c>
      <c r="U15" s="10" t="s">
        <v>36</v>
      </c>
      <c r="V15" s="12">
        <v>23807</v>
      </c>
      <c r="W15" s="10" t="s">
        <v>31</v>
      </c>
      <c r="X15" s="10" t="s">
        <v>238</v>
      </c>
      <c r="Y15" s="10" t="s">
        <v>33</v>
      </c>
      <c r="Z15" s="10">
        <v>47</v>
      </c>
    </row>
    <row r="16" spans="1:26" x14ac:dyDescent="0.3">
      <c r="A16" s="56" t="s">
        <v>237</v>
      </c>
      <c r="B16" s="19" t="s">
        <v>303</v>
      </c>
      <c r="C16" s="19" t="s">
        <v>304</v>
      </c>
      <c r="D16" s="20">
        <v>45055</v>
      </c>
      <c r="E16" s="21">
        <v>215000</v>
      </c>
      <c r="F16" s="19" t="s">
        <v>27</v>
      </c>
      <c r="G16" s="19" t="s">
        <v>28</v>
      </c>
      <c r="H16" s="21">
        <v>215000</v>
      </c>
      <c r="I16" s="21">
        <v>100000</v>
      </c>
      <c r="J16" s="22">
        <f t="shared" si="0"/>
        <v>46.511627906976742</v>
      </c>
      <c r="K16" s="21">
        <v>266139</v>
      </c>
      <c r="L16" s="21">
        <v>8313</v>
      </c>
      <c r="M16" s="21">
        <f t="shared" si="1"/>
        <v>206687</v>
      </c>
      <c r="N16" s="21">
        <v>150335</v>
      </c>
      <c r="O16" s="23">
        <f t="shared" si="2"/>
        <v>1.3748428509661756</v>
      </c>
      <c r="P16" s="24">
        <v>1920</v>
      </c>
      <c r="Q16" s="25">
        <f t="shared" si="3"/>
        <v>107.64947916666667</v>
      </c>
      <c r="R16" s="26" t="s">
        <v>237</v>
      </c>
      <c r="S16" s="27">
        <f>ABS(O84-O16)*100</f>
        <v>84.578054206012226</v>
      </c>
      <c r="T16" s="19" t="s">
        <v>52</v>
      </c>
      <c r="U16" s="19" t="s">
        <v>36</v>
      </c>
      <c r="V16" s="21">
        <v>8313</v>
      </c>
      <c r="W16" s="19" t="s">
        <v>31</v>
      </c>
      <c r="X16" s="19" t="s">
        <v>238</v>
      </c>
      <c r="Y16" s="19" t="s">
        <v>33</v>
      </c>
      <c r="Z16" s="19">
        <v>58</v>
      </c>
    </row>
    <row r="17" spans="1:26" x14ac:dyDescent="0.3">
      <c r="A17" s="56" t="s">
        <v>237</v>
      </c>
      <c r="B17" s="19" t="s">
        <v>501</v>
      </c>
      <c r="C17" s="19" t="s">
        <v>502</v>
      </c>
      <c r="D17" s="20">
        <v>45737</v>
      </c>
      <c r="E17" s="21">
        <v>103000</v>
      </c>
      <c r="F17" s="19" t="s">
        <v>27</v>
      </c>
      <c r="G17" s="19" t="s">
        <v>28</v>
      </c>
      <c r="H17" s="21">
        <v>103000</v>
      </c>
      <c r="I17" s="21">
        <v>55800</v>
      </c>
      <c r="J17" s="22">
        <f t="shared" si="0"/>
        <v>54.174757281553397</v>
      </c>
      <c r="K17" s="21">
        <v>125798</v>
      </c>
      <c r="L17" s="21">
        <v>10351</v>
      </c>
      <c r="M17" s="21">
        <f t="shared" si="1"/>
        <v>92649</v>
      </c>
      <c r="N17" s="21">
        <v>67316</v>
      </c>
      <c r="O17" s="23">
        <f t="shared" si="2"/>
        <v>1.3763295501812347</v>
      </c>
      <c r="P17" s="24">
        <v>917</v>
      </c>
      <c r="Q17" s="25">
        <f t="shared" si="3"/>
        <v>101.03489640130861</v>
      </c>
      <c r="R17" s="26" t="s">
        <v>237</v>
      </c>
      <c r="S17" s="27">
        <f>ABS(O30-O17)*100</f>
        <v>19.734291909904613</v>
      </c>
      <c r="T17" s="19" t="s">
        <v>30</v>
      </c>
      <c r="U17" s="19" t="s">
        <v>31</v>
      </c>
      <c r="V17" s="21">
        <v>10351</v>
      </c>
      <c r="W17" s="19" t="s">
        <v>31</v>
      </c>
      <c r="X17" s="19" t="s">
        <v>238</v>
      </c>
      <c r="Y17" s="19" t="s">
        <v>33</v>
      </c>
      <c r="Z17" s="19">
        <v>45</v>
      </c>
    </row>
    <row r="18" spans="1:26" x14ac:dyDescent="0.3">
      <c r="A18" s="56" t="s">
        <v>237</v>
      </c>
      <c r="B18" s="19" t="s">
        <v>264</v>
      </c>
      <c r="C18" s="19" t="s">
        <v>265</v>
      </c>
      <c r="D18" s="20">
        <v>45265</v>
      </c>
      <c r="E18" s="21">
        <v>145000</v>
      </c>
      <c r="F18" s="19" t="s">
        <v>27</v>
      </c>
      <c r="G18" s="19" t="s">
        <v>28</v>
      </c>
      <c r="H18" s="21">
        <v>145000</v>
      </c>
      <c r="I18" s="21">
        <v>65300</v>
      </c>
      <c r="J18" s="22">
        <f t="shared" si="0"/>
        <v>45.03448275862069</v>
      </c>
      <c r="K18" s="21">
        <v>169635</v>
      </c>
      <c r="L18" s="21">
        <v>36728</v>
      </c>
      <c r="M18" s="21">
        <f t="shared" si="1"/>
        <v>108272</v>
      </c>
      <c r="N18" s="21">
        <v>77496</v>
      </c>
      <c r="O18" s="23">
        <f t="shared" si="2"/>
        <v>1.3971301744606173</v>
      </c>
      <c r="P18" s="24">
        <v>936</v>
      </c>
      <c r="Q18" s="25">
        <f t="shared" si="3"/>
        <v>115.67521367521367</v>
      </c>
      <c r="R18" s="26" t="s">
        <v>237</v>
      </c>
      <c r="S18" s="27">
        <f>ABS(O103-O18)*100</f>
        <v>136.81708575600857</v>
      </c>
      <c r="T18" s="19" t="s">
        <v>30</v>
      </c>
      <c r="U18" s="19" t="s">
        <v>36</v>
      </c>
      <c r="V18" s="21">
        <v>33250</v>
      </c>
      <c r="W18" s="19" t="s">
        <v>31</v>
      </c>
      <c r="X18" s="19" t="s">
        <v>238</v>
      </c>
      <c r="Y18" s="19" t="s">
        <v>33</v>
      </c>
      <c r="Z18" s="19">
        <v>45</v>
      </c>
    </row>
    <row r="19" spans="1:26" x14ac:dyDescent="0.3">
      <c r="A19" s="55" t="s">
        <v>237</v>
      </c>
      <c r="B19" s="10" t="s">
        <v>411</v>
      </c>
      <c r="C19" s="10" t="s">
        <v>412</v>
      </c>
      <c r="D19" s="11">
        <v>45727</v>
      </c>
      <c r="E19" s="12">
        <v>107500</v>
      </c>
      <c r="F19" s="10" t="s">
        <v>27</v>
      </c>
      <c r="G19" s="10" t="s">
        <v>28</v>
      </c>
      <c r="H19" s="12">
        <v>107500</v>
      </c>
      <c r="I19" s="12">
        <v>56800</v>
      </c>
      <c r="J19" s="13">
        <f t="shared" si="0"/>
        <v>52.837209302325583</v>
      </c>
      <c r="K19" s="12">
        <v>128179</v>
      </c>
      <c r="L19" s="12">
        <v>8439</v>
      </c>
      <c r="M19" s="12">
        <f t="shared" si="1"/>
        <v>99061</v>
      </c>
      <c r="N19" s="12">
        <v>69819</v>
      </c>
      <c r="O19" s="14">
        <f t="shared" si="2"/>
        <v>1.4188258210515763</v>
      </c>
      <c r="P19" s="15">
        <v>936</v>
      </c>
      <c r="Q19" s="16">
        <f t="shared" si="3"/>
        <v>105.8344017094017</v>
      </c>
      <c r="R19" s="17" t="s">
        <v>237</v>
      </c>
      <c r="S19" s="18">
        <f>ABS(O66-O19)*100</f>
        <v>53.396824744032557</v>
      </c>
      <c r="T19" s="10" t="s">
        <v>43</v>
      </c>
      <c r="U19" s="10" t="s">
        <v>31</v>
      </c>
      <c r="V19" s="12">
        <v>8439</v>
      </c>
      <c r="W19" s="10" t="s">
        <v>31</v>
      </c>
      <c r="X19" s="10" t="s">
        <v>238</v>
      </c>
      <c r="Y19" s="10" t="s">
        <v>33</v>
      </c>
      <c r="Z19" s="10">
        <v>45</v>
      </c>
    </row>
    <row r="20" spans="1:26" x14ac:dyDescent="0.3">
      <c r="A20" s="55" t="s">
        <v>237</v>
      </c>
      <c r="B20" s="10" t="s">
        <v>454</v>
      </c>
      <c r="C20" s="10" t="s">
        <v>455</v>
      </c>
      <c r="D20" s="11">
        <v>45722</v>
      </c>
      <c r="E20" s="12">
        <v>179900</v>
      </c>
      <c r="F20" s="10" t="s">
        <v>27</v>
      </c>
      <c r="G20" s="10" t="s">
        <v>28</v>
      </c>
      <c r="H20" s="12">
        <v>179900</v>
      </c>
      <c r="I20" s="12">
        <v>97600</v>
      </c>
      <c r="J20" s="13">
        <f t="shared" si="0"/>
        <v>54.252362423568648</v>
      </c>
      <c r="K20" s="12">
        <v>214183</v>
      </c>
      <c r="L20" s="12">
        <v>12658</v>
      </c>
      <c r="M20" s="12">
        <f t="shared" si="1"/>
        <v>167242</v>
      </c>
      <c r="N20" s="12">
        <v>117507</v>
      </c>
      <c r="O20" s="14">
        <f t="shared" si="2"/>
        <v>1.4232513807688052</v>
      </c>
      <c r="P20" s="15">
        <v>1260</v>
      </c>
      <c r="Q20" s="16">
        <f t="shared" si="3"/>
        <v>132.73174603174604</v>
      </c>
      <c r="R20" s="17" t="s">
        <v>237</v>
      </c>
      <c r="S20" s="18">
        <f>ABS(O44-O20)*100</f>
        <v>28.476207694644184</v>
      </c>
      <c r="T20" s="10" t="s">
        <v>30</v>
      </c>
      <c r="U20" s="10" t="s">
        <v>31</v>
      </c>
      <c r="V20" s="12">
        <v>12658</v>
      </c>
      <c r="W20" s="10" t="s">
        <v>31</v>
      </c>
      <c r="X20" s="10" t="s">
        <v>238</v>
      </c>
      <c r="Y20" s="10" t="s">
        <v>33</v>
      </c>
      <c r="Z20" s="10">
        <v>56</v>
      </c>
    </row>
    <row r="21" spans="1:26" x14ac:dyDescent="0.3">
      <c r="A21" s="55" t="s">
        <v>237</v>
      </c>
      <c r="B21" s="10" t="s">
        <v>497</v>
      </c>
      <c r="C21" s="10" t="s">
        <v>498</v>
      </c>
      <c r="D21" s="11">
        <v>45520</v>
      </c>
      <c r="E21" s="12">
        <v>140500</v>
      </c>
      <c r="F21" s="10" t="s">
        <v>27</v>
      </c>
      <c r="G21" s="10" t="s">
        <v>28</v>
      </c>
      <c r="H21" s="12">
        <v>140500</v>
      </c>
      <c r="I21" s="12">
        <v>72100</v>
      </c>
      <c r="J21" s="13">
        <f t="shared" si="0"/>
        <v>51.316725978647682</v>
      </c>
      <c r="K21" s="12">
        <v>160488</v>
      </c>
      <c r="L21" s="12">
        <v>42894</v>
      </c>
      <c r="M21" s="12">
        <f t="shared" si="1"/>
        <v>97606</v>
      </c>
      <c r="N21" s="12">
        <v>68567</v>
      </c>
      <c r="O21" s="14">
        <f t="shared" si="2"/>
        <v>1.4235127685329678</v>
      </c>
      <c r="P21" s="15">
        <v>883</v>
      </c>
      <c r="Q21" s="16">
        <f t="shared" si="3"/>
        <v>110.53907134767837</v>
      </c>
      <c r="R21" s="17" t="s">
        <v>237</v>
      </c>
      <c r="S21" s="18">
        <f>ABS(O36-O21)*100</f>
        <v>21.254132233190237</v>
      </c>
      <c r="T21" s="10" t="s">
        <v>43</v>
      </c>
      <c r="U21" s="10" t="s">
        <v>36</v>
      </c>
      <c r="V21" s="12">
        <v>42894</v>
      </c>
      <c r="W21" s="10" t="s">
        <v>31</v>
      </c>
      <c r="X21" s="10" t="s">
        <v>238</v>
      </c>
      <c r="Y21" s="10" t="s">
        <v>33</v>
      </c>
      <c r="Z21" s="10">
        <v>45</v>
      </c>
    </row>
    <row r="22" spans="1:26" x14ac:dyDescent="0.3">
      <c r="A22" s="56" t="s">
        <v>237</v>
      </c>
      <c r="B22" s="19" t="s">
        <v>444</v>
      </c>
      <c r="C22" s="19" t="s">
        <v>445</v>
      </c>
      <c r="D22" s="20">
        <v>45720</v>
      </c>
      <c r="E22" s="21">
        <v>115000</v>
      </c>
      <c r="F22" s="19" t="s">
        <v>27</v>
      </c>
      <c r="G22" s="19" t="s">
        <v>28</v>
      </c>
      <c r="H22" s="21">
        <v>115000</v>
      </c>
      <c r="I22" s="21">
        <v>59600</v>
      </c>
      <c r="J22" s="22">
        <f t="shared" si="0"/>
        <v>51.826086956521742</v>
      </c>
      <c r="K22" s="21">
        <v>134061</v>
      </c>
      <c r="L22" s="21">
        <v>8806</v>
      </c>
      <c r="M22" s="21">
        <f t="shared" si="1"/>
        <v>106194</v>
      </c>
      <c r="N22" s="21">
        <v>73034</v>
      </c>
      <c r="O22" s="23">
        <f t="shared" si="2"/>
        <v>1.4540351069364954</v>
      </c>
      <c r="P22" s="24">
        <v>1008</v>
      </c>
      <c r="Q22" s="25">
        <f t="shared" si="3"/>
        <v>105.35119047619048</v>
      </c>
      <c r="R22" s="26" t="s">
        <v>237</v>
      </c>
      <c r="S22" s="27">
        <f>ABS(O51-O22)*100</f>
        <v>31.577028620426727</v>
      </c>
      <c r="T22" s="19" t="s">
        <v>52</v>
      </c>
      <c r="U22" s="19" t="s">
        <v>31</v>
      </c>
      <c r="V22" s="21">
        <v>8806</v>
      </c>
      <c r="W22" s="19" t="s">
        <v>31</v>
      </c>
      <c r="X22" s="19" t="s">
        <v>238</v>
      </c>
      <c r="Y22" s="19" t="s">
        <v>33</v>
      </c>
      <c r="Z22" s="19">
        <v>45</v>
      </c>
    </row>
    <row r="23" spans="1:26" x14ac:dyDescent="0.3">
      <c r="A23" s="56" t="s">
        <v>237</v>
      </c>
      <c r="B23" s="19" t="s">
        <v>252</v>
      </c>
      <c r="C23" s="19" t="s">
        <v>253</v>
      </c>
      <c r="D23" s="20">
        <v>45055</v>
      </c>
      <c r="E23" s="21">
        <v>117500</v>
      </c>
      <c r="F23" s="19" t="s">
        <v>27</v>
      </c>
      <c r="G23" s="19" t="s">
        <v>28</v>
      </c>
      <c r="H23" s="21">
        <v>117500</v>
      </c>
      <c r="I23" s="21">
        <v>54300</v>
      </c>
      <c r="J23" s="22">
        <f t="shared" si="0"/>
        <v>46.212765957446813</v>
      </c>
      <c r="K23" s="21">
        <v>135897</v>
      </c>
      <c r="L23" s="21">
        <v>8313</v>
      </c>
      <c r="M23" s="21">
        <f t="shared" si="1"/>
        <v>109187</v>
      </c>
      <c r="N23" s="21">
        <v>74393</v>
      </c>
      <c r="O23" s="23">
        <f t="shared" si="2"/>
        <v>1.4677052948530103</v>
      </c>
      <c r="P23" s="24">
        <v>1001</v>
      </c>
      <c r="Q23" s="25">
        <f t="shared" si="3"/>
        <v>109.07792207792208</v>
      </c>
      <c r="R23" s="26" t="s">
        <v>237</v>
      </c>
      <c r="S23" s="27">
        <f>ABS(O115-O23)*100</f>
        <v>146.77052948530104</v>
      </c>
      <c r="T23" s="19" t="s">
        <v>30</v>
      </c>
      <c r="U23" s="19" t="s">
        <v>36</v>
      </c>
      <c r="V23" s="21">
        <v>8313</v>
      </c>
      <c r="W23" s="19" t="s">
        <v>31</v>
      </c>
      <c r="X23" s="19" t="s">
        <v>238</v>
      </c>
      <c r="Y23" s="19" t="s">
        <v>33</v>
      </c>
      <c r="Z23" s="19">
        <v>47</v>
      </c>
    </row>
    <row r="24" spans="1:26" x14ac:dyDescent="0.3">
      <c r="A24" s="55" t="s">
        <v>237</v>
      </c>
      <c r="B24" s="10" t="s">
        <v>409</v>
      </c>
      <c r="C24" s="10" t="s">
        <v>410</v>
      </c>
      <c r="D24" s="11">
        <v>45610</v>
      </c>
      <c r="E24" s="12">
        <v>79991</v>
      </c>
      <c r="F24" s="10" t="s">
        <v>27</v>
      </c>
      <c r="G24" s="10" t="s">
        <v>28</v>
      </c>
      <c r="H24" s="12">
        <v>79991</v>
      </c>
      <c r="I24" s="12">
        <v>41300</v>
      </c>
      <c r="J24" s="13">
        <f t="shared" si="0"/>
        <v>51.630808465952413</v>
      </c>
      <c r="K24" s="12">
        <v>88860</v>
      </c>
      <c r="L24" s="12">
        <v>8439</v>
      </c>
      <c r="M24" s="12">
        <f t="shared" si="1"/>
        <v>71552</v>
      </c>
      <c r="N24" s="12">
        <v>46892</v>
      </c>
      <c r="O24" s="14">
        <f t="shared" si="2"/>
        <v>1.5258892774886974</v>
      </c>
      <c r="P24" s="15">
        <v>949</v>
      </c>
      <c r="Q24" s="16">
        <f t="shared" si="3"/>
        <v>75.397260273972606</v>
      </c>
      <c r="R24" s="17" t="s">
        <v>237</v>
      </c>
      <c r="S24" s="18">
        <f>ABS(O72-O24)*100</f>
        <v>47.86862450507703</v>
      </c>
      <c r="T24" s="10" t="s">
        <v>30</v>
      </c>
      <c r="U24" s="10" t="s">
        <v>31</v>
      </c>
      <c r="V24" s="12">
        <v>8439</v>
      </c>
      <c r="W24" s="10" t="s">
        <v>31</v>
      </c>
      <c r="X24" s="10" t="s">
        <v>238</v>
      </c>
      <c r="Y24" s="10" t="s">
        <v>33</v>
      </c>
      <c r="Z24" s="10">
        <v>29</v>
      </c>
    </row>
    <row r="25" spans="1:26" x14ac:dyDescent="0.3">
      <c r="A25" s="56" t="s">
        <v>237</v>
      </c>
      <c r="B25" s="19" t="s">
        <v>266</v>
      </c>
      <c r="C25" s="19" t="s">
        <v>267</v>
      </c>
      <c r="D25" s="20">
        <v>45107</v>
      </c>
      <c r="E25" s="21">
        <v>130000</v>
      </c>
      <c r="F25" s="19" t="s">
        <v>27</v>
      </c>
      <c r="G25" s="19" t="s">
        <v>28</v>
      </c>
      <c r="H25" s="21">
        <v>130000</v>
      </c>
      <c r="I25" s="21">
        <v>54300</v>
      </c>
      <c r="J25" s="22">
        <f t="shared" si="0"/>
        <v>41.769230769230766</v>
      </c>
      <c r="K25" s="21">
        <v>144472</v>
      </c>
      <c r="L25" s="21">
        <v>8313</v>
      </c>
      <c r="M25" s="21">
        <f t="shared" si="1"/>
        <v>121687</v>
      </c>
      <c r="N25" s="21">
        <v>79393</v>
      </c>
      <c r="O25" s="23">
        <f t="shared" si="2"/>
        <v>1.5327169901628608</v>
      </c>
      <c r="P25" s="24">
        <v>1110</v>
      </c>
      <c r="Q25" s="25">
        <f t="shared" si="3"/>
        <v>109.62792792792793</v>
      </c>
      <c r="R25" s="26" t="s">
        <v>237</v>
      </c>
      <c r="S25" s="27">
        <f>ABS(O109-O25)*100</f>
        <v>153.27169901628608</v>
      </c>
      <c r="T25" s="19" t="s">
        <v>43</v>
      </c>
      <c r="U25" s="19" t="s">
        <v>36</v>
      </c>
      <c r="V25" s="21">
        <v>8313</v>
      </c>
      <c r="W25" s="19" t="s">
        <v>31</v>
      </c>
      <c r="X25" s="19" t="s">
        <v>238</v>
      </c>
      <c r="Y25" s="19" t="s">
        <v>33</v>
      </c>
      <c r="Z25" s="19">
        <v>45</v>
      </c>
    </row>
    <row r="26" spans="1:26" x14ac:dyDescent="0.3">
      <c r="A26" s="55" t="s">
        <v>237</v>
      </c>
      <c r="B26" s="10" t="s">
        <v>491</v>
      </c>
      <c r="C26" s="10" t="s">
        <v>492</v>
      </c>
      <c r="D26" s="11">
        <v>45282</v>
      </c>
      <c r="E26" s="12">
        <v>178500</v>
      </c>
      <c r="F26" s="10" t="s">
        <v>27</v>
      </c>
      <c r="G26" s="10" t="s">
        <v>28</v>
      </c>
      <c r="H26" s="12">
        <v>178500</v>
      </c>
      <c r="I26" s="12">
        <v>73800</v>
      </c>
      <c r="J26" s="13">
        <f t="shared" si="0"/>
        <v>41.344537815126046</v>
      </c>
      <c r="K26" s="12">
        <v>195861</v>
      </c>
      <c r="L26" s="12">
        <v>19094</v>
      </c>
      <c r="M26" s="12">
        <f t="shared" si="1"/>
        <v>159406</v>
      </c>
      <c r="N26" s="12">
        <v>103071</v>
      </c>
      <c r="O26" s="14">
        <f t="shared" si="2"/>
        <v>1.5465649891822142</v>
      </c>
      <c r="P26" s="15">
        <v>1392</v>
      </c>
      <c r="Q26" s="16">
        <f t="shared" si="3"/>
        <v>114.51580459770115</v>
      </c>
      <c r="R26" s="17" t="s">
        <v>237</v>
      </c>
      <c r="S26" s="18">
        <f>ABS(O46-O26)*100</f>
        <v>17.337948925840617</v>
      </c>
      <c r="T26" s="10" t="s">
        <v>30</v>
      </c>
      <c r="U26" s="10" t="s">
        <v>36</v>
      </c>
      <c r="V26" s="12">
        <v>19094</v>
      </c>
      <c r="W26" s="10" t="s">
        <v>31</v>
      </c>
      <c r="X26" s="10" t="s">
        <v>238</v>
      </c>
      <c r="Y26" s="10" t="s">
        <v>33</v>
      </c>
      <c r="Z26" s="10">
        <v>45</v>
      </c>
    </row>
    <row r="27" spans="1:26" x14ac:dyDescent="0.3">
      <c r="A27" s="56" t="s">
        <v>237</v>
      </c>
      <c r="B27" s="19" t="s">
        <v>315</v>
      </c>
      <c r="C27" s="19" t="s">
        <v>316</v>
      </c>
      <c r="D27" s="20">
        <v>45686</v>
      </c>
      <c r="E27" s="21">
        <v>92500</v>
      </c>
      <c r="F27" s="19" t="s">
        <v>27</v>
      </c>
      <c r="G27" s="19" t="s">
        <v>28</v>
      </c>
      <c r="H27" s="21">
        <v>92500</v>
      </c>
      <c r="I27" s="21">
        <v>45500</v>
      </c>
      <c r="J27" s="22">
        <f t="shared" si="0"/>
        <v>49.189189189189193</v>
      </c>
      <c r="K27" s="21">
        <v>101614</v>
      </c>
      <c r="L27" s="21">
        <v>8056</v>
      </c>
      <c r="M27" s="21">
        <f t="shared" si="1"/>
        <v>84444</v>
      </c>
      <c r="N27" s="21">
        <v>54552</v>
      </c>
      <c r="O27" s="23">
        <f t="shared" si="2"/>
        <v>1.5479542454905411</v>
      </c>
      <c r="P27" s="24">
        <v>616</v>
      </c>
      <c r="Q27" s="25">
        <f t="shared" si="3"/>
        <v>137.08441558441558</v>
      </c>
      <c r="R27" s="26" t="s">
        <v>237</v>
      </c>
      <c r="S27" s="27">
        <f>ABS(O87-O27)*100</f>
        <v>70.560911002873539</v>
      </c>
      <c r="T27" s="19" t="s">
        <v>30</v>
      </c>
      <c r="U27" s="19" t="s">
        <v>31</v>
      </c>
      <c r="V27" s="21">
        <v>8056</v>
      </c>
      <c r="W27" s="19" t="s">
        <v>31</v>
      </c>
      <c r="X27" s="19" t="s">
        <v>238</v>
      </c>
      <c r="Y27" s="19" t="s">
        <v>33</v>
      </c>
      <c r="Z27" s="19">
        <v>45</v>
      </c>
    </row>
    <row r="28" spans="1:26" x14ac:dyDescent="0.3">
      <c r="A28" s="55" t="s">
        <v>237</v>
      </c>
      <c r="B28" s="10" t="s">
        <v>535</v>
      </c>
      <c r="C28" s="10" t="s">
        <v>536</v>
      </c>
      <c r="D28" s="11">
        <v>45495</v>
      </c>
      <c r="E28" s="12">
        <v>125000</v>
      </c>
      <c r="F28" s="10" t="s">
        <v>27</v>
      </c>
      <c r="G28" s="10" t="s">
        <v>28</v>
      </c>
      <c r="H28" s="12">
        <v>125000</v>
      </c>
      <c r="I28" s="12">
        <v>62100</v>
      </c>
      <c r="J28" s="13">
        <f t="shared" si="0"/>
        <v>49.68</v>
      </c>
      <c r="K28" s="12">
        <v>136222</v>
      </c>
      <c r="L28" s="12">
        <v>8437</v>
      </c>
      <c r="M28" s="12">
        <f t="shared" si="1"/>
        <v>116563</v>
      </c>
      <c r="N28" s="12">
        <v>74510</v>
      </c>
      <c r="O28" s="14">
        <f t="shared" si="2"/>
        <v>1.564394041068313</v>
      </c>
      <c r="P28" s="15">
        <v>1008</v>
      </c>
      <c r="Q28" s="16">
        <f t="shared" si="3"/>
        <v>115.63789682539682</v>
      </c>
      <c r="R28" s="17" t="s">
        <v>237</v>
      </c>
      <c r="S28" s="18">
        <f>ABS(O33-O28)*100</f>
        <v>6.2303969439236218</v>
      </c>
      <c r="T28" s="10" t="s">
        <v>30</v>
      </c>
      <c r="U28" s="10" t="s">
        <v>36</v>
      </c>
      <c r="V28" s="12">
        <v>8437</v>
      </c>
      <c r="W28" s="10" t="s">
        <v>31</v>
      </c>
      <c r="X28" s="10" t="s">
        <v>238</v>
      </c>
      <c r="Y28" s="10" t="s">
        <v>33</v>
      </c>
      <c r="Z28" s="10">
        <v>51</v>
      </c>
    </row>
    <row r="29" spans="1:26" x14ac:dyDescent="0.3">
      <c r="A29" s="55" t="s">
        <v>237</v>
      </c>
      <c r="B29" s="10" t="s">
        <v>295</v>
      </c>
      <c r="C29" s="10" t="s">
        <v>296</v>
      </c>
      <c r="D29" s="11">
        <v>45628</v>
      </c>
      <c r="E29" s="12">
        <v>80000</v>
      </c>
      <c r="F29" s="10" t="s">
        <v>27</v>
      </c>
      <c r="G29" s="10" t="s">
        <v>28</v>
      </c>
      <c r="H29" s="12">
        <v>80000</v>
      </c>
      <c r="I29" s="12">
        <v>38300</v>
      </c>
      <c r="J29" s="13">
        <f t="shared" si="0"/>
        <v>47.875</v>
      </c>
      <c r="K29" s="12">
        <v>86869</v>
      </c>
      <c r="L29" s="12">
        <v>8313</v>
      </c>
      <c r="M29" s="12">
        <f t="shared" si="1"/>
        <v>71687</v>
      </c>
      <c r="N29" s="12">
        <v>45805</v>
      </c>
      <c r="O29" s="14">
        <f t="shared" si="2"/>
        <v>1.5650474838991377</v>
      </c>
      <c r="P29" s="15">
        <v>672</v>
      </c>
      <c r="Q29" s="16">
        <f t="shared" si="3"/>
        <v>106.67708333333333</v>
      </c>
      <c r="R29" s="17" t="s">
        <v>237</v>
      </c>
      <c r="S29" s="18">
        <f>ABS(O99-O29)*100</f>
        <v>156.50474838991377</v>
      </c>
      <c r="T29" s="10" t="s">
        <v>30</v>
      </c>
      <c r="U29" s="10" t="s">
        <v>31</v>
      </c>
      <c r="V29" s="12">
        <v>8313</v>
      </c>
      <c r="W29" s="10" t="s">
        <v>31</v>
      </c>
      <c r="X29" s="10" t="s">
        <v>238</v>
      </c>
      <c r="Y29" s="10" t="s">
        <v>33</v>
      </c>
      <c r="Z29" s="10">
        <v>45</v>
      </c>
    </row>
    <row r="30" spans="1:26" x14ac:dyDescent="0.3">
      <c r="A30" s="55" t="s">
        <v>237</v>
      </c>
      <c r="B30" s="10" t="s">
        <v>428</v>
      </c>
      <c r="C30" s="10" t="s">
        <v>429</v>
      </c>
      <c r="D30" s="11">
        <v>45618</v>
      </c>
      <c r="E30" s="12">
        <v>94500</v>
      </c>
      <c r="F30" s="10" t="s">
        <v>27</v>
      </c>
      <c r="G30" s="10" t="s">
        <v>28</v>
      </c>
      <c r="H30" s="12">
        <v>94500</v>
      </c>
      <c r="I30" s="12">
        <v>45500</v>
      </c>
      <c r="J30" s="13">
        <f t="shared" ref="J30:J61" si="4">I30/H30*100</f>
        <v>48.148148148148145</v>
      </c>
      <c r="K30" s="12">
        <v>102229</v>
      </c>
      <c r="L30" s="12">
        <v>8439</v>
      </c>
      <c r="M30" s="12">
        <f t="shared" ref="M30:M61" si="5">H30-L30</f>
        <v>86061</v>
      </c>
      <c r="N30" s="12">
        <v>54688</v>
      </c>
      <c r="O30" s="14">
        <f t="shared" ref="O30:O61" si="6">M30/N30</f>
        <v>1.5736724692802808</v>
      </c>
      <c r="P30" s="15">
        <v>656</v>
      </c>
      <c r="Q30" s="16">
        <f t="shared" ref="Q30:Q61" si="7">M30/P30</f>
        <v>131.1905487804878</v>
      </c>
      <c r="R30" s="17" t="s">
        <v>237</v>
      </c>
      <c r="S30" s="18">
        <f>ABS(O69-O30)*100</f>
        <v>42.13324698657128</v>
      </c>
      <c r="T30" s="10" t="s">
        <v>30</v>
      </c>
      <c r="U30" s="10" t="s">
        <v>31</v>
      </c>
      <c r="V30" s="12">
        <v>8439</v>
      </c>
      <c r="W30" s="10" t="s">
        <v>31</v>
      </c>
      <c r="X30" s="10" t="s">
        <v>238</v>
      </c>
      <c r="Y30" s="10" t="s">
        <v>33</v>
      </c>
      <c r="Z30" s="10">
        <v>45</v>
      </c>
    </row>
    <row r="31" spans="1:26" x14ac:dyDescent="0.3">
      <c r="A31" s="56" t="s">
        <v>237</v>
      </c>
      <c r="B31" s="19" t="s">
        <v>413</v>
      </c>
      <c r="C31" s="19" t="s">
        <v>414</v>
      </c>
      <c r="D31" s="20">
        <v>45076</v>
      </c>
      <c r="E31" s="21">
        <v>140000</v>
      </c>
      <c r="F31" s="19" t="s">
        <v>27</v>
      </c>
      <c r="G31" s="19" t="s">
        <v>28</v>
      </c>
      <c r="H31" s="21">
        <v>140000</v>
      </c>
      <c r="I31" s="21">
        <v>58900</v>
      </c>
      <c r="J31" s="22">
        <f t="shared" si="4"/>
        <v>42.071428571428569</v>
      </c>
      <c r="K31" s="21">
        <v>150895</v>
      </c>
      <c r="L31" s="21">
        <v>8439</v>
      </c>
      <c r="M31" s="21">
        <f t="shared" si="5"/>
        <v>131561</v>
      </c>
      <c r="N31" s="21">
        <v>83064</v>
      </c>
      <c r="O31" s="23">
        <f t="shared" si="6"/>
        <v>1.5838510064528557</v>
      </c>
      <c r="P31" s="24">
        <v>945</v>
      </c>
      <c r="Q31" s="25">
        <f t="shared" si="7"/>
        <v>139.21798941798943</v>
      </c>
      <c r="R31" s="26" t="s">
        <v>237</v>
      </c>
      <c r="S31" s="27">
        <f>ABS(O77-O31)*100</f>
        <v>48.698410979304363</v>
      </c>
      <c r="T31" s="19" t="s">
        <v>30</v>
      </c>
      <c r="U31" s="19" t="s">
        <v>36</v>
      </c>
      <c r="V31" s="21">
        <v>8439</v>
      </c>
      <c r="W31" s="19" t="s">
        <v>31</v>
      </c>
      <c r="X31" s="19" t="s">
        <v>238</v>
      </c>
      <c r="Y31" s="19" t="s">
        <v>33</v>
      </c>
      <c r="Z31" s="19">
        <v>63</v>
      </c>
    </row>
    <row r="32" spans="1:26" x14ac:dyDescent="0.3">
      <c r="A32" s="56" t="s">
        <v>237</v>
      </c>
      <c r="B32" s="19" t="s">
        <v>460</v>
      </c>
      <c r="C32" s="19" t="s">
        <v>461</v>
      </c>
      <c r="D32" s="20">
        <v>45321</v>
      </c>
      <c r="E32" s="21">
        <v>91000</v>
      </c>
      <c r="F32" s="19" t="s">
        <v>27</v>
      </c>
      <c r="G32" s="19" t="s">
        <v>28</v>
      </c>
      <c r="H32" s="21">
        <v>91000</v>
      </c>
      <c r="I32" s="21">
        <v>36500</v>
      </c>
      <c r="J32" s="22">
        <f t="shared" si="4"/>
        <v>40.109890109890109</v>
      </c>
      <c r="K32" s="21">
        <v>96115</v>
      </c>
      <c r="L32" s="21">
        <v>11975</v>
      </c>
      <c r="M32" s="21">
        <f t="shared" si="5"/>
        <v>79025</v>
      </c>
      <c r="N32" s="21">
        <v>49061</v>
      </c>
      <c r="O32" s="23">
        <f t="shared" si="6"/>
        <v>1.6107498827989646</v>
      </c>
      <c r="P32" s="24">
        <v>696</v>
      </c>
      <c r="Q32" s="25">
        <f t="shared" si="7"/>
        <v>113.54166666666667</v>
      </c>
      <c r="R32" s="26" t="s">
        <v>237</v>
      </c>
      <c r="S32" s="27">
        <f>ABS(O53-O32)*100</f>
        <v>20.962219499441925</v>
      </c>
      <c r="T32" s="19" t="s">
        <v>30</v>
      </c>
      <c r="U32" s="19" t="s">
        <v>36</v>
      </c>
      <c r="V32" s="21">
        <v>8407</v>
      </c>
      <c r="W32" s="19" t="s">
        <v>31</v>
      </c>
      <c r="X32" s="19" t="s">
        <v>238</v>
      </c>
      <c r="Y32" s="19" t="s">
        <v>33</v>
      </c>
      <c r="Z32" s="19">
        <v>45</v>
      </c>
    </row>
    <row r="33" spans="1:26" x14ac:dyDescent="0.3">
      <c r="A33" s="56" t="s">
        <v>237</v>
      </c>
      <c r="B33" s="19" t="s">
        <v>509</v>
      </c>
      <c r="C33" s="19" t="s">
        <v>510</v>
      </c>
      <c r="D33" s="20">
        <v>45603</v>
      </c>
      <c r="E33" s="21">
        <v>115000</v>
      </c>
      <c r="F33" s="19" t="s">
        <v>27</v>
      </c>
      <c r="G33" s="19" t="s">
        <v>28</v>
      </c>
      <c r="H33" s="21">
        <v>115000</v>
      </c>
      <c r="I33" s="21">
        <v>53700</v>
      </c>
      <c r="J33" s="22">
        <f t="shared" si="4"/>
        <v>46.695652173913047</v>
      </c>
      <c r="K33" s="21">
        <v>120597</v>
      </c>
      <c r="L33" s="21">
        <v>11895</v>
      </c>
      <c r="M33" s="21">
        <f t="shared" si="5"/>
        <v>103105</v>
      </c>
      <c r="N33" s="21">
        <v>63383</v>
      </c>
      <c r="O33" s="23">
        <f t="shared" si="6"/>
        <v>1.6266980105075493</v>
      </c>
      <c r="P33" s="24">
        <v>851</v>
      </c>
      <c r="Q33" s="25">
        <f t="shared" si="7"/>
        <v>121.15746180963572</v>
      </c>
      <c r="R33" s="26" t="s">
        <v>237</v>
      </c>
      <c r="S33" s="27">
        <f>ABS(O42-O33)*100</f>
        <v>7.6843623810590955</v>
      </c>
      <c r="T33" s="19" t="s">
        <v>30</v>
      </c>
      <c r="U33" s="19" t="s">
        <v>31</v>
      </c>
      <c r="V33" s="21">
        <v>11353</v>
      </c>
      <c r="W33" s="19" t="s">
        <v>31</v>
      </c>
      <c r="X33" s="19" t="s">
        <v>238</v>
      </c>
      <c r="Y33" s="19" t="s">
        <v>33</v>
      </c>
      <c r="Z33" s="19">
        <v>45</v>
      </c>
    </row>
    <row r="34" spans="1:26" x14ac:dyDescent="0.3">
      <c r="A34" s="56" t="s">
        <v>237</v>
      </c>
      <c r="B34" s="19" t="s">
        <v>442</v>
      </c>
      <c r="C34" s="19" t="s">
        <v>443</v>
      </c>
      <c r="D34" s="20">
        <v>45251</v>
      </c>
      <c r="E34" s="21">
        <v>120000</v>
      </c>
      <c r="F34" s="19" t="s">
        <v>27</v>
      </c>
      <c r="G34" s="19" t="s">
        <v>28</v>
      </c>
      <c r="H34" s="21">
        <v>120000</v>
      </c>
      <c r="I34" s="21">
        <v>47300</v>
      </c>
      <c r="J34" s="22">
        <f t="shared" si="4"/>
        <v>39.416666666666664</v>
      </c>
      <c r="K34" s="21">
        <v>125773</v>
      </c>
      <c r="L34" s="21">
        <v>9522</v>
      </c>
      <c r="M34" s="21">
        <f t="shared" si="5"/>
        <v>110478</v>
      </c>
      <c r="N34" s="21">
        <v>67784</v>
      </c>
      <c r="O34" s="23">
        <f t="shared" si="6"/>
        <v>1.629853652779417</v>
      </c>
      <c r="P34" s="24">
        <v>970</v>
      </c>
      <c r="Q34" s="25">
        <f t="shared" si="7"/>
        <v>113.89484536082475</v>
      </c>
      <c r="R34" s="26" t="s">
        <v>237</v>
      </c>
      <c r="S34" s="27">
        <f>ABS(O64-O34)*100</f>
        <v>29.262746359492688</v>
      </c>
      <c r="T34" s="19" t="s">
        <v>43</v>
      </c>
      <c r="U34" s="19" t="s">
        <v>36</v>
      </c>
      <c r="V34" s="21">
        <v>9522</v>
      </c>
      <c r="W34" s="19" t="s">
        <v>31</v>
      </c>
      <c r="X34" s="19" t="s">
        <v>238</v>
      </c>
      <c r="Y34" s="19" t="s">
        <v>33</v>
      </c>
      <c r="Z34" s="19">
        <v>45</v>
      </c>
    </row>
    <row r="35" spans="1:26" x14ac:dyDescent="0.3">
      <c r="A35" s="55" t="s">
        <v>237</v>
      </c>
      <c r="B35" s="10" t="s">
        <v>529</v>
      </c>
      <c r="C35" s="10" t="s">
        <v>530</v>
      </c>
      <c r="D35" s="11">
        <v>45205</v>
      </c>
      <c r="E35" s="12">
        <v>180000</v>
      </c>
      <c r="F35" s="10" t="s">
        <v>27</v>
      </c>
      <c r="G35" s="10" t="s">
        <v>28</v>
      </c>
      <c r="H35" s="12">
        <v>180000</v>
      </c>
      <c r="I35" s="12">
        <v>71400</v>
      </c>
      <c r="J35" s="13">
        <f t="shared" si="4"/>
        <v>39.666666666666664</v>
      </c>
      <c r="K35" s="12">
        <v>187818</v>
      </c>
      <c r="L35" s="12">
        <v>25310</v>
      </c>
      <c r="M35" s="12">
        <f t="shared" si="5"/>
        <v>154690</v>
      </c>
      <c r="N35" s="12">
        <v>94756</v>
      </c>
      <c r="O35" s="14">
        <f t="shared" si="6"/>
        <v>1.632508759339778</v>
      </c>
      <c r="P35" s="15">
        <v>1578</v>
      </c>
      <c r="Q35" s="16">
        <f t="shared" si="7"/>
        <v>98.029150823827635</v>
      </c>
      <c r="R35" s="17" t="s">
        <v>237</v>
      </c>
      <c r="S35" s="18">
        <f>ABS(O43-O35)*100</f>
        <v>7.189155379111889</v>
      </c>
      <c r="T35" s="10" t="s">
        <v>52</v>
      </c>
      <c r="U35" s="10" t="s">
        <v>36</v>
      </c>
      <c r="V35" s="12">
        <v>25310</v>
      </c>
      <c r="W35" s="10" t="s">
        <v>31</v>
      </c>
      <c r="X35" s="10" t="s">
        <v>238</v>
      </c>
      <c r="Y35" s="10" t="s">
        <v>33</v>
      </c>
      <c r="Z35" s="10">
        <v>43</v>
      </c>
    </row>
    <row r="36" spans="1:26" x14ac:dyDescent="0.3">
      <c r="A36" s="55" t="s">
        <v>237</v>
      </c>
      <c r="B36" s="10" t="s">
        <v>247</v>
      </c>
      <c r="C36" s="10" t="s">
        <v>248</v>
      </c>
      <c r="D36" s="11">
        <v>45420</v>
      </c>
      <c r="E36" s="12">
        <v>126000</v>
      </c>
      <c r="F36" s="10" t="s">
        <v>27</v>
      </c>
      <c r="G36" s="10" t="s">
        <v>28</v>
      </c>
      <c r="H36" s="12">
        <v>126000</v>
      </c>
      <c r="I36" s="12">
        <v>60500</v>
      </c>
      <c r="J36" s="13">
        <f t="shared" si="4"/>
        <v>48.015873015873019</v>
      </c>
      <c r="K36" s="12">
        <v>131682</v>
      </c>
      <c r="L36" s="12">
        <v>8281</v>
      </c>
      <c r="M36" s="12">
        <f t="shared" si="5"/>
        <v>117719</v>
      </c>
      <c r="N36" s="12">
        <v>71953</v>
      </c>
      <c r="O36" s="14">
        <f t="shared" si="6"/>
        <v>1.6360540908648702</v>
      </c>
      <c r="P36" s="15">
        <v>975</v>
      </c>
      <c r="Q36" s="16">
        <f t="shared" si="7"/>
        <v>120.7374358974359</v>
      </c>
      <c r="R36" s="17" t="s">
        <v>237</v>
      </c>
      <c r="S36" s="18">
        <f>ABS(O130-O36)*100</f>
        <v>163.60540908648701</v>
      </c>
      <c r="T36" s="10" t="s">
        <v>43</v>
      </c>
      <c r="U36" s="10" t="s">
        <v>36</v>
      </c>
      <c r="V36" s="12">
        <v>8281</v>
      </c>
      <c r="W36" s="10" t="s">
        <v>31</v>
      </c>
      <c r="X36" s="10" t="s">
        <v>238</v>
      </c>
      <c r="Y36" s="10" t="s">
        <v>33</v>
      </c>
      <c r="Z36" s="10">
        <v>45</v>
      </c>
    </row>
    <row r="37" spans="1:26" x14ac:dyDescent="0.3">
      <c r="A37" s="56" t="s">
        <v>237</v>
      </c>
      <c r="B37" s="19" t="s">
        <v>274</v>
      </c>
      <c r="C37" s="19" t="s">
        <v>275</v>
      </c>
      <c r="D37" s="20">
        <v>45657</v>
      </c>
      <c r="E37" s="21">
        <v>122000</v>
      </c>
      <c r="F37" s="19" t="s">
        <v>27</v>
      </c>
      <c r="G37" s="19" t="s">
        <v>28</v>
      </c>
      <c r="H37" s="21">
        <v>122000</v>
      </c>
      <c r="I37" s="21">
        <v>56700</v>
      </c>
      <c r="J37" s="22">
        <f t="shared" si="4"/>
        <v>46.475409836065573</v>
      </c>
      <c r="K37" s="21">
        <v>125639</v>
      </c>
      <c r="L37" s="21">
        <v>16625</v>
      </c>
      <c r="M37" s="21">
        <f t="shared" si="5"/>
        <v>105375</v>
      </c>
      <c r="N37" s="21">
        <v>63565</v>
      </c>
      <c r="O37" s="23">
        <f t="shared" si="6"/>
        <v>1.6577519074962637</v>
      </c>
      <c r="P37" s="24">
        <v>720</v>
      </c>
      <c r="Q37" s="25">
        <f t="shared" si="7"/>
        <v>146.35416666666666</v>
      </c>
      <c r="R37" s="26" t="s">
        <v>237</v>
      </c>
      <c r="S37" s="27">
        <f>ABS(O117-O37)*100</f>
        <v>165.77519074962638</v>
      </c>
      <c r="T37" s="19" t="s">
        <v>43</v>
      </c>
      <c r="U37" s="19" t="s">
        <v>31</v>
      </c>
      <c r="V37" s="21">
        <v>16625</v>
      </c>
      <c r="W37" s="19" t="s">
        <v>31</v>
      </c>
      <c r="X37" s="19" t="s">
        <v>238</v>
      </c>
      <c r="Y37" s="19" t="s">
        <v>33</v>
      </c>
      <c r="Z37" s="19">
        <v>45</v>
      </c>
    </row>
    <row r="38" spans="1:26" x14ac:dyDescent="0.3">
      <c r="A38" s="55" t="s">
        <v>237</v>
      </c>
      <c r="B38" s="10" t="s">
        <v>270</v>
      </c>
      <c r="C38" s="10" t="s">
        <v>271</v>
      </c>
      <c r="D38" s="11">
        <v>45084</v>
      </c>
      <c r="E38" s="12">
        <v>120000</v>
      </c>
      <c r="F38" s="10" t="s">
        <v>27</v>
      </c>
      <c r="G38" s="10" t="s">
        <v>28</v>
      </c>
      <c r="H38" s="12">
        <v>120000</v>
      </c>
      <c r="I38" s="12">
        <v>46200</v>
      </c>
      <c r="J38" s="13">
        <f t="shared" si="4"/>
        <v>38.5</v>
      </c>
      <c r="K38" s="12">
        <v>122968</v>
      </c>
      <c r="L38" s="12">
        <v>8313</v>
      </c>
      <c r="M38" s="12">
        <f t="shared" si="5"/>
        <v>111687</v>
      </c>
      <c r="N38" s="12">
        <v>66854</v>
      </c>
      <c r="O38" s="14">
        <f t="shared" si="6"/>
        <v>1.6706105842582344</v>
      </c>
      <c r="P38" s="15">
        <v>924</v>
      </c>
      <c r="Q38" s="16">
        <f t="shared" si="7"/>
        <v>120.87337662337663</v>
      </c>
      <c r="R38" s="17" t="s">
        <v>237</v>
      </c>
      <c r="S38" s="18">
        <f>ABS(O120-O38)*100</f>
        <v>167.06105842582343</v>
      </c>
      <c r="T38" s="10" t="s">
        <v>30</v>
      </c>
      <c r="U38" s="10" t="s">
        <v>36</v>
      </c>
      <c r="V38" s="12">
        <v>8313</v>
      </c>
      <c r="W38" s="10" t="s">
        <v>31</v>
      </c>
      <c r="X38" s="10" t="s">
        <v>238</v>
      </c>
      <c r="Y38" s="10" t="s">
        <v>33</v>
      </c>
      <c r="Z38" s="10">
        <v>45</v>
      </c>
    </row>
    <row r="39" spans="1:26" x14ac:dyDescent="0.3">
      <c r="A39" s="55" t="s">
        <v>237</v>
      </c>
      <c r="B39" s="10" t="s">
        <v>254</v>
      </c>
      <c r="C39" s="10" t="s">
        <v>255</v>
      </c>
      <c r="D39" s="11">
        <v>45272</v>
      </c>
      <c r="E39" s="12">
        <v>125000</v>
      </c>
      <c r="F39" s="10" t="s">
        <v>27</v>
      </c>
      <c r="G39" s="10" t="s">
        <v>28</v>
      </c>
      <c r="H39" s="12">
        <v>125000</v>
      </c>
      <c r="I39" s="12">
        <v>48300</v>
      </c>
      <c r="J39" s="13">
        <f t="shared" si="4"/>
        <v>38.64</v>
      </c>
      <c r="K39" s="12">
        <v>127981</v>
      </c>
      <c r="L39" s="12">
        <v>8313</v>
      </c>
      <c r="M39" s="12">
        <f t="shared" si="5"/>
        <v>116687</v>
      </c>
      <c r="N39" s="12">
        <v>69777</v>
      </c>
      <c r="O39" s="14">
        <f t="shared" si="6"/>
        <v>1.6722845636814423</v>
      </c>
      <c r="P39" s="15">
        <v>949</v>
      </c>
      <c r="Q39" s="16">
        <f t="shared" si="7"/>
        <v>122.95785036880928</v>
      </c>
      <c r="R39" s="17" t="s">
        <v>237</v>
      </c>
      <c r="S39" s="18">
        <f>ABS(O130-O39)*100</f>
        <v>167.22845636814424</v>
      </c>
      <c r="T39" s="10" t="s">
        <v>30</v>
      </c>
      <c r="U39" s="10" t="s">
        <v>36</v>
      </c>
      <c r="V39" s="12">
        <v>8313</v>
      </c>
      <c r="W39" s="10" t="s">
        <v>31</v>
      </c>
      <c r="X39" s="10" t="s">
        <v>238</v>
      </c>
      <c r="Y39" s="10" t="s">
        <v>33</v>
      </c>
      <c r="Z39" s="10">
        <v>45</v>
      </c>
    </row>
    <row r="40" spans="1:26" x14ac:dyDescent="0.3">
      <c r="A40" s="56" t="s">
        <v>237</v>
      </c>
      <c r="B40" s="19" t="s">
        <v>305</v>
      </c>
      <c r="C40" s="19" t="s">
        <v>306</v>
      </c>
      <c r="D40" s="20">
        <v>45646</v>
      </c>
      <c r="E40" s="21">
        <v>125000</v>
      </c>
      <c r="F40" s="19" t="s">
        <v>27</v>
      </c>
      <c r="G40" s="19" t="s">
        <v>28</v>
      </c>
      <c r="H40" s="21">
        <v>125000</v>
      </c>
      <c r="I40" s="21">
        <v>56600</v>
      </c>
      <c r="J40" s="22">
        <f t="shared" si="4"/>
        <v>45.28</v>
      </c>
      <c r="K40" s="21">
        <v>127769</v>
      </c>
      <c r="L40" s="21">
        <v>8518</v>
      </c>
      <c r="M40" s="21">
        <f t="shared" si="5"/>
        <v>116482</v>
      </c>
      <c r="N40" s="21">
        <v>69534</v>
      </c>
      <c r="O40" s="23">
        <f t="shared" si="6"/>
        <v>1.6751804872436507</v>
      </c>
      <c r="P40" s="24">
        <v>936</v>
      </c>
      <c r="Q40" s="25">
        <f t="shared" si="7"/>
        <v>124.44658119658119</v>
      </c>
      <c r="R40" s="26" t="s">
        <v>237</v>
      </c>
      <c r="S40" s="27">
        <f>ABS(O104-O40)*100</f>
        <v>181.752998503561</v>
      </c>
      <c r="T40" s="19" t="s">
        <v>30</v>
      </c>
      <c r="U40" s="19" t="s">
        <v>31</v>
      </c>
      <c r="V40" s="21">
        <v>8518</v>
      </c>
      <c r="W40" s="19" t="s">
        <v>31</v>
      </c>
      <c r="X40" s="19" t="s">
        <v>238</v>
      </c>
      <c r="Y40" s="19" t="s">
        <v>33</v>
      </c>
      <c r="Z40" s="19">
        <v>45</v>
      </c>
    </row>
    <row r="41" spans="1:26" x14ac:dyDescent="0.3">
      <c r="A41" s="55" t="s">
        <v>237</v>
      </c>
      <c r="B41" s="10" t="s">
        <v>262</v>
      </c>
      <c r="C41" s="10" t="s">
        <v>263</v>
      </c>
      <c r="D41" s="11">
        <v>45553</v>
      </c>
      <c r="E41" s="12">
        <v>150000</v>
      </c>
      <c r="F41" s="10" t="s">
        <v>27</v>
      </c>
      <c r="G41" s="10" t="s">
        <v>28</v>
      </c>
      <c r="H41" s="12">
        <v>150000</v>
      </c>
      <c r="I41" s="12">
        <v>67300</v>
      </c>
      <c r="J41" s="13">
        <f t="shared" si="4"/>
        <v>44.866666666666667</v>
      </c>
      <c r="K41" s="12">
        <v>151218</v>
      </c>
      <c r="L41" s="12">
        <v>17309</v>
      </c>
      <c r="M41" s="12">
        <f t="shared" si="5"/>
        <v>132691</v>
      </c>
      <c r="N41" s="12">
        <v>78081</v>
      </c>
      <c r="O41" s="14">
        <f t="shared" si="6"/>
        <v>1.699401903151855</v>
      </c>
      <c r="P41" s="15">
        <v>1030</v>
      </c>
      <c r="Q41" s="16">
        <f t="shared" si="7"/>
        <v>128.82621359223302</v>
      </c>
      <c r="R41" s="17" t="s">
        <v>237</v>
      </c>
      <c r="S41" s="18">
        <f>ABS(O127-O41)*100</f>
        <v>169.9401903151855</v>
      </c>
      <c r="T41" s="10" t="s">
        <v>43</v>
      </c>
      <c r="U41" s="10" t="s">
        <v>36</v>
      </c>
      <c r="V41" s="12">
        <v>17309</v>
      </c>
      <c r="W41" s="10" t="s">
        <v>31</v>
      </c>
      <c r="X41" s="10" t="s">
        <v>238</v>
      </c>
      <c r="Y41" s="10" t="s">
        <v>33</v>
      </c>
      <c r="Z41" s="10">
        <v>45</v>
      </c>
    </row>
    <row r="42" spans="1:26" x14ac:dyDescent="0.3">
      <c r="A42" s="55" t="s">
        <v>237</v>
      </c>
      <c r="B42" s="10" t="s">
        <v>319</v>
      </c>
      <c r="C42" s="10" t="s">
        <v>320</v>
      </c>
      <c r="D42" s="11">
        <v>45187</v>
      </c>
      <c r="E42" s="12">
        <v>130000</v>
      </c>
      <c r="F42" s="10" t="s">
        <v>27</v>
      </c>
      <c r="G42" s="10" t="s">
        <v>28</v>
      </c>
      <c r="H42" s="12">
        <v>130000</v>
      </c>
      <c r="I42" s="12">
        <v>49500</v>
      </c>
      <c r="J42" s="13">
        <f t="shared" si="4"/>
        <v>38.076923076923073</v>
      </c>
      <c r="K42" s="12">
        <v>130812</v>
      </c>
      <c r="L42" s="12">
        <v>9316</v>
      </c>
      <c r="M42" s="12">
        <f t="shared" si="5"/>
        <v>120684</v>
      </c>
      <c r="N42" s="12">
        <v>70843</v>
      </c>
      <c r="O42" s="14">
        <f t="shared" si="6"/>
        <v>1.7035416343181402</v>
      </c>
      <c r="P42" s="15">
        <v>949</v>
      </c>
      <c r="Q42" s="16">
        <f t="shared" si="7"/>
        <v>127.16965226554268</v>
      </c>
      <c r="R42" s="17" t="s">
        <v>237</v>
      </c>
      <c r="S42" s="18">
        <f>ABS(O97-O42)*100</f>
        <v>170.35416343181402</v>
      </c>
      <c r="T42" s="10" t="s">
        <v>30</v>
      </c>
      <c r="U42" s="10" t="s">
        <v>36</v>
      </c>
      <c r="V42" s="12">
        <v>9316</v>
      </c>
      <c r="W42" s="10" t="s">
        <v>31</v>
      </c>
      <c r="X42" s="10" t="s">
        <v>238</v>
      </c>
      <c r="Y42" s="10" t="s">
        <v>33</v>
      </c>
      <c r="Z42" s="10">
        <v>45</v>
      </c>
    </row>
    <row r="43" spans="1:26" x14ac:dyDescent="0.3">
      <c r="A43" s="56" t="s">
        <v>237</v>
      </c>
      <c r="B43" s="19" t="s">
        <v>424</v>
      </c>
      <c r="C43" s="19" t="s">
        <v>425</v>
      </c>
      <c r="D43" s="20">
        <v>45464</v>
      </c>
      <c r="E43" s="21">
        <v>93700</v>
      </c>
      <c r="F43" s="19" t="s">
        <v>27</v>
      </c>
      <c r="G43" s="19" t="s">
        <v>28</v>
      </c>
      <c r="H43" s="21">
        <v>93700</v>
      </c>
      <c r="I43" s="21">
        <v>41700</v>
      </c>
      <c r="J43" s="22">
        <f t="shared" si="4"/>
        <v>44.503735325506938</v>
      </c>
      <c r="K43" s="21">
        <v>94215</v>
      </c>
      <c r="L43" s="21">
        <v>10965</v>
      </c>
      <c r="M43" s="21">
        <f t="shared" si="5"/>
        <v>82735</v>
      </c>
      <c r="N43" s="21">
        <v>48542</v>
      </c>
      <c r="O43" s="23">
        <f t="shared" si="6"/>
        <v>1.7044003131308969</v>
      </c>
      <c r="P43" s="24">
        <v>700</v>
      </c>
      <c r="Q43" s="25">
        <f t="shared" si="7"/>
        <v>118.19285714285714</v>
      </c>
      <c r="R43" s="26" t="s">
        <v>237</v>
      </c>
      <c r="S43" s="27">
        <f>ABS(O84-O43)*100</f>
        <v>51.622307989540104</v>
      </c>
      <c r="T43" s="19" t="s">
        <v>30</v>
      </c>
      <c r="U43" s="19" t="s">
        <v>36</v>
      </c>
      <c r="V43" s="21">
        <v>8991</v>
      </c>
      <c r="W43" s="19" t="s">
        <v>31</v>
      </c>
      <c r="X43" s="19" t="s">
        <v>238</v>
      </c>
      <c r="Y43" s="19" t="s">
        <v>33</v>
      </c>
      <c r="Z43" s="19">
        <v>45</v>
      </c>
    </row>
    <row r="44" spans="1:26" x14ac:dyDescent="0.3">
      <c r="A44" s="55" t="s">
        <v>237</v>
      </c>
      <c r="B44" s="10" t="s">
        <v>293</v>
      </c>
      <c r="C44" s="10" t="s">
        <v>294</v>
      </c>
      <c r="D44" s="11">
        <v>45567</v>
      </c>
      <c r="E44" s="12">
        <v>120000</v>
      </c>
      <c r="F44" s="10" t="s">
        <v>27</v>
      </c>
      <c r="G44" s="10" t="s">
        <v>28</v>
      </c>
      <c r="H44" s="12">
        <v>120000</v>
      </c>
      <c r="I44" s="12">
        <v>55100</v>
      </c>
      <c r="J44" s="13">
        <f t="shared" si="4"/>
        <v>45.916666666666664</v>
      </c>
      <c r="K44" s="12">
        <v>120457</v>
      </c>
      <c r="L44" s="12">
        <v>8313</v>
      </c>
      <c r="M44" s="12">
        <f t="shared" si="5"/>
        <v>111687</v>
      </c>
      <c r="N44" s="12">
        <v>65390</v>
      </c>
      <c r="O44" s="14">
        <f t="shared" si="6"/>
        <v>1.708013457715247</v>
      </c>
      <c r="P44" s="15">
        <v>1001</v>
      </c>
      <c r="Q44" s="16">
        <f t="shared" si="7"/>
        <v>111.57542457542458</v>
      </c>
      <c r="R44" s="17" t="s">
        <v>237</v>
      </c>
      <c r="S44" s="18">
        <f>ABS(O115-O44)*100</f>
        <v>170.80134577152469</v>
      </c>
      <c r="T44" s="10" t="s">
        <v>30</v>
      </c>
      <c r="U44" s="10" t="s">
        <v>31</v>
      </c>
      <c r="V44" s="12">
        <v>8313</v>
      </c>
      <c r="W44" s="10" t="s">
        <v>31</v>
      </c>
      <c r="X44" s="10" t="s">
        <v>238</v>
      </c>
      <c r="Y44" s="10" t="s">
        <v>33</v>
      </c>
      <c r="Z44" s="10">
        <v>47</v>
      </c>
    </row>
    <row r="45" spans="1:26" x14ac:dyDescent="0.3">
      <c r="A45" s="55" t="s">
        <v>237</v>
      </c>
      <c r="B45" s="10" t="s">
        <v>309</v>
      </c>
      <c r="C45" s="10" t="s">
        <v>310</v>
      </c>
      <c r="D45" s="11">
        <v>45099</v>
      </c>
      <c r="E45" s="12">
        <v>140000</v>
      </c>
      <c r="F45" s="10" t="s">
        <v>27</v>
      </c>
      <c r="G45" s="10" t="s">
        <v>28</v>
      </c>
      <c r="H45" s="12">
        <v>140000</v>
      </c>
      <c r="I45" s="12">
        <v>52900</v>
      </c>
      <c r="J45" s="13">
        <f t="shared" si="4"/>
        <v>37.785714285714285</v>
      </c>
      <c r="K45" s="12">
        <v>140087</v>
      </c>
      <c r="L45" s="12">
        <v>11426</v>
      </c>
      <c r="M45" s="12">
        <f t="shared" si="5"/>
        <v>128574</v>
      </c>
      <c r="N45" s="12">
        <v>75020</v>
      </c>
      <c r="O45" s="14">
        <f t="shared" si="6"/>
        <v>1.7138629698747001</v>
      </c>
      <c r="P45" s="15">
        <v>980</v>
      </c>
      <c r="Q45" s="16">
        <f t="shared" si="7"/>
        <v>131.19795918367348</v>
      </c>
      <c r="R45" s="17" t="s">
        <v>237</v>
      </c>
      <c r="S45" s="18">
        <f>ABS(O107-O45)*100</f>
        <v>87.070747935949839</v>
      </c>
      <c r="T45" s="10" t="s">
        <v>30</v>
      </c>
      <c r="U45" s="10" t="s">
        <v>282</v>
      </c>
      <c r="V45" s="12">
        <v>11426</v>
      </c>
      <c r="W45" s="10" t="s">
        <v>31</v>
      </c>
      <c r="X45" s="10" t="s">
        <v>238</v>
      </c>
      <c r="Y45" s="10" t="s">
        <v>33</v>
      </c>
      <c r="Z45" s="10">
        <v>45</v>
      </c>
    </row>
    <row r="46" spans="1:26" x14ac:dyDescent="0.3">
      <c r="A46" s="56" t="s">
        <v>237</v>
      </c>
      <c r="B46" s="19" t="s">
        <v>405</v>
      </c>
      <c r="C46" s="19" t="s">
        <v>406</v>
      </c>
      <c r="D46" s="20">
        <v>45126</v>
      </c>
      <c r="E46" s="21">
        <v>125000</v>
      </c>
      <c r="F46" s="19" t="s">
        <v>27</v>
      </c>
      <c r="G46" s="19" t="s">
        <v>28</v>
      </c>
      <c r="H46" s="21">
        <v>125000</v>
      </c>
      <c r="I46" s="21">
        <v>46800</v>
      </c>
      <c r="J46" s="22">
        <f t="shared" si="4"/>
        <v>37.44</v>
      </c>
      <c r="K46" s="21">
        <v>124669</v>
      </c>
      <c r="L46" s="21">
        <v>9762</v>
      </c>
      <c r="M46" s="21">
        <f t="shared" si="5"/>
        <v>115238</v>
      </c>
      <c r="N46" s="21">
        <v>67001</v>
      </c>
      <c r="O46" s="23">
        <f t="shared" si="6"/>
        <v>1.7199444784406204</v>
      </c>
      <c r="P46" s="24">
        <v>1000</v>
      </c>
      <c r="Q46" s="25">
        <f t="shared" si="7"/>
        <v>115.238</v>
      </c>
      <c r="R46" s="26" t="s">
        <v>237</v>
      </c>
      <c r="S46" s="27" t="e">
        <f>ABS(#REF!-O46)*100</f>
        <v>#REF!</v>
      </c>
      <c r="T46" s="19" t="s">
        <v>43</v>
      </c>
      <c r="U46" s="19" t="s">
        <v>36</v>
      </c>
      <c r="V46" s="21">
        <v>7932</v>
      </c>
      <c r="W46" s="19" t="s">
        <v>31</v>
      </c>
      <c r="X46" s="19" t="s">
        <v>238</v>
      </c>
      <c r="Y46" s="19" t="s">
        <v>33</v>
      </c>
      <c r="Z46" s="19">
        <v>45</v>
      </c>
    </row>
    <row r="47" spans="1:26" x14ac:dyDescent="0.3">
      <c r="A47" s="55" t="s">
        <v>237</v>
      </c>
      <c r="B47" s="10" t="s">
        <v>268</v>
      </c>
      <c r="C47" s="10" t="s">
        <v>269</v>
      </c>
      <c r="D47" s="11">
        <v>45195</v>
      </c>
      <c r="E47" s="12">
        <v>155000</v>
      </c>
      <c r="F47" s="10" t="s">
        <v>27</v>
      </c>
      <c r="G47" s="10" t="s">
        <v>28</v>
      </c>
      <c r="H47" s="12">
        <v>155000</v>
      </c>
      <c r="I47" s="12">
        <v>58600</v>
      </c>
      <c r="J47" s="13">
        <f t="shared" si="4"/>
        <v>37.806451612903224</v>
      </c>
      <c r="K47" s="12">
        <v>153474</v>
      </c>
      <c r="L47" s="12">
        <v>20028</v>
      </c>
      <c r="M47" s="12">
        <f t="shared" si="5"/>
        <v>134972</v>
      </c>
      <c r="N47" s="12">
        <v>77811</v>
      </c>
      <c r="O47" s="14">
        <f t="shared" si="6"/>
        <v>1.7346133580085077</v>
      </c>
      <c r="P47" s="15">
        <v>1020</v>
      </c>
      <c r="Q47" s="16">
        <f t="shared" si="7"/>
        <v>132.32549019607842</v>
      </c>
      <c r="R47" s="17" t="s">
        <v>237</v>
      </c>
      <c r="S47" s="18">
        <f>ABS(O130-O47)*100</f>
        <v>173.46133580085078</v>
      </c>
      <c r="T47" s="10" t="s">
        <v>30</v>
      </c>
      <c r="U47" s="10" t="s">
        <v>36</v>
      </c>
      <c r="V47" s="12">
        <v>18703</v>
      </c>
      <c r="W47" s="10" t="s">
        <v>31</v>
      </c>
      <c r="X47" s="10" t="s">
        <v>238</v>
      </c>
      <c r="Y47" s="10" t="s">
        <v>33</v>
      </c>
      <c r="Z47" s="10">
        <v>45</v>
      </c>
    </row>
    <row r="48" spans="1:26" x14ac:dyDescent="0.3">
      <c r="A48" s="55" t="s">
        <v>237</v>
      </c>
      <c r="B48" s="10" t="s">
        <v>307</v>
      </c>
      <c r="C48" s="10" t="s">
        <v>308</v>
      </c>
      <c r="D48" s="11">
        <v>45506</v>
      </c>
      <c r="E48" s="12">
        <v>130000</v>
      </c>
      <c r="F48" s="10" t="s">
        <v>27</v>
      </c>
      <c r="G48" s="10" t="s">
        <v>28</v>
      </c>
      <c r="H48" s="12">
        <v>130000</v>
      </c>
      <c r="I48" s="12">
        <v>59500</v>
      </c>
      <c r="J48" s="13">
        <f t="shared" si="4"/>
        <v>45.769230769230766</v>
      </c>
      <c r="K48" s="12">
        <v>128440</v>
      </c>
      <c r="L48" s="12">
        <v>7617</v>
      </c>
      <c r="M48" s="12">
        <f t="shared" si="5"/>
        <v>122383</v>
      </c>
      <c r="N48" s="12">
        <v>70450</v>
      </c>
      <c r="O48" s="14">
        <f t="shared" si="6"/>
        <v>1.7371611071682045</v>
      </c>
      <c r="P48" s="15">
        <v>852</v>
      </c>
      <c r="Q48" s="16">
        <f t="shared" si="7"/>
        <v>143.64201877934272</v>
      </c>
      <c r="R48" s="17" t="s">
        <v>237</v>
      </c>
      <c r="S48" s="18">
        <f>ABS(O111-O48)*100</f>
        <v>173.71611071682045</v>
      </c>
      <c r="T48" s="10" t="s">
        <v>30</v>
      </c>
      <c r="U48" s="10" t="s">
        <v>282</v>
      </c>
      <c r="V48" s="12">
        <v>7617</v>
      </c>
      <c r="W48" s="10" t="s">
        <v>31</v>
      </c>
      <c r="X48" s="10" t="s">
        <v>238</v>
      </c>
      <c r="Y48" s="10" t="s">
        <v>33</v>
      </c>
      <c r="Z48" s="10">
        <v>45</v>
      </c>
    </row>
    <row r="49" spans="1:26" x14ac:dyDescent="0.3">
      <c r="A49" s="56" t="s">
        <v>237</v>
      </c>
      <c r="B49" s="19" t="s">
        <v>258</v>
      </c>
      <c r="C49" s="19" t="s">
        <v>259</v>
      </c>
      <c r="D49" s="20">
        <v>45177</v>
      </c>
      <c r="E49" s="21">
        <v>116500</v>
      </c>
      <c r="F49" s="19" t="s">
        <v>27</v>
      </c>
      <c r="G49" s="19" t="s">
        <v>28</v>
      </c>
      <c r="H49" s="21">
        <v>116500</v>
      </c>
      <c r="I49" s="21">
        <v>45500</v>
      </c>
      <c r="J49" s="22">
        <f t="shared" si="4"/>
        <v>39.055793991416309</v>
      </c>
      <c r="K49" s="21">
        <v>114600</v>
      </c>
      <c r="L49" s="21">
        <v>7713</v>
      </c>
      <c r="M49" s="21">
        <f t="shared" si="5"/>
        <v>108787</v>
      </c>
      <c r="N49" s="21">
        <v>62324</v>
      </c>
      <c r="O49" s="23">
        <f t="shared" si="6"/>
        <v>1.7455073486939221</v>
      </c>
      <c r="P49" s="24">
        <v>949</v>
      </c>
      <c r="Q49" s="25">
        <f t="shared" si="7"/>
        <v>114.63329820864067</v>
      </c>
      <c r="R49" s="26" t="s">
        <v>237</v>
      </c>
      <c r="S49" s="27">
        <f>ABS(O137-O49)*100</f>
        <v>174.55073486939222</v>
      </c>
      <c r="T49" s="19" t="s">
        <v>30</v>
      </c>
      <c r="U49" s="19" t="s">
        <v>36</v>
      </c>
      <c r="V49" s="21">
        <v>7713</v>
      </c>
      <c r="W49" s="19" t="s">
        <v>31</v>
      </c>
      <c r="X49" s="19" t="s">
        <v>238</v>
      </c>
      <c r="Y49" s="19" t="s">
        <v>33</v>
      </c>
      <c r="Z49" s="19">
        <v>46</v>
      </c>
    </row>
    <row r="50" spans="1:26" x14ac:dyDescent="0.3">
      <c r="A50" s="56" t="s">
        <v>237</v>
      </c>
      <c r="B50" s="19" t="s">
        <v>434</v>
      </c>
      <c r="C50" s="19" t="s">
        <v>435</v>
      </c>
      <c r="D50" s="20">
        <v>45239</v>
      </c>
      <c r="E50" s="21">
        <v>170000</v>
      </c>
      <c r="F50" s="19" t="s">
        <v>27</v>
      </c>
      <c r="G50" s="19" t="s">
        <v>28</v>
      </c>
      <c r="H50" s="21">
        <v>170000</v>
      </c>
      <c r="I50" s="21">
        <v>62800</v>
      </c>
      <c r="J50" s="22">
        <f t="shared" si="4"/>
        <v>36.941176470588232</v>
      </c>
      <c r="K50" s="21">
        <v>166716</v>
      </c>
      <c r="L50" s="21">
        <v>8439</v>
      </c>
      <c r="M50" s="21">
        <f t="shared" si="5"/>
        <v>161561</v>
      </c>
      <c r="N50" s="21">
        <v>92289</v>
      </c>
      <c r="O50" s="23">
        <f t="shared" si="6"/>
        <v>1.7505986628959032</v>
      </c>
      <c r="P50" s="24">
        <v>1421</v>
      </c>
      <c r="Q50" s="25">
        <f t="shared" si="7"/>
        <v>113.69528501055595</v>
      </c>
      <c r="R50" s="26" t="s">
        <v>237</v>
      </c>
      <c r="S50" s="27">
        <f>ABS(O84-O50)*100</f>
        <v>47.002473013039477</v>
      </c>
      <c r="T50" s="19" t="s">
        <v>52</v>
      </c>
      <c r="U50" s="19" t="s">
        <v>36</v>
      </c>
      <c r="V50" s="21">
        <v>8439</v>
      </c>
      <c r="W50" s="19" t="s">
        <v>31</v>
      </c>
      <c r="X50" s="19" t="s">
        <v>238</v>
      </c>
      <c r="Y50" s="19" t="s">
        <v>33</v>
      </c>
      <c r="Z50" s="19">
        <v>45</v>
      </c>
    </row>
    <row r="51" spans="1:26" x14ac:dyDescent="0.3">
      <c r="A51" s="55" t="s">
        <v>237</v>
      </c>
      <c r="B51" s="10" t="s">
        <v>419</v>
      </c>
      <c r="C51" s="10" t="s">
        <v>420</v>
      </c>
      <c r="D51" s="11">
        <v>45642</v>
      </c>
      <c r="E51" s="12">
        <v>110000</v>
      </c>
      <c r="F51" s="10" t="s">
        <v>27</v>
      </c>
      <c r="G51" s="10" t="s">
        <v>28</v>
      </c>
      <c r="H51" s="12">
        <v>110000</v>
      </c>
      <c r="I51" s="12">
        <v>47500</v>
      </c>
      <c r="J51" s="13">
        <f t="shared" si="4"/>
        <v>43.18181818181818</v>
      </c>
      <c r="K51" s="12">
        <v>106860</v>
      </c>
      <c r="L51" s="12">
        <v>8599</v>
      </c>
      <c r="M51" s="12">
        <f t="shared" si="5"/>
        <v>101401</v>
      </c>
      <c r="N51" s="12">
        <v>57295</v>
      </c>
      <c r="O51" s="14">
        <f t="shared" si="6"/>
        <v>1.7698053931407627</v>
      </c>
      <c r="P51" s="15">
        <v>742</v>
      </c>
      <c r="Q51" s="16">
        <f t="shared" si="7"/>
        <v>136.65902964959568</v>
      </c>
      <c r="R51" s="17" t="s">
        <v>237</v>
      </c>
      <c r="S51" s="18" t="e">
        <f>ABS(#REF!-O51)*100</f>
        <v>#REF!</v>
      </c>
      <c r="T51" s="10" t="s">
        <v>30</v>
      </c>
      <c r="U51" s="10" t="s">
        <v>31</v>
      </c>
      <c r="V51" s="12">
        <v>8599</v>
      </c>
      <c r="W51" s="10" t="s">
        <v>31</v>
      </c>
      <c r="X51" s="10" t="s">
        <v>238</v>
      </c>
      <c r="Y51" s="10" t="s">
        <v>33</v>
      </c>
      <c r="Z51" s="10">
        <v>45</v>
      </c>
    </row>
    <row r="52" spans="1:26" x14ac:dyDescent="0.3">
      <c r="A52" s="56" t="s">
        <v>237</v>
      </c>
      <c r="B52" s="19" t="s">
        <v>297</v>
      </c>
      <c r="C52" s="19" t="s">
        <v>298</v>
      </c>
      <c r="D52" s="20">
        <v>45198</v>
      </c>
      <c r="E52" s="21">
        <v>150000</v>
      </c>
      <c r="F52" s="19" t="s">
        <v>27</v>
      </c>
      <c r="G52" s="19" t="s">
        <v>28</v>
      </c>
      <c r="H52" s="21">
        <v>150000</v>
      </c>
      <c r="I52" s="21">
        <v>56000</v>
      </c>
      <c r="J52" s="22">
        <f t="shared" si="4"/>
        <v>37.333333333333336</v>
      </c>
      <c r="K52" s="21">
        <v>142607</v>
      </c>
      <c r="L52" s="21">
        <v>10391</v>
      </c>
      <c r="M52" s="21">
        <f t="shared" si="5"/>
        <v>139609</v>
      </c>
      <c r="N52" s="21">
        <v>77093</v>
      </c>
      <c r="O52" s="23">
        <f t="shared" si="6"/>
        <v>1.8109166850427405</v>
      </c>
      <c r="P52" s="24">
        <v>864</v>
      </c>
      <c r="Q52" s="25">
        <f t="shared" si="7"/>
        <v>161.58449074074073</v>
      </c>
      <c r="R52" s="26" t="s">
        <v>237</v>
      </c>
      <c r="S52" s="27">
        <f>ABS(O121-O52)*100</f>
        <v>181.09166850427405</v>
      </c>
      <c r="T52" s="19" t="s">
        <v>30</v>
      </c>
      <c r="U52" s="19" t="s">
        <v>36</v>
      </c>
      <c r="V52" s="21">
        <v>10391</v>
      </c>
      <c r="W52" s="19" t="s">
        <v>31</v>
      </c>
      <c r="X52" s="19" t="s">
        <v>238</v>
      </c>
      <c r="Y52" s="19" t="s">
        <v>33</v>
      </c>
      <c r="Z52" s="19">
        <v>45</v>
      </c>
    </row>
    <row r="53" spans="1:26" x14ac:dyDescent="0.3">
      <c r="A53" s="56" t="s">
        <v>237</v>
      </c>
      <c r="B53" s="19" t="s">
        <v>249</v>
      </c>
      <c r="C53" s="19" t="s">
        <v>250</v>
      </c>
      <c r="D53" s="20">
        <v>45503</v>
      </c>
      <c r="E53" s="21">
        <v>240001</v>
      </c>
      <c r="F53" s="19" t="s">
        <v>27</v>
      </c>
      <c r="G53" s="19" t="s">
        <v>55</v>
      </c>
      <c r="H53" s="21">
        <v>240001</v>
      </c>
      <c r="I53" s="21">
        <v>107900</v>
      </c>
      <c r="J53" s="22">
        <f t="shared" si="4"/>
        <v>44.95814600772497</v>
      </c>
      <c r="K53" s="21">
        <v>227774</v>
      </c>
      <c r="L53" s="21">
        <v>28745</v>
      </c>
      <c r="M53" s="21">
        <f t="shared" si="5"/>
        <v>211256</v>
      </c>
      <c r="N53" s="21">
        <v>116051</v>
      </c>
      <c r="O53" s="23">
        <f t="shared" si="6"/>
        <v>1.8203720777933838</v>
      </c>
      <c r="P53" s="24">
        <v>1506</v>
      </c>
      <c r="Q53" s="25">
        <f t="shared" si="7"/>
        <v>140.27622841965473</v>
      </c>
      <c r="R53" s="26" t="s">
        <v>237</v>
      </c>
      <c r="S53" s="27">
        <f>ABS(O146-O53)*100</f>
        <v>182.03720777933839</v>
      </c>
      <c r="T53" s="19" t="s">
        <v>30</v>
      </c>
      <c r="U53" s="19" t="s">
        <v>36</v>
      </c>
      <c r="V53" s="21">
        <v>24938</v>
      </c>
      <c r="W53" s="19" t="s">
        <v>251</v>
      </c>
      <c r="X53" s="19" t="s">
        <v>238</v>
      </c>
      <c r="Y53" s="19" t="s">
        <v>33</v>
      </c>
      <c r="Z53" s="19">
        <v>41</v>
      </c>
    </row>
    <row r="54" spans="1:26" x14ac:dyDescent="0.3">
      <c r="A54" s="55" t="s">
        <v>237</v>
      </c>
      <c r="B54" s="10" t="s">
        <v>446</v>
      </c>
      <c r="C54" s="10" t="s">
        <v>447</v>
      </c>
      <c r="D54" s="11">
        <v>45568</v>
      </c>
      <c r="E54" s="12">
        <v>129000</v>
      </c>
      <c r="F54" s="10" t="s">
        <v>27</v>
      </c>
      <c r="G54" s="10" t="s">
        <v>28</v>
      </c>
      <c r="H54" s="12">
        <v>129000</v>
      </c>
      <c r="I54" s="12">
        <v>53600</v>
      </c>
      <c r="J54" s="13">
        <f t="shared" si="4"/>
        <v>41.550387596899228</v>
      </c>
      <c r="K54" s="12">
        <v>120873</v>
      </c>
      <c r="L54" s="12">
        <v>8439</v>
      </c>
      <c r="M54" s="12">
        <f t="shared" si="5"/>
        <v>120561</v>
      </c>
      <c r="N54" s="12">
        <v>65559</v>
      </c>
      <c r="O54" s="14">
        <f t="shared" si="6"/>
        <v>1.8389694778748913</v>
      </c>
      <c r="P54" s="15">
        <v>951</v>
      </c>
      <c r="Q54" s="16">
        <f t="shared" si="7"/>
        <v>126.77287066246056</v>
      </c>
      <c r="R54" s="17" t="s">
        <v>237</v>
      </c>
      <c r="S54" s="18">
        <f>ABS(O82-O54)*100</f>
        <v>28.638022964245778</v>
      </c>
      <c r="T54" s="10" t="s">
        <v>52</v>
      </c>
      <c r="U54" s="10" t="s">
        <v>36</v>
      </c>
      <c r="V54" s="12">
        <v>8439</v>
      </c>
      <c r="W54" s="10" t="s">
        <v>31</v>
      </c>
      <c r="X54" s="10" t="s">
        <v>238</v>
      </c>
      <c r="Y54" s="10" t="s">
        <v>33</v>
      </c>
      <c r="Z54" s="10">
        <v>45</v>
      </c>
    </row>
    <row r="55" spans="1:26" x14ac:dyDescent="0.3">
      <c r="A55" s="55" t="s">
        <v>237</v>
      </c>
      <c r="B55" s="10" t="s">
        <v>456</v>
      </c>
      <c r="C55" s="10" t="s">
        <v>457</v>
      </c>
      <c r="D55" s="11">
        <v>45728</v>
      </c>
      <c r="E55" s="12">
        <v>138100</v>
      </c>
      <c r="F55" s="10" t="s">
        <v>27</v>
      </c>
      <c r="G55" s="10" t="s">
        <v>28</v>
      </c>
      <c r="H55" s="12">
        <v>138100</v>
      </c>
      <c r="I55" s="12">
        <v>56900</v>
      </c>
      <c r="J55" s="13">
        <f t="shared" si="4"/>
        <v>41.202027516292546</v>
      </c>
      <c r="K55" s="12">
        <v>128853</v>
      </c>
      <c r="L55" s="12">
        <v>8439</v>
      </c>
      <c r="M55" s="12">
        <f t="shared" si="5"/>
        <v>129661</v>
      </c>
      <c r="N55" s="12">
        <v>70212</v>
      </c>
      <c r="O55" s="14">
        <f t="shared" si="6"/>
        <v>1.8467071155927761</v>
      </c>
      <c r="P55" s="15">
        <v>1014</v>
      </c>
      <c r="Q55" s="16">
        <f t="shared" si="7"/>
        <v>127.87080867850099</v>
      </c>
      <c r="R55" s="17" t="s">
        <v>237</v>
      </c>
      <c r="S55" s="18">
        <f>ABS(O78-O55)*100</f>
        <v>22.599341392281502</v>
      </c>
      <c r="T55" s="10" t="s">
        <v>43</v>
      </c>
      <c r="U55" s="10" t="s">
        <v>31</v>
      </c>
      <c r="V55" s="12">
        <v>8439</v>
      </c>
      <c r="W55" s="10" t="s">
        <v>31</v>
      </c>
      <c r="X55" s="10" t="s">
        <v>238</v>
      </c>
      <c r="Y55" s="10" t="s">
        <v>33</v>
      </c>
      <c r="Z55" s="10">
        <v>45</v>
      </c>
    </row>
    <row r="56" spans="1:26" x14ac:dyDescent="0.3">
      <c r="A56" s="56" t="s">
        <v>237</v>
      </c>
      <c r="B56" s="19" t="s">
        <v>272</v>
      </c>
      <c r="C56" s="19" t="s">
        <v>273</v>
      </c>
      <c r="D56" s="20">
        <v>45065</v>
      </c>
      <c r="E56" s="21">
        <v>160000</v>
      </c>
      <c r="F56" s="19" t="s">
        <v>27</v>
      </c>
      <c r="G56" s="19" t="s">
        <v>28</v>
      </c>
      <c r="H56" s="21">
        <v>160000</v>
      </c>
      <c r="I56" s="21">
        <v>61100</v>
      </c>
      <c r="J56" s="22">
        <f t="shared" si="4"/>
        <v>38.1875</v>
      </c>
      <c r="K56" s="21">
        <v>147785</v>
      </c>
      <c r="L56" s="21">
        <v>8313</v>
      </c>
      <c r="M56" s="21">
        <f t="shared" si="5"/>
        <v>151687</v>
      </c>
      <c r="N56" s="21">
        <v>81324</v>
      </c>
      <c r="O56" s="23">
        <f t="shared" si="6"/>
        <v>1.8652181397865328</v>
      </c>
      <c r="P56" s="24">
        <v>1023</v>
      </c>
      <c r="Q56" s="25">
        <f t="shared" si="7"/>
        <v>148.27663734115347</v>
      </c>
      <c r="R56" s="26" t="s">
        <v>237</v>
      </c>
      <c r="S56" s="27">
        <f>ABS(O137-O56)*100</f>
        <v>186.52181397865328</v>
      </c>
      <c r="T56" s="19" t="s">
        <v>30</v>
      </c>
      <c r="U56" s="19" t="s">
        <v>36</v>
      </c>
      <c r="V56" s="21">
        <v>8313</v>
      </c>
      <c r="W56" s="19" t="s">
        <v>31</v>
      </c>
      <c r="X56" s="19" t="s">
        <v>238</v>
      </c>
      <c r="Y56" s="19" t="s">
        <v>33</v>
      </c>
      <c r="Z56" s="19">
        <v>47</v>
      </c>
    </row>
    <row r="57" spans="1:26" x14ac:dyDescent="0.3">
      <c r="A57" s="55" t="s">
        <v>237</v>
      </c>
      <c r="B57" s="10" t="s">
        <v>394</v>
      </c>
      <c r="C57" s="10" t="s">
        <v>395</v>
      </c>
      <c r="D57" s="11">
        <v>45191</v>
      </c>
      <c r="E57" s="12">
        <v>117000</v>
      </c>
      <c r="F57" s="10" t="s">
        <v>27</v>
      </c>
      <c r="G57" s="10" t="s">
        <v>55</v>
      </c>
      <c r="H57" s="12">
        <v>117000</v>
      </c>
      <c r="I57" s="12">
        <v>41200</v>
      </c>
      <c r="J57" s="13">
        <f t="shared" si="4"/>
        <v>35.213675213675216</v>
      </c>
      <c r="K57" s="12">
        <v>107977</v>
      </c>
      <c r="L57" s="12">
        <v>13119</v>
      </c>
      <c r="M57" s="12">
        <f t="shared" si="5"/>
        <v>103881</v>
      </c>
      <c r="N57" s="12">
        <v>55310</v>
      </c>
      <c r="O57" s="14">
        <f t="shared" si="6"/>
        <v>1.8781594648345687</v>
      </c>
      <c r="P57" s="15">
        <v>700</v>
      </c>
      <c r="Q57" s="16">
        <f t="shared" si="7"/>
        <v>148.40142857142857</v>
      </c>
      <c r="R57" s="17" t="s">
        <v>237</v>
      </c>
      <c r="S57" s="18">
        <f>ABS(O110-O57)*100</f>
        <v>187.81594648345688</v>
      </c>
      <c r="T57" s="10" t="s">
        <v>30</v>
      </c>
      <c r="U57" s="10" t="s">
        <v>36</v>
      </c>
      <c r="V57" s="12">
        <v>13119</v>
      </c>
      <c r="W57" s="10" t="s">
        <v>396</v>
      </c>
      <c r="X57" s="10" t="s">
        <v>238</v>
      </c>
      <c r="Y57" s="10" t="s">
        <v>33</v>
      </c>
      <c r="Z57" s="10">
        <v>45</v>
      </c>
    </row>
    <row r="58" spans="1:26" x14ac:dyDescent="0.3">
      <c r="A58" s="55" t="s">
        <v>237</v>
      </c>
      <c r="B58" s="10" t="s">
        <v>313</v>
      </c>
      <c r="C58" s="10" t="s">
        <v>314</v>
      </c>
      <c r="D58" s="11">
        <v>45509</v>
      </c>
      <c r="E58" s="12">
        <v>155000</v>
      </c>
      <c r="F58" s="10" t="s">
        <v>27</v>
      </c>
      <c r="G58" s="10" t="s">
        <v>28</v>
      </c>
      <c r="H58" s="12">
        <v>155000</v>
      </c>
      <c r="I58" s="12">
        <v>65300</v>
      </c>
      <c r="J58" s="13">
        <f t="shared" si="4"/>
        <v>42.129032258064512</v>
      </c>
      <c r="K58" s="12">
        <v>141826</v>
      </c>
      <c r="L58" s="12">
        <v>8281</v>
      </c>
      <c r="M58" s="12">
        <f t="shared" si="5"/>
        <v>146719</v>
      </c>
      <c r="N58" s="12">
        <v>77868</v>
      </c>
      <c r="O58" s="14">
        <f t="shared" si="6"/>
        <v>1.8842014691529254</v>
      </c>
      <c r="P58" s="15">
        <v>1008</v>
      </c>
      <c r="Q58" s="16">
        <f t="shared" si="7"/>
        <v>145.55456349206349</v>
      </c>
      <c r="R58" s="17" t="s">
        <v>237</v>
      </c>
      <c r="S58" s="18">
        <f>ABS(O117-O58)*100</f>
        <v>188.42014691529255</v>
      </c>
      <c r="T58" s="10" t="s">
        <v>43</v>
      </c>
      <c r="U58" s="10" t="s">
        <v>36</v>
      </c>
      <c r="V58" s="12">
        <v>8281</v>
      </c>
      <c r="W58" s="10" t="s">
        <v>31</v>
      </c>
      <c r="X58" s="10" t="s">
        <v>238</v>
      </c>
      <c r="Y58" s="10" t="s">
        <v>33</v>
      </c>
      <c r="Z58" s="10">
        <v>47</v>
      </c>
    </row>
    <row r="59" spans="1:26" x14ac:dyDescent="0.3">
      <c r="A59" s="56" t="s">
        <v>237</v>
      </c>
      <c r="B59" s="19" t="s">
        <v>458</v>
      </c>
      <c r="C59" s="19" t="s">
        <v>459</v>
      </c>
      <c r="D59" s="20">
        <v>45245</v>
      </c>
      <c r="E59" s="21">
        <v>139900</v>
      </c>
      <c r="F59" s="19" t="s">
        <v>27</v>
      </c>
      <c r="G59" s="19" t="s">
        <v>28</v>
      </c>
      <c r="H59" s="21">
        <v>139900</v>
      </c>
      <c r="I59" s="21">
        <v>51300</v>
      </c>
      <c r="J59" s="22">
        <f t="shared" si="4"/>
        <v>36.669049320943529</v>
      </c>
      <c r="K59" s="21">
        <v>127927</v>
      </c>
      <c r="L59" s="21">
        <v>8407</v>
      </c>
      <c r="M59" s="21">
        <f t="shared" si="5"/>
        <v>131493</v>
      </c>
      <c r="N59" s="21">
        <v>69690</v>
      </c>
      <c r="O59" s="23">
        <f t="shared" si="6"/>
        <v>1.8868273783900129</v>
      </c>
      <c r="P59" s="24">
        <v>949</v>
      </c>
      <c r="Q59" s="25">
        <f t="shared" si="7"/>
        <v>138.55953635405689</v>
      </c>
      <c r="R59" s="26" t="s">
        <v>237</v>
      </c>
      <c r="S59" s="27">
        <f>ABS(O81-O59)*100</f>
        <v>22.59158823855385</v>
      </c>
      <c r="T59" s="19" t="s">
        <v>30</v>
      </c>
      <c r="U59" s="19" t="s">
        <v>36</v>
      </c>
      <c r="V59" s="21">
        <v>8407</v>
      </c>
      <c r="W59" s="19" t="s">
        <v>31</v>
      </c>
      <c r="X59" s="19" t="s">
        <v>238</v>
      </c>
      <c r="Y59" s="19" t="s">
        <v>33</v>
      </c>
      <c r="Z59" s="19">
        <v>45</v>
      </c>
    </row>
    <row r="60" spans="1:26" x14ac:dyDescent="0.3">
      <c r="A60" s="55" t="s">
        <v>237</v>
      </c>
      <c r="B60" s="10" t="s">
        <v>254</v>
      </c>
      <c r="C60" s="10" t="s">
        <v>255</v>
      </c>
      <c r="D60" s="11">
        <v>45461</v>
      </c>
      <c r="E60" s="12">
        <v>140000</v>
      </c>
      <c r="F60" s="10" t="s">
        <v>27</v>
      </c>
      <c r="G60" s="10" t="s">
        <v>28</v>
      </c>
      <c r="H60" s="12">
        <v>140000</v>
      </c>
      <c r="I60" s="12">
        <v>56800</v>
      </c>
      <c r="J60" s="13">
        <f t="shared" si="4"/>
        <v>40.571428571428569</v>
      </c>
      <c r="K60" s="12">
        <v>127981</v>
      </c>
      <c r="L60" s="12">
        <v>8313</v>
      </c>
      <c r="M60" s="12">
        <f t="shared" si="5"/>
        <v>131687</v>
      </c>
      <c r="N60" s="12">
        <v>69777</v>
      </c>
      <c r="O60" s="14">
        <f t="shared" si="6"/>
        <v>1.8872551127162245</v>
      </c>
      <c r="P60" s="15">
        <v>949</v>
      </c>
      <c r="Q60" s="16">
        <f t="shared" si="7"/>
        <v>138.76396206533192</v>
      </c>
      <c r="R60" s="17" t="s">
        <v>237</v>
      </c>
      <c r="S60" s="18">
        <f>ABS(O150-O60)*100</f>
        <v>188.72551127162245</v>
      </c>
      <c r="T60" s="10" t="s">
        <v>30</v>
      </c>
      <c r="U60" s="10" t="s">
        <v>36</v>
      </c>
      <c r="V60" s="12">
        <v>8313</v>
      </c>
      <c r="W60" s="10" t="s">
        <v>31</v>
      </c>
      <c r="X60" s="10" t="s">
        <v>238</v>
      </c>
      <c r="Y60" s="10" t="s">
        <v>33</v>
      </c>
      <c r="Z60" s="10">
        <v>45</v>
      </c>
    </row>
    <row r="61" spans="1:26" x14ac:dyDescent="0.3">
      <c r="A61" s="55" t="s">
        <v>237</v>
      </c>
      <c r="B61" s="10" t="s">
        <v>440</v>
      </c>
      <c r="C61" s="10" t="s">
        <v>441</v>
      </c>
      <c r="D61" s="11">
        <v>45631</v>
      </c>
      <c r="E61" s="12">
        <v>118500</v>
      </c>
      <c r="F61" s="10" t="s">
        <v>27</v>
      </c>
      <c r="G61" s="10" t="s">
        <v>28</v>
      </c>
      <c r="H61" s="12">
        <v>118500</v>
      </c>
      <c r="I61" s="12">
        <v>47000</v>
      </c>
      <c r="J61" s="13">
        <f t="shared" si="4"/>
        <v>39.662447257383967</v>
      </c>
      <c r="K61" s="12">
        <v>107485</v>
      </c>
      <c r="L61" s="12">
        <v>7617</v>
      </c>
      <c r="M61" s="12">
        <f t="shared" si="5"/>
        <v>110883</v>
      </c>
      <c r="N61" s="12">
        <v>58232</v>
      </c>
      <c r="O61" s="14">
        <f t="shared" si="6"/>
        <v>1.9041592251682924</v>
      </c>
      <c r="P61" s="15">
        <v>721</v>
      </c>
      <c r="Q61" s="16">
        <f t="shared" si="7"/>
        <v>153.79056865464634</v>
      </c>
      <c r="R61" s="17" t="s">
        <v>237</v>
      </c>
      <c r="S61" s="18">
        <f>ABS(O92-O61)*100</f>
        <v>54.454847900893675</v>
      </c>
      <c r="T61" s="10" t="s">
        <v>30</v>
      </c>
      <c r="U61" s="10" t="s">
        <v>31</v>
      </c>
      <c r="V61" s="12">
        <v>7617</v>
      </c>
      <c r="W61" s="10" t="s">
        <v>31</v>
      </c>
      <c r="X61" s="10" t="s">
        <v>238</v>
      </c>
      <c r="Y61" s="10" t="s">
        <v>33</v>
      </c>
      <c r="Z61" s="10">
        <v>45</v>
      </c>
    </row>
    <row r="62" spans="1:26" x14ac:dyDescent="0.3">
      <c r="A62" s="55" t="s">
        <v>237</v>
      </c>
      <c r="B62" s="10" t="s">
        <v>493</v>
      </c>
      <c r="C62" s="10" t="s">
        <v>494</v>
      </c>
      <c r="D62" s="11">
        <v>45660</v>
      </c>
      <c r="E62" s="12">
        <v>160000</v>
      </c>
      <c r="F62" s="10" t="s">
        <v>27</v>
      </c>
      <c r="G62" s="10" t="s">
        <v>28</v>
      </c>
      <c r="H62" s="12">
        <v>160000</v>
      </c>
      <c r="I62" s="12">
        <v>66700</v>
      </c>
      <c r="J62" s="13">
        <f t="shared" ref="J62:J93" si="8">I62/H62*100</f>
        <v>41.6875</v>
      </c>
      <c r="K62" s="12">
        <v>144480</v>
      </c>
      <c r="L62" s="12">
        <v>12229</v>
      </c>
      <c r="M62" s="12">
        <f t="shared" ref="M62:M93" si="9">H62-L62</f>
        <v>147771</v>
      </c>
      <c r="N62" s="12">
        <v>77114</v>
      </c>
      <c r="O62" s="14">
        <f t="shared" ref="O62:O93" si="10">M62/N62</f>
        <v>1.9162668257385169</v>
      </c>
      <c r="P62" s="15">
        <v>1001</v>
      </c>
      <c r="Q62" s="16">
        <f t="shared" ref="Q62:Q93" si="11">M62/P62</f>
        <v>147.62337662337663</v>
      </c>
      <c r="R62" s="17" t="s">
        <v>237</v>
      </c>
      <c r="S62" s="18">
        <f>ABS(O81-O62)*100</f>
        <v>19.647643503703449</v>
      </c>
      <c r="T62" s="10" t="s">
        <v>30</v>
      </c>
      <c r="U62" s="10" t="s">
        <v>31</v>
      </c>
      <c r="V62" s="12">
        <v>12229</v>
      </c>
      <c r="W62" s="10" t="s">
        <v>31</v>
      </c>
      <c r="X62" s="10" t="s">
        <v>238</v>
      </c>
      <c r="Y62" s="10" t="s">
        <v>33</v>
      </c>
      <c r="Z62" s="10">
        <v>47</v>
      </c>
    </row>
    <row r="63" spans="1:26" x14ac:dyDescent="0.3">
      <c r="A63" s="56" t="s">
        <v>237</v>
      </c>
      <c r="B63" s="19" t="s">
        <v>452</v>
      </c>
      <c r="C63" s="19" t="s">
        <v>453</v>
      </c>
      <c r="D63" s="20">
        <v>45232</v>
      </c>
      <c r="E63" s="21">
        <v>130000</v>
      </c>
      <c r="F63" s="19" t="s">
        <v>27</v>
      </c>
      <c r="G63" s="19" t="s">
        <v>28</v>
      </c>
      <c r="H63" s="21">
        <v>130000</v>
      </c>
      <c r="I63" s="21">
        <v>44200</v>
      </c>
      <c r="J63" s="22">
        <f t="shared" si="8"/>
        <v>34</v>
      </c>
      <c r="K63" s="21">
        <v>117103</v>
      </c>
      <c r="L63" s="21">
        <v>8439</v>
      </c>
      <c r="M63" s="21">
        <f t="shared" si="9"/>
        <v>121561</v>
      </c>
      <c r="N63" s="21">
        <v>63360</v>
      </c>
      <c r="O63" s="23">
        <f t="shared" si="10"/>
        <v>1.9185763888888889</v>
      </c>
      <c r="P63" s="24">
        <v>870</v>
      </c>
      <c r="Q63" s="25">
        <f t="shared" si="11"/>
        <v>139.72528735632184</v>
      </c>
      <c r="R63" s="26" t="s">
        <v>237</v>
      </c>
      <c r="S63" s="27">
        <f>ABS(O88-O63)*100</f>
        <v>36.937473893065984</v>
      </c>
      <c r="T63" s="19" t="s">
        <v>43</v>
      </c>
      <c r="U63" s="19" t="s">
        <v>36</v>
      </c>
      <c r="V63" s="21">
        <v>8439</v>
      </c>
      <c r="W63" s="19" t="s">
        <v>31</v>
      </c>
      <c r="X63" s="19" t="s">
        <v>238</v>
      </c>
      <c r="Y63" s="19" t="s">
        <v>33</v>
      </c>
      <c r="Z63" s="19">
        <v>45</v>
      </c>
    </row>
    <row r="64" spans="1:26" x14ac:dyDescent="0.3">
      <c r="A64" s="56" t="s">
        <v>237</v>
      </c>
      <c r="B64" s="19" t="s">
        <v>311</v>
      </c>
      <c r="C64" s="19" t="s">
        <v>312</v>
      </c>
      <c r="D64" s="20">
        <v>45576</v>
      </c>
      <c r="E64" s="21">
        <v>160000</v>
      </c>
      <c r="F64" s="19" t="s">
        <v>27</v>
      </c>
      <c r="G64" s="19" t="s">
        <v>28</v>
      </c>
      <c r="H64" s="21">
        <v>160000</v>
      </c>
      <c r="I64" s="21">
        <v>63700</v>
      </c>
      <c r="J64" s="22">
        <f t="shared" si="8"/>
        <v>39.8125</v>
      </c>
      <c r="K64" s="21">
        <v>143795</v>
      </c>
      <c r="L64" s="21">
        <v>9835</v>
      </c>
      <c r="M64" s="21">
        <f t="shared" si="9"/>
        <v>150165</v>
      </c>
      <c r="N64" s="21">
        <v>78110</v>
      </c>
      <c r="O64" s="23">
        <f t="shared" si="10"/>
        <v>1.9224811163743438</v>
      </c>
      <c r="P64" s="24">
        <v>1053</v>
      </c>
      <c r="Q64" s="25">
        <f t="shared" si="11"/>
        <v>142.60683760683762</v>
      </c>
      <c r="R64" s="26" t="s">
        <v>237</v>
      </c>
      <c r="S64" s="27">
        <f>ABS(O125-O64)*100</f>
        <v>192.24811163743439</v>
      </c>
      <c r="T64" s="19" t="s">
        <v>43</v>
      </c>
      <c r="U64" s="19" t="s">
        <v>31</v>
      </c>
      <c r="V64" s="21">
        <v>8414</v>
      </c>
      <c r="W64" s="19" t="s">
        <v>31</v>
      </c>
      <c r="X64" s="19" t="s">
        <v>238</v>
      </c>
      <c r="Y64" s="19" t="s">
        <v>33</v>
      </c>
      <c r="Z64" s="19">
        <v>45</v>
      </c>
    </row>
    <row r="65" spans="1:26" x14ac:dyDescent="0.3">
      <c r="A65" s="55" t="s">
        <v>237</v>
      </c>
      <c r="B65" s="10" t="s">
        <v>417</v>
      </c>
      <c r="C65" s="10" t="s">
        <v>418</v>
      </c>
      <c r="D65" s="11">
        <v>45357</v>
      </c>
      <c r="E65" s="12">
        <v>106000</v>
      </c>
      <c r="F65" s="10" t="s">
        <v>27</v>
      </c>
      <c r="G65" s="10" t="s">
        <v>28</v>
      </c>
      <c r="H65" s="12">
        <v>106000</v>
      </c>
      <c r="I65" s="12">
        <v>36100</v>
      </c>
      <c r="J65" s="13">
        <f t="shared" si="8"/>
        <v>34.056603773584904</v>
      </c>
      <c r="K65" s="12">
        <v>95000</v>
      </c>
      <c r="L65" s="12">
        <v>8439</v>
      </c>
      <c r="M65" s="12">
        <f t="shared" si="9"/>
        <v>97561</v>
      </c>
      <c r="N65" s="12">
        <v>50472</v>
      </c>
      <c r="O65" s="14">
        <f t="shared" si="10"/>
        <v>1.932972737359328</v>
      </c>
      <c r="P65" s="15">
        <v>598</v>
      </c>
      <c r="Q65" s="16">
        <f t="shared" si="11"/>
        <v>163.14548494983276</v>
      </c>
      <c r="R65" s="17" t="s">
        <v>237</v>
      </c>
      <c r="S65" s="18">
        <f>ABS(O106-O65)*100</f>
        <v>109.54143051407014</v>
      </c>
      <c r="T65" s="10" t="s">
        <v>30</v>
      </c>
      <c r="U65" s="10" t="s">
        <v>36</v>
      </c>
      <c r="V65" s="12">
        <v>8439</v>
      </c>
      <c r="W65" s="10" t="s">
        <v>31</v>
      </c>
      <c r="X65" s="10" t="s">
        <v>238</v>
      </c>
      <c r="Y65" s="10" t="s">
        <v>33</v>
      </c>
      <c r="Z65" s="10">
        <v>45</v>
      </c>
    </row>
    <row r="66" spans="1:26" x14ac:dyDescent="0.3">
      <c r="A66" s="56" t="s">
        <v>237</v>
      </c>
      <c r="B66" s="19" t="s">
        <v>499</v>
      </c>
      <c r="C66" s="19" t="s">
        <v>500</v>
      </c>
      <c r="D66" s="20">
        <v>45631</v>
      </c>
      <c r="E66" s="21">
        <v>150000</v>
      </c>
      <c r="F66" s="19" t="s">
        <v>27</v>
      </c>
      <c r="G66" s="19" t="s">
        <v>28</v>
      </c>
      <c r="H66" s="21">
        <v>150000</v>
      </c>
      <c r="I66" s="21">
        <v>59900</v>
      </c>
      <c r="J66" s="22">
        <f t="shared" si="8"/>
        <v>39.93333333333333</v>
      </c>
      <c r="K66" s="21">
        <v>134349</v>
      </c>
      <c r="L66" s="21">
        <v>21471</v>
      </c>
      <c r="M66" s="21">
        <f t="shared" si="9"/>
        <v>128529</v>
      </c>
      <c r="N66" s="21">
        <v>65818</v>
      </c>
      <c r="O66" s="23">
        <f t="shared" si="10"/>
        <v>1.9527940684919018</v>
      </c>
      <c r="P66" s="24">
        <v>920</v>
      </c>
      <c r="Q66" s="25">
        <f t="shared" si="11"/>
        <v>139.70543478260871</v>
      </c>
      <c r="R66" s="26" t="s">
        <v>237</v>
      </c>
      <c r="S66" s="27">
        <f>ABS(O80-O66)*100</f>
        <v>15.626884522478512</v>
      </c>
      <c r="T66" s="19" t="s">
        <v>30</v>
      </c>
      <c r="U66" s="19" t="s">
        <v>31</v>
      </c>
      <c r="V66" s="21">
        <v>21471</v>
      </c>
      <c r="W66" s="19" t="s">
        <v>31</v>
      </c>
      <c r="X66" s="19" t="s">
        <v>238</v>
      </c>
      <c r="Y66" s="19" t="s">
        <v>33</v>
      </c>
      <c r="Z66" s="19">
        <v>45</v>
      </c>
    </row>
    <row r="67" spans="1:26" x14ac:dyDescent="0.3">
      <c r="A67" s="56" t="s">
        <v>237</v>
      </c>
      <c r="B67" s="19" t="s">
        <v>243</v>
      </c>
      <c r="C67" s="19" t="s">
        <v>244</v>
      </c>
      <c r="D67" s="20">
        <v>45463</v>
      </c>
      <c r="E67" s="21">
        <v>130000</v>
      </c>
      <c r="F67" s="19" t="s">
        <v>27</v>
      </c>
      <c r="G67" s="19" t="s">
        <v>28</v>
      </c>
      <c r="H67" s="21">
        <v>130000</v>
      </c>
      <c r="I67" s="21">
        <v>52300</v>
      </c>
      <c r="J67" s="22">
        <f t="shared" si="8"/>
        <v>40.230769230769234</v>
      </c>
      <c r="K67" s="21">
        <v>113949</v>
      </c>
      <c r="L67" s="21">
        <v>8281</v>
      </c>
      <c r="M67" s="21">
        <f t="shared" si="9"/>
        <v>121719</v>
      </c>
      <c r="N67" s="21">
        <v>61613</v>
      </c>
      <c r="O67" s="23">
        <f t="shared" si="10"/>
        <v>1.9755408761138071</v>
      </c>
      <c r="P67" s="24">
        <v>912</v>
      </c>
      <c r="Q67" s="25">
        <f t="shared" si="11"/>
        <v>133.46381578947367</v>
      </c>
      <c r="R67" s="26" t="s">
        <v>237</v>
      </c>
      <c r="S67" s="27">
        <f>ABS(O163-O67)*100</f>
        <v>197.55408761138071</v>
      </c>
      <c r="T67" s="19" t="s">
        <v>147</v>
      </c>
      <c r="U67" s="19" t="s">
        <v>36</v>
      </c>
      <c r="V67" s="21">
        <v>8281</v>
      </c>
      <c r="W67" s="19" t="s">
        <v>31</v>
      </c>
      <c r="X67" s="19" t="s">
        <v>238</v>
      </c>
      <c r="Y67" s="19" t="s">
        <v>33</v>
      </c>
      <c r="Z67" s="19">
        <v>45</v>
      </c>
    </row>
    <row r="68" spans="1:26" x14ac:dyDescent="0.3">
      <c r="A68" s="56" t="s">
        <v>237</v>
      </c>
      <c r="B68" s="19" t="s">
        <v>493</v>
      </c>
      <c r="C68" s="19" t="s">
        <v>494</v>
      </c>
      <c r="D68" s="20">
        <v>45373</v>
      </c>
      <c r="E68" s="21">
        <v>165000</v>
      </c>
      <c r="F68" s="19" t="s">
        <v>27</v>
      </c>
      <c r="G68" s="19" t="s">
        <v>28</v>
      </c>
      <c r="H68" s="21">
        <v>165000</v>
      </c>
      <c r="I68" s="21">
        <v>57800</v>
      </c>
      <c r="J68" s="22">
        <f t="shared" si="8"/>
        <v>35.030303030303031</v>
      </c>
      <c r="K68" s="21">
        <v>144480</v>
      </c>
      <c r="L68" s="21">
        <v>12229</v>
      </c>
      <c r="M68" s="21">
        <f t="shared" si="9"/>
        <v>152771</v>
      </c>
      <c r="N68" s="21">
        <v>77114</v>
      </c>
      <c r="O68" s="23">
        <f t="shared" si="10"/>
        <v>1.9811058951681926</v>
      </c>
      <c r="P68" s="24">
        <v>1001</v>
      </c>
      <c r="Q68" s="25">
        <f t="shared" si="11"/>
        <v>152.61838161838162</v>
      </c>
      <c r="R68" s="26" t="s">
        <v>237</v>
      </c>
      <c r="S68" s="27">
        <f>ABS(O86-O68)*100</f>
        <v>27.208714577357206</v>
      </c>
      <c r="T68" s="19" t="s">
        <v>30</v>
      </c>
      <c r="U68" s="19" t="s">
        <v>36</v>
      </c>
      <c r="V68" s="21">
        <v>12229</v>
      </c>
      <c r="W68" s="19" t="s">
        <v>31</v>
      </c>
      <c r="X68" s="19" t="s">
        <v>238</v>
      </c>
      <c r="Y68" s="19" t="s">
        <v>33</v>
      </c>
      <c r="Z68" s="19">
        <v>47</v>
      </c>
    </row>
    <row r="69" spans="1:26" x14ac:dyDescent="0.3">
      <c r="A69" s="56" t="s">
        <v>237</v>
      </c>
      <c r="B69" s="19" t="s">
        <v>407</v>
      </c>
      <c r="C69" s="19" t="s">
        <v>408</v>
      </c>
      <c r="D69" s="20">
        <v>45561</v>
      </c>
      <c r="E69" s="21">
        <v>115000</v>
      </c>
      <c r="F69" s="19" t="s">
        <v>27</v>
      </c>
      <c r="G69" s="19" t="s">
        <v>28</v>
      </c>
      <c r="H69" s="21">
        <v>115000</v>
      </c>
      <c r="I69" s="21">
        <v>44500</v>
      </c>
      <c r="J69" s="22">
        <f t="shared" si="8"/>
        <v>38.695652173913039</v>
      </c>
      <c r="K69" s="21">
        <v>99977</v>
      </c>
      <c r="L69" s="21">
        <v>7962</v>
      </c>
      <c r="M69" s="21">
        <f t="shared" si="9"/>
        <v>107038</v>
      </c>
      <c r="N69" s="21">
        <v>53653</v>
      </c>
      <c r="O69" s="23">
        <f t="shared" si="10"/>
        <v>1.9950049391459936</v>
      </c>
      <c r="P69" s="24">
        <v>648</v>
      </c>
      <c r="Q69" s="25">
        <f t="shared" si="11"/>
        <v>165.1820987654321</v>
      </c>
      <c r="R69" s="26" t="s">
        <v>237</v>
      </c>
      <c r="S69" s="27">
        <f>ABS(O115-O69)*100</f>
        <v>199.50049391459936</v>
      </c>
      <c r="T69" s="19" t="s">
        <v>30</v>
      </c>
      <c r="U69" s="19" t="s">
        <v>36</v>
      </c>
      <c r="V69" s="21">
        <v>7962</v>
      </c>
      <c r="W69" s="19" t="s">
        <v>31</v>
      </c>
      <c r="X69" s="19" t="s">
        <v>238</v>
      </c>
      <c r="Y69" s="19" t="s">
        <v>33</v>
      </c>
      <c r="Z69" s="19">
        <v>45</v>
      </c>
    </row>
    <row r="70" spans="1:26" x14ac:dyDescent="0.3">
      <c r="A70" s="56" t="s">
        <v>237</v>
      </c>
      <c r="B70" s="19" t="s">
        <v>289</v>
      </c>
      <c r="C70" s="19" t="s">
        <v>290</v>
      </c>
      <c r="D70" s="20">
        <v>45504</v>
      </c>
      <c r="E70" s="21">
        <v>159000</v>
      </c>
      <c r="F70" s="19" t="s">
        <v>27</v>
      </c>
      <c r="G70" s="19" t="s">
        <v>28</v>
      </c>
      <c r="H70" s="21">
        <v>159000</v>
      </c>
      <c r="I70" s="21">
        <v>61900</v>
      </c>
      <c r="J70" s="22">
        <f t="shared" si="8"/>
        <v>38.930817610062896</v>
      </c>
      <c r="K70" s="21">
        <v>139303</v>
      </c>
      <c r="L70" s="21">
        <v>19246</v>
      </c>
      <c r="M70" s="21">
        <f t="shared" si="9"/>
        <v>139754</v>
      </c>
      <c r="N70" s="21">
        <v>70004</v>
      </c>
      <c r="O70" s="23">
        <f t="shared" si="10"/>
        <v>1.9963716359065196</v>
      </c>
      <c r="P70" s="24">
        <v>1053</v>
      </c>
      <c r="Q70" s="25">
        <f t="shared" si="11"/>
        <v>132.71984805318138</v>
      </c>
      <c r="R70" s="26" t="s">
        <v>237</v>
      </c>
      <c r="S70" s="27">
        <f>ABS(O143-O70)*100</f>
        <v>199.63716359065197</v>
      </c>
      <c r="T70" s="19" t="s">
        <v>147</v>
      </c>
      <c r="U70" s="19" t="s">
        <v>36</v>
      </c>
      <c r="V70" s="21">
        <v>19246</v>
      </c>
      <c r="W70" s="19" t="s">
        <v>31</v>
      </c>
      <c r="X70" s="19" t="s">
        <v>238</v>
      </c>
      <c r="Y70" s="19" t="s">
        <v>33</v>
      </c>
      <c r="Z70" s="19">
        <v>45</v>
      </c>
    </row>
    <row r="71" spans="1:26" x14ac:dyDescent="0.3">
      <c r="A71" s="56" t="s">
        <v>237</v>
      </c>
      <c r="B71" s="19" t="s">
        <v>415</v>
      </c>
      <c r="C71" s="19" t="s">
        <v>416</v>
      </c>
      <c r="D71" s="20">
        <v>45203</v>
      </c>
      <c r="E71" s="21">
        <v>130000</v>
      </c>
      <c r="F71" s="19" t="s">
        <v>27</v>
      </c>
      <c r="G71" s="19" t="s">
        <v>28</v>
      </c>
      <c r="H71" s="21">
        <v>130000</v>
      </c>
      <c r="I71" s="21">
        <v>44300</v>
      </c>
      <c r="J71" s="22">
        <f t="shared" si="8"/>
        <v>34.07692307692308</v>
      </c>
      <c r="K71" s="21">
        <v>112642</v>
      </c>
      <c r="L71" s="21">
        <v>8439</v>
      </c>
      <c r="M71" s="21">
        <f t="shared" si="9"/>
        <v>121561</v>
      </c>
      <c r="N71" s="21">
        <v>60759</v>
      </c>
      <c r="O71" s="23">
        <f t="shared" si="10"/>
        <v>2.0007077140835103</v>
      </c>
      <c r="P71" s="24">
        <v>852</v>
      </c>
      <c r="Q71" s="25">
        <f t="shared" si="11"/>
        <v>142.67723004694835</v>
      </c>
      <c r="R71" s="26" t="s">
        <v>237</v>
      </c>
      <c r="S71" s="27">
        <f>ABS(O113-O71)*100</f>
        <v>200.07077140835102</v>
      </c>
      <c r="T71" s="19" t="s">
        <v>30</v>
      </c>
      <c r="U71" s="19" t="s">
        <v>36</v>
      </c>
      <c r="V71" s="21">
        <v>8439</v>
      </c>
      <c r="W71" s="19" t="s">
        <v>31</v>
      </c>
      <c r="X71" s="19" t="s">
        <v>238</v>
      </c>
      <c r="Y71" s="19" t="s">
        <v>33</v>
      </c>
      <c r="Z71" s="19">
        <v>45</v>
      </c>
    </row>
    <row r="72" spans="1:26" x14ac:dyDescent="0.3">
      <c r="A72" s="55" t="s">
        <v>237</v>
      </c>
      <c r="B72" s="10" t="s">
        <v>299</v>
      </c>
      <c r="C72" s="10" t="s">
        <v>300</v>
      </c>
      <c r="D72" s="11">
        <v>45426</v>
      </c>
      <c r="E72" s="12">
        <v>199000</v>
      </c>
      <c r="F72" s="10" t="s">
        <v>27</v>
      </c>
      <c r="G72" s="10" t="s">
        <v>28</v>
      </c>
      <c r="H72" s="12">
        <v>199000</v>
      </c>
      <c r="I72" s="12">
        <v>78500</v>
      </c>
      <c r="J72" s="13">
        <f t="shared" si="8"/>
        <v>39.447236180904518</v>
      </c>
      <c r="K72" s="12">
        <v>171598</v>
      </c>
      <c r="L72" s="12">
        <v>9299</v>
      </c>
      <c r="M72" s="12">
        <f t="shared" si="9"/>
        <v>189701</v>
      </c>
      <c r="N72" s="12">
        <v>94634</v>
      </c>
      <c r="O72" s="14">
        <f t="shared" si="10"/>
        <v>2.0045755225394677</v>
      </c>
      <c r="P72" s="15">
        <v>1360</v>
      </c>
      <c r="Q72" s="16">
        <f t="shared" si="11"/>
        <v>139.48602941176472</v>
      </c>
      <c r="R72" s="17" t="s">
        <v>237</v>
      </c>
      <c r="S72" s="18">
        <f>ABS(O139-O72)*100</f>
        <v>200.45755225394677</v>
      </c>
      <c r="T72" s="10" t="s">
        <v>30</v>
      </c>
      <c r="U72" s="10" t="s">
        <v>36</v>
      </c>
      <c r="V72" s="12">
        <v>8313</v>
      </c>
      <c r="W72" s="10" t="s">
        <v>31</v>
      </c>
      <c r="X72" s="10" t="s">
        <v>238</v>
      </c>
      <c r="Y72" s="10" t="s">
        <v>33</v>
      </c>
      <c r="Z72" s="10">
        <v>45</v>
      </c>
    </row>
    <row r="73" spans="1:26" x14ac:dyDescent="0.3">
      <c r="A73" s="56" t="s">
        <v>237</v>
      </c>
      <c r="B73" s="19" t="s">
        <v>495</v>
      </c>
      <c r="C73" s="19" t="s">
        <v>496</v>
      </c>
      <c r="D73" s="20">
        <v>45272</v>
      </c>
      <c r="E73" s="21">
        <v>165000</v>
      </c>
      <c r="F73" s="19" t="s">
        <v>27</v>
      </c>
      <c r="G73" s="19" t="s">
        <v>28</v>
      </c>
      <c r="H73" s="21">
        <v>165000</v>
      </c>
      <c r="I73" s="21">
        <v>56900</v>
      </c>
      <c r="J73" s="22">
        <f t="shared" si="8"/>
        <v>34.484848484848484</v>
      </c>
      <c r="K73" s="21">
        <v>142003</v>
      </c>
      <c r="L73" s="21">
        <v>12229</v>
      </c>
      <c r="M73" s="21">
        <f t="shared" si="9"/>
        <v>152771</v>
      </c>
      <c r="N73" s="21">
        <v>75669</v>
      </c>
      <c r="O73" s="23">
        <f t="shared" si="10"/>
        <v>2.0189377420079557</v>
      </c>
      <c r="P73" s="24">
        <v>1007</v>
      </c>
      <c r="Q73" s="25">
        <f t="shared" si="11"/>
        <v>151.70903674280041</v>
      </c>
      <c r="R73" s="26" t="s">
        <v>237</v>
      </c>
      <c r="S73" s="27">
        <f>ABS(O90-O73)*100</f>
        <v>40.584588455277085</v>
      </c>
      <c r="T73" s="19" t="s">
        <v>30</v>
      </c>
      <c r="U73" s="19" t="s">
        <v>36</v>
      </c>
      <c r="V73" s="21">
        <v>12229</v>
      </c>
      <c r="W73" s="19" t="s">
        <v>31</v>
      </c>
      <c r="X73" s="19" t="s">
        <v>238</v>
      </c>
      <c r="Y73" s="19" t="s">
        <v>33</v>
      </c>
      <c r="Z73" s="19">
        <v>47</v>
      </c>
    </row>
    <row r="74" spans="1:26" x14ac:dyDescent="0.3">
      <c r="A74" s="56" t="s">
        <v>237</v>
      </c>
      <c r="B74" s="19" t="s">
        <v>317</v>
      </c>
      <c r="C74" s="19" t="s">
        <v>318</v>
      </c>
      <c r="D74" s="20">
        <v>45257</v>
      </c>
      <c r="E74" s="21">
        <v>245000</v>
      </c>
      <c r="F74" s="19" t="s">
        <v>27</v>
      </c>
      <c r="G74" s="19" t="s">
        <v>28</v>
      </c>
      <c r="H74" s="21">
        <v>245000</v>
      </c>
      <c r="I74" s="21">
        <v>84300</v>
      </c>
      <c r="J74" s="22">
        <f t="shared" si="8"/>
        <v>34.408163265306122</v>
      </c>
      <c r="K74" s="21">
        <v>211752</v>
      </c>
      <c r="L74" s="21">
        <v>24210</v>
      </c>
      <c r="M74" s="21">
        <f t="shared" si="9"/>
        <v>220790</v>
      </c>
      <c r="N74" s="21">
        <v>109353</v>
      </c>
      <c r="O74" s="23">
        <f t="shared" si="10"/>
        <v>2.0190575475752839</v>
      </c>
      <c r="P74" s="24">
        <v>1553</v>
      </c>
      <c r="Q74" s="25">
        <f t="shared" si="11"/>
        <v>142.16999356084997</v>
      </c>
      <c r="R74" s="26" t="s">
        <v>237</v>
      </c>
      <c r="S74" s="27">
        <f>ABS(O130-O74)*100</f>
        <v>201.9057547575284</v>
      </c>
      <c r="T74" s="19" t="s">
        <v>52</v>
      </c>
      <c r="U74" s="19" t="s">
        <v>36</v>
      </c>
      <c r="V74" s="21">
        <v>24210</v>
      </c>
      <c r="W74" s="19" t="s">
        <v>31</v>
      </c>
      <c r="X74" s="19" t="s">
        <v>238</v>
      </c>
      <c r="Y74" s="19" t="s">
        <v>33</v>
      </c>
      <c r="Z74" s="19">
        <v>47</v>
      </c>
    </row>
    <row r="75" spans="1:26" x14ac:dyDescent="0.3">
      <c r="A75" s="55" t="s">
        <v>237</v>
      </c>
      <c r="B75" s="10" t="s">
        <v>235</v>
      </c>
      <c r="C75" s="10" t="s">
        <v>236</v>
      </c>
      <c r="D75" s="11">
        <v>45135</v>
      </c>
      <c r="E75" s="12">
        <v>161000</v>
      </c>
      <c r="F75" s="10" t="s">
        <v>27</v>
      </c>
      <c r="G75" s="10" t="s">
        <v>28</v>
      </c>
      <c r="H75" s="12">
        <v>161000</v>
      </c>
      <c r="I75" s="12">
        <v>53500</v>
      </c>
      <c r="J75" s="13">
        <f t="shared" si="8"/>
        <v>33.229813664596278</v>
      </c>
      <c r="K75" s="12">
        <v>136568</v>
      </c>
      <c r="L75" s="12">
        <v>8281</v>
      </c>
      <c r="M75" s="12">
        <f t="shared" si="9"/>
        <v>152719</v>
      </c>
      <c r="N75" s="12">
        <v>74802</v>
      </c>
      <c r="O75" s="14">
        <f t="shared" si="10"/>
        <v>2.0416432715702788</v>
      </c>
      <c r="P75" s="15">
        <v>872</v>
      </c>
      <c r="Q75" s="16">
        <f t="shared" si="11"/>
        <v>175.13646788990826</v>
      </c>
      <c r="R75" s="17" t="s">
        <v>237</v>
      </c>
      <c r="S75" s="18">
        <f>ABS(O174-O75)*100</f>
        <v>204.16432715702788</v>
      </c>
      <c r="T75" s="10" t="s">
        <v>30</v>
      </c>
      <c r="U75" s="10" t="s">
        <v>36</v>
      </c>
      <c r="V75" s="12">
        <v>8281</v>
      </c>
      <c r="W75" s="10" t="s">
        <v>31</v>
      </c>
      <c r="X75" s="10" t="s">
        <v>238</v>
      </c>
      <c r="Y75" s="10" t="s">
        <v>33</v>
      </c>
      <c r="Z75" s="10">
        <v>45</v>
      </c>
    </row>
    <row r="76" spans="1:26" x14ac:dyDescent="0.3">
      <c r="A76" s="55" t="s">
        <v>237</v>
      </c>
      <c r="B76" s="10" t="s">
        <v>448</v>
      </c>
      <c r="C76" s="10" t="s">
        <v>449</v>
      </c>
      <c r="D76" s="11">
        <v>45687</v>
      </c>
      <c r="E76" s="12">
        <v>145000</v>
      </c>
      <c r="F76" s="10" t="s">
        <v>27</v>
      </c>
      <c r="G76" s="10" t="s">
        <v>28</v>
      </c>
      <c r="H76" s="12">
        <v>145000</v>
      </c>
      <c r="I76" s="12">
        <v>56200</v>
      </c>
      <c r="J76" s="13">
        <f t="shared" si="8"/>
        <v>38.758620689655174</v>
      </c>
      <c r="K76" s="12">
        <v>122535</v>
      </c>
      <c r="L76" s="12">
        <v>8439</v>
      </c>
      <c r="M76" s="12">
        <f t="shared" si="9"/>
        <v>136561</v>
      </c>
      <c r="N76" s="12">
        <v>66528</v>
      </c>
      <c r="O76" s="14">
        <f t="shared" si="10"/>
        <v>2.052684583934584</v>
      </c>
      <c r="P76" s="15">
        <v>1001</v>
      </c>
      <c r="Q76" s="16">
        <f t="shared" si="11"/>
        <v>136.42457542457544</v>
      </c>
      <c r="R76" s="17" t="s">
        <v>237</v>
      </c>
      <c r="S76" s="18">
        <f>ABS(O100-O76)*100</f>
        <v>205.26845839345839</v>
      </c>
      <c r="T76" s="10" t="s">
        <v>30</v>
      </c>
      <c r="U76" s="10" t="s">
        <v>31</v>
      </c>
      <c r="V76" s="12">
        <v>8439</v>
      </c>
      <c r="W76" s="10" t="s">
        <v>31</v>
      </c>
      <c r="X76" s="10" t="s">
        <v>238</v>
      </c>
      <c r="Y76" s="10" t="s">
        <v>33</v>
      </c>
      <c r="Z76" s="10">
        <v>47</v>
      </c>
    </row>
    <row r="77" spans="1:26" x14ac:dyDescent="0.3">
      <c r="A77" s="56" t="s">
        <v>237</v>
      </c>
      <c r="B77" s="19" t="s">
        <v>507</v>
      </c>
      <c r="C77" s="19" t="s">
        <v>508</v>
      </c>
      <c r="D77" s="20">
        <v>45609</v>
      </c>
      <c r="E77" s="21">
        <v>126500</v>
      </c>
      <c r="F77" s="19" t="s">
        <v>27</v>
      </c>
      <c r="G77" s="19" t="s">
        <v>28</v>
      </c>
      <c r="H77" s="21">
        <v>126500</v>
      </c>
      <c r="I77" s="21">
        <v>47500</v>
      </c>
      <c r="J77" s="22">
        <f t="shared" si="8"/>
        <v>37.549407114624508</v>
      </c>
      <c r="K77" s="21">
        <v>106542</v>
      </c>
      <c r="L77" s="21">
        <v>10351</v>
      </c>
      <c r="M77" s="21">
        <f t="shared" si="9"/>
        <v>116149</v>
      </c>
      <c r="N77" s="21">
        <v>56088</v>
      </c>
      <c r="O77" s="23">
        <f t="shared" si="10"/>
        <v>2.0708351162458993</v>
      </c>
      <c r="P77" s="24">
        <v>707</v>
      </c>
      <c r="Q77" s="25">
        <f t="shared" si="11"/>
        <v>164.28429985855729</v>
      </c>
      <c r="R77" s="26" t="s">
        <v>237</v>
      </c>
      <c r="S77" s="27">
        <f>ABS(O87-O77)*100</f>
        <v>18.272823927337711</v>
      </c>
      <c r="T77" s="19" t="s">
        <v>30</v>
      </c>
      <c r="U77" s="19" t="s">
        <v>31</v>
      </c>
      <c r="V77" s="21">
        <v>10351</v>
      </c>
      <c r="W77" s="19" t="s">
        <v>31</v>
      </c>
      <c r="X77" s="19" t="s">
        <v>238</v>
      </c>
      <c r="Y77" s="19" t="s">
        <v>33</v>
      </c>
      <c r="Z77" s="19">
        <v>45</v>
      </c>
    </row>
    <row r="78" spans="1:26" x14ac:dyDescent="0.3">
      <c r="A78" s="55" t="s">
        <v>237</v>
      </c>
      <c r="B78" s="10" t="s">
        <v>301</v>
      </c>
      <c r="C78" s="10" t="s">
        <v>302</v>
      </c>
      <c r="D78" s="11">
        <v>45251</v>
      </c>
      <c r="E78" s="12">
        <v>114000</v>
      </c>
      <c r="F78" s="10" t="s">
        <v>27</v>
      </c>
      <c r="G78" s="10" t="s">
        <v>28</v>
      </c>
      <c r="H78" s="12">
        <v>114000</v>
      </c>
      <c r="I78" s="12">
        <v>36400</v>
      </c>
      <c r="J78" s="13">
        <f t="shared" si="8"/>
        <v>31.929824561403507</v>
      </c>
      <c r="K78" s="12">
        <v>95761</v>
      </c>
      <c r="L78" s="12">
        <v>8313</v>
      </c>
      <c r="M78" s="12">
        <f t="shared" si="9"/>
        <v>105687</v>
      </c>
      <c r="N78" s="12">
        <v>50990</v>
      </c>
      <c r="O78" s="14">
        <f t="shared" si="10"/>
        <v>2.0727005295155911</v>
      </c>
      <c r="P78" s="15">
        <v>600</v>
      </c>
      <c r="Q78" s="16">
        <f t="shared" si="11"/>
        <v>176.14500000000001</v>
      </c>
      <c r="R78" s="17" t="s">
        <v>237</v>
      </c>
      <c r="S78" s="18">
        <f>ABS(O144-O78)*100</f>
        <v>207.27005295155911</v>
      </c>
      <c r="T78" s="10" t="s">
        <v>30</v>
      </c>
      <c r="U78" s="10" t="s">
        <v>36</v>
      </c>
      <c r="V78" s="12">
        <v>8313</v>
      </c>
      <c r="W78" s="10" t="s">
        <v>31</v>
      </c>
      <c r="X78" s="10" t="s">
        <v>238</v>
      </c>
      <c r="Y78" s="10" t="s">
        <v>33</v>
      </c>
      <c r="Z78" s="10">
        <v>45</v>
      </c>
    </row>
    <row r="79" spans="1:26" x14ac:dyDescent="0.3">
      <c r="A79" s="55" t="s">
        <v>237</v>
      </c>
      <c r="B79" s="10" t="s">
        <v>438</v>
      </c>
      <c r="C79" s="10" t="s">
        <v>439</v>
      </c>
      <c r="D79" s="11">
        <v>45687</v>
      </c>
      <c r="E79" s="12">
        <v>126000</v>
      </c>
      <c r="F79" s="10" t="s">
        <v>27</v>
      </c>
      <c r="G79" s="10" t="s">
        <v>28</v>
      </c>
      <c r="H79" s="12">
        <v>126000</v>
      </c>
      <c r="I79" s="12">
        <v>47000</v>
      </c>
      <c r="J79" s="13">
        <f t="shared" si="8"/>
        <v>37.301587301587304</v>
      </c>
      <c r="K79" s="12">
        <v>105516</v>
      </c>
      <c r="L79" s="12">
        <v>7617</v>
      </c>
      <c r="M79" s="12">
        <f t="shared" si="9"/>
        <v>118383</v>
      </c>
      <c r="N79" s="12">
        <v>57083</v>
      </c>
      <c r="O79" s="14">
        <f t="shared" si="10"/>
        <v>2.073874883940928</v>
      </c>
      <c r="P79" s="15">
        <v>721</v>
      </c>
      <c r="Q79" s="16">
        <f t="shared" si="11"/>
        <v>164.19278779472955</v>
      </c>
      <c r="R79" s="17" t="s">
        <v>237</v>
      </c>
      <c r="S79" s="18">
        <f>ABS(O108-O79)*100</f>
        <v>118.6002850787594</v>
      </c>
      <c r="T79" s="10" t="s">
        <v>30</v>
      </c>
      <c r="U79" s="10" t="s">
        <v>31</v>
      </c>
      <c r="V79" s="12">
        <v>7617</v>
      </c>
      <c r="W79" s="10" t="s">
        <v>31</v>
      </c>
      <c r="X79" s="10" t="s">
        <v>238</v>
      </c>
      <c r="Y79" s="10" t="s">
        <v>33</v>
      </c>
      <c r="Z79" s="10">
        <v>45</v>
      </c>
    </row>
    <row r="80" spans="1:26" x14ac:dyDescent="0.3">
      <c r="A80" s="56" t="s">
        <v>237</v>
      </c>
      <c r="B80" s="19" t="s">
        <v>531</v>
      </c>
      <c r="C80" s="19" t="s">
        <v>532</v>
      </c>
      <c r="D80" s="20">
        <v>45728</v>
      </c>
      <c r="E80" s="21">
        <v>155000</v>
      </c>
      <c r="F80" s="19" t="s">
        <v>27</v>
      </c>
      <c r="G80" s="19" t="s">
        <v>28</v>
      </c>
      <c r="H80" s="21">
        <v>155000</v>
      </c>
      <c r="I80" s="21">
        <v>56700</v>
      </c>
      <c r="J80" s="22">
        <f t="shared" si="8"/>
        <v>36.58064516129032</v>
      </c>
      <c r="K80" s="21">
        <v>127617</v>
      </c>
      <c r="L80" s="21">
        <v>8437</v>
      </c>
      <c r="M80" s="21">
        <f t="shared" si="9"/>
        <v>146563</v>
      </c>
      <c r="N80" s="21">
        <v>69492</v>
      </c>
      <c r="O80" s="23">
        <f t="shared" si="10"/>
        <v>2.109062913716687</v>
      </c>
      <c r="P80" s="24">
        <v>936</v>
      </c>
      <c r="Q80" s="25">
        <f t="shared" si="11"/>
        <v>156.5844017094017</v>
      </c>
      <c r="R80" s="26" t="s">
        <v>237</v>
      </c>
      <c r="S80" s="27">
        <f>ABS(O87-O80)*100</f>
        <v>14.450044180258947</v>
      </c>
      <c r="T80" s="19" t="s">
        <v>30</v>
      </c>
      <c r="U80" s="19" t="s">
        <v>31</v>
      </c>
      <c r="V80" s="21">
        <v>8437</v>
      </c>
      <c r="W80" s="19" t="s">
        <v>31</v>
      </c>
      <c r="X80" s="19" t="s">
        <v>238</v>
      </c>
      <c r="Y80" s="19" t="s">
        <v>33</v>
      </c>
      <c r="Z80" s="19">
        <v>45</v>
      </c>
    </row>
    <row r="81" spans="1:26" x14ac:dyDescent="0.3">
      <c r="A81" s="56" t="s">
        <v>237</v>
      </c>
      <c r="B81" s="19" t="s">
        <v>399</v>
      </c>
      <c r="C81" s="19" t="s">
        <v>400</v>
      </c>
      <c r="D81" s="20">
        <v>45422</v>
      </c>
      <c r="E81" s="21">
        <v>155000</v>
      </c>
      <c r="F81" s="19" t="s">
        <v>27</v>
      </c>
      <c r="G81" s="19" t="s">
        <v>28</v>
      </c>
      <c r="H81" s="21">
        <v>155000</v>
      </c>
      <c r="I81" s="21">
        <v>56600</v>
      </c>
      <c r="J81" s="22">
        <f t="shared" si="8"/>
        <v>36.516129032258064</v>
      </c>
      <c r="K81" s="21">
        <v>127409</v>
      </c>
      <c r="L81" s="21">
        <v>8439</v>
      </c>
      <c r="M81" s="21">
        <f t="shared" si="9"/>
        <v>146561</v>
      </c>
      <c r="N81" s="21">
        <v>69370</v>
      </c>
      <c r="O81" s="23">
        <f t="shared" si="10"/>
        <v>2.1127432607755514</v>
      </c>
      <c r="P81" s="24">
        <v>936</v>
      </c>
      <c r="Q81" s="25">
        <f t="shared" si="11"/>
        <v>156.58226495726495</v>
      </c>
      <c r="R81" s="26" t="s">
        <v>237</v>
      </c>
      <c r="S81" s="27">
        <f>ABS(O132-O81)*100</f>
        <v>211.27432607755514</v>
      </c>
      <c r="T81" s="19" t="s">
        <v>30</v>
      </c>
      <c r="U81" s="19" t="s">
        <v>36</v>
      </c>
      <c r="V81" s="21">
        <v>8439</v>
      </c>
      <c r="W81" s="19" t="s">
        <v>31</v>
      </c>
      <c r="X81" s="19" t="s">
        <v>238</v>
      </c>
      <c r="Y81" s="19" t="s">
        <v>33</v>
      </c>
      <c r="Z81" s="19">
        <v>45</v>
      </c>
    </row>
    <row r="82" spans="1:26" x14ac:dyDescent="0.3">
      <c r="A82" s="56" t="s">
        <v>237</v>
      </c>
      <c r="B82" s="19" t="s">
        <v>436</v>
      </c>
      <c r="C82" s="19" t="s">
        <v>437</v>
      </c>
      <c r="D82" s="20">
        <v>45114</v>
      </c>
      <c r="E82" s="21">
        <v>129000</v>
      </c>
      <c r="F82" s="19" t="s">
        <v>27</v>
      </c>
      <c r="G82" s="19" t="s">
        <v>28</v>
      </c>
      <c r="H82" s="21">
        <v>129000</v>
      </c>
      <c r="I82" s="21">
        <v>40300</v>
      </c>
      <c r="J82" s="22">
        <f t="shared" si="8"/>
        <v>31.240310077519378</v>
      </c>
      <c r="K82" s="21">
        <v>106412</v>
      </c>
      <c r="L82" s="21">
        <v>12008</v>
      </c>
      <c r="M82" s="21">
        <f t="shared" si="9"/>
        <v>116992</v>
      </c>
      <c r="N82" s="21">
        <v>55046</v>
      </c>
      <c r="O82" s="23">
        <f t="shared" si="10"/>
        <v>2.1253497075173491</v>
      </c>
      <c r="P82" s="24">
        <v>870</v>
      </c>
      <c r="Q82" s="25">
        <f t="shared" si="11"/>
        <v>134.47356321839081</v>
      </c>
      <c r="R82" s="26" t="s">
        <v>237</v>
      </c>
      <c r="S82" s="27">
        <f>ABS(O112-O82)*100</f>
        <v>212.5349707517349</v>
      </c>
      <c r="T82" s="19" t="s">
        <v>43</v>
      </c>
      <c r="U82" s="19" t="s">
        <v>36</v>
      </c>
      <c r="V82" s="21">
        <v>7617</v>
      </c>
      <c r="W82" s="19" t="s">
        <v>31</v>
      </c>
      <c r="X82" s="19" t="s">
        <v>238</v>
      </c>
      <c r="Y82" s="19" t="s">
        <v>33</v>
      </c>
      <c r="Z82" s="19">
        <v>45</v>
      </c>
    </row>
    <row r="83" spans="1:26" x14ac:dyDescent="0.3">
      <c r="A83" s="55" t="s">
        <v>237</v>
      </c>
      <c r="B83" s="10" t="s">
        <v>397</v>
      </c>
      <c r="C83" s="10" t="s">
        <v>398</v>
      </c>
      <c r="D83" s="11">
        <v>45393</v>
      </c>
      <c r="E83" s="12">
        <v>135000</v>
      </c>
      <c r="F83" s="10" t="s">
        <v>27</v>
      </c>
      <c r="G83" s="10" t="s">
        <v>28</v>
      </c>
      <c r="H83" s="12">
        <v>135000</v>
      </c>
      <c r="I83" s="12">
        <v>48700</v>
      </c>
      <c r="J83" s="13">
        <f t="shared" si="8"/>
        <v>36.074074074074076</v>
      </c>
      <c r="K83" s="12">
        <v>110509</v>
      </c>
      <c r="L83" s="12">
        <v>8746</v>
      </c>
      <c r="M83" s="12">
        <f t="shared" si="9"/>
        <v>126254</v>
      </c>
      <c r="N83" s="12">
        <v>59337</v>
      </c>
      <c r="O83" s="14">
        <f t="shared" si="10"/>
        <v>2.1277449146401066</v>
      </c>
      <c r="P83" s="15">
        <v>936</v>
      </c>
      <c r="Q83" s="16">
        <f t="shared" si="11"/>
        <v>134.88675213675214</v>
      </c>
      <c r="R83" s="17" t="s">
        <v>237</v>
      </c>
      <c r="S83" s="18">
        <f>ABS(O135-O83)*100</f>
        <v>212.77449146401065</v>
      </c>
      <c r="T83" s="10" t="s">
        <v>30</v>
      </c>
      <c r="U83" s="10" t="s">
        <v>36</v>
      </c>
      <c r="V83" s="12">
        <v>8746</v>
      </c>
      <c r="W83" s="10" t="s">
        <v>31</v>
      </c>
      <c r="X83" s="10" t="s">
        <v>238</v>
      </c>
      <c r="Y83" s="10" t="s">
        <v>33</v>
      </c>
      <c r="Z83" s="10">
        <v>45</v>
      </c>
    </row>
    <row r="84" spans="1:26" x14ac:dyDescent="0.3">
      <c r="A84" s="56" t="s">
        <v>237</v>
      </c>
      <c r="B84" s="19" t="s">
        <v>256</v>
      </c>
      <c r="C84" s="19" t="s">
        <v>257</v>
      </c>
      <c r="D84" s="20">
        <v>45618</v>
      </c>
      <c r="E84" s="21">
        <v>156000</v>
      </c>
      <c r="F84" s="19" t="s">
        <v>27</v>
      </c>
      <c r="G84" s="19" t="s">
        <v>28</v>
      </c>
      <c r="H84" s="21">
        <v>156000</v>
      </c>
      <c r="I84" s="21">
        <v>54300</v>
      </c>
      <c r="J84" s="22">
        <f t="shared" si="8"/>
        <v>34.807692307692307</v>
      </c>
      <c r="K84" s="21">
        <v>122373</v>
      </c>
      <c r="L84" s="21">
        <v>8313</v>
      </c>
      <c r="M84" s="21">
        <f t="shared" si="9"/>
        <v>147687</v>
      </c>
      <c r="N84" s="21">
        <v>66507</v>
      </c>
      <c r="O84" s="23">
        <f t="shared" si="10"/>
        <v>2.220623393026298</v>
      </c>
      <c r="P84" s="24">
        <v>877</v>
      </c>
      <c r="Q84" s="25">
        <f t="shared" si="11"/>
        <v>168.40022805017105</v>
      </c>
      <c r="R84" s="26" t="s">
        <v>237</v>
      </c>
      <c r="S84" s="27">
        <f>ABS(O173-O84)*100</f>
        <v>222.06233930262979</v>
      </c>
      <c r="T84" s="19" t="s">
        <v>43</v>
      </c>
      <c r="U84" s="19" t="s">
        <v>31</v>
      </c>
      <c r="V84" s="21">
        <v>8313</v>
      </c>
      <c r="W84" s="19" t="s">
        <v>31</v>
      </c>
      <c r="X84" s="19" t="s">
        <v>238</v>
      </c>
      <c r="Y84" s="19" t="s">
        <v>33</v>
      </c>
      <c r="Z84" s="19">
        <v>45</v>
      </c>
    </row>
    <row r="85" spans="1:26" x14ac:dyDescent="0.3">
      <c r="A85" s="56" t="s">
        <v>237</v>
      </c>
      <c r="B85" s="19" t="s">
        <v>280</v>
      </c>
      <c r="C85" s="19" t="s">
        <v>281</v>
      </c>
      <c r="D85" s="20">
        <v>45457</v>
      </c>
      <c r="E85" s="21">
        <v>180000</v>
      </c>
      <c r="F85" s="19" t="s">
        <v>27</v>
      </c>
      <c r="G85" s="19" t="s">
        <v>28</v>
      </c>
      <c r="H85" s="21">
        <v>180000</v>
      </c>
      <c r="I85" s="21">
        <v>48700</v>
      </c>
      <c r="J85" s="22">
        <f t="shared" si="8"/>
        <v>27.055555555555554</v>
      </c>
      <c r="K85" s="21">
        <v>140557</v>
      </c>
      <c r="L85" s="21">
        <v>7617</v>
      </c>
      <c r="M85" s="21">
        <f t="shared" si="9"/>
        <v>172383</v>
      </c>
      <c r="N85" s="21">
        <v>77516</v>
      </c>
      <c r="O85" s="23">
        <f t="shared" si="10"/>
        <v>2.2238376593219464</v>
      </c>
      <c r="P85" s="24">
        <v>936</v>
      </c>
      <c r="Q85" s="25">
        <f t="shared" si="11"/>
        <v>184.1698717948718</v>
      </c>
      <c r="R85" s="26" t="s">
        <v>237</v>
      </c>
      <c r="S85" s="27">
        <f>ABS(O162-O85)*100</f>
        <v>222.38376593219465</v>
      </c>
      <c r="T85" s="19" t="s">
        <v>30</v>
      </c>
      <c r="U85" s="19" t="s">
        <v>282</v>
      </c>
      <c r="V85" s="21">
        <v>7617</v>
      </c>
      <c r="W85" s="19" t="s">
        <v>31</v>
      </c>
      <c r="X85" s="19" t="s">
        <v>238</v>
      </c>
      <c r="Y85" s="19" t="s">
        <v>33</v>
      </c>
      <c r="Z85" s="19">
        <v>45</v>
      </c>
    </row>
    <row r="86" spans="1:26" x14ac:dyDescent="0.3">
      <c r="A86" s="56" t="s">
        <v>237</v>
      </c>
      <c r="B86" s="19" t="s">
        <v>533</v>
      </c>
      <c r="C86" s="19" t="s">
        <v>534</v>
      </c>
      <c r="D86" s="20">
        <v>45476</v>
      </c>
      <c r="E86" s="21">
        <v>118000</v>
      </c>
      <c r="F86" s="19" t="s">
        <v>27</v>
      </c>
      <c r="G86" s="19" t="s">
        <v>28</v>
      </c>
      <c r="H86" s="21">
        <v>118000</v>
      </c>
      <c r="I86" s="21">
        <v>40900</v>
      </c>
      <c r="J86" s="22">
        <f t="shared" si="8"/>
        <v>34.66101694915254</v>
      </c>
      <c r="K86" s="21">
        <v>92171</v>
      </c>
      <c r="L86" s="21">
        <v>9858</v>
      </c>
      <c r="M86" s="21">
        <f t="shared" si="9"/>
        <v>108142</v>
      </c>
      <c r="N86" s="21">
        <v>47995</v>
      </c>
      <c r="O86" s="23">
        <f t="shared" si="10"/>
        <v>2.2531930409417646</v>
      </c>
      <c r="P86" s="24">
        <v>702</v>
      </c>
      <c r="Q86" s="25">
        <f t="shared" si="11"/>
        <v>154.04843304843305</v>
      </c>
      <c r="R86" s="26" t="s">
        <v>237</v>
      </c>
      <c r="S86" s="27">
        <f>ABS(O92-O86)*100</f>
        <v>19.55146632354645</v>
      </c>
      <c r="T86" s="19" t="s">
        <v>30</v>
      </c>
      <c r="U86" s="19" t="s">
        <v>36</v>
      </c>
      <c r="V86" s="21">
        <v>8437</v>
      </c>
      <c r="W86" s="19" t="s">
        <v>31</v>
      </c>
      <c r="X86" s="19" t="s">
        <v>238</v>
      </c>
      <c r="Y86" s="19" t="s">
        <v>33</v>
      </c>
      <c r="Z86" s="19">
        <v>45</v>
      </c>
    </row>
    <row r="87" spans="1:26" x14ac:dyDescent="0.3">
      <c r="A87" s="56" t="s">
        <v>237</v>
      </c>
      <c r="B87" s="19" t="s">
        <v>432</v>
      </c>
      <c r="C87" s="19" t="s">
        <v>433</v>
      </c>
      <c r="D87" s="20">
        <v>45497</v>
      </c>
      <c r="E87" s="21">
        <v>152000</v>
      </c>
      <c r="F87" s="19" t="s">
        <v>27</v>
      </c>
      <c r="G87" s="19" t="s">
        <v>28</v>
      </c>
      <c r="H87" s="21">
        <v>152000</v>
      </c>
      <c r="I87" s="21">
        <v>52200</v>
      </c>
      <c r="J87" s="22">
        <f t="shared" si="8"/>
        <v>34.342105263157897</v>
      </c>
      <c r="K87" s="21">
        <v>117693</v>
      </c>
      <c r="L87" s="21">
        <v>8439</v>
      </c>
      <c r="M87" s="21">
        <f t="shared" si="9"/>
        <v>143561</v>
      </c>
      <c r="N87" s="21">
        <v>63704</v>
      </c>
      <c r="O87" s="23">
        <f t="shared" si="10"/>
        <v>2.2535633555192764</v>
      </c>
      <c r="P87" s="24">
        <v>850</v>
      </c>
      <c r="Q87" s="25">
        <f t="shared" si="11"/>
        <v>168.89529411764707</v>
      </c>
      <c r="R87" s="26" t="s">
        <v>237</v>
      </c>
      <c r="S87" s="27">
        <f>ABS(O121-O87)*100</f>
        <v>225.35633555192766</v>
      </c>
      <c r="T87" s="19" t="s">
        <v>30</v>
      </c>
      <c r="U87" s="19" t="s">
        <v>36</v>
      </c>
      <c r="V87" s="21">
        <v>8439</v>
      </c>
      <c r="W87" s="19" t="s">
        <v>31</v>
      </c>
      <c r="X87" s="19" t="s">
        <v>238</v>
      </c>
      <c r="Y87" s="19" t="s">
        <v>33</v>
      </c>
      <c r="Z87" s="19">
        <v>45</v>
      </c>
    </row>
    <row r="88" spans="1:26" x14ac:dyDescent="0.3">
      <c r="A88" s="56" t="s">
        <v>237</v>
      </c>
      <c r="B88" s="19" t="s">
        <v>283</v>
      </c>
      <c r="C88" s="19" t="s">
        <v>284</v>
      </c>
      <c r="D88" s="20">
        <v>45097</v>
      </c>
      <c r="E88" s="21">
        <v>130000</v>
      </c>
      <c r="F88" s="19" t="s">
        <v>27</v>
      </c>
      <c r="G88" s="19" t="s">
        <v>28</v>
      </c>
      <c r="H88" s="21">
        <v>130000</v>
      </c>
      <c r="I88" s="21">
        <v>37700</v>
      </c>
      <c r="J88" s="22">
        <f t="shared" si="8"/>
        <v>28.999999999999996</v>
      </c>
      <c r="K88" s="21">
        <v>99519</v>
      </c>
      <c r="L88" s="21">
        <v>8281</v>
      </c>
      <c r="M88" s="21">
        <f t="shared" si="9"/>
        <v>121719</v>
      </c>
      <c r="N88" s="21">
        <v>53200</v>
      </c>
      <c r="O88" s="23">
        <f t="shared" si="10"/>
        <v>2.2879511278195488</v>
      </c>
      <c r="P88" s="24">
        <v>588</v>
      </c>
      <c r="Q88" s="25">
        <f t="shared" si="11"/>
        <v>207.00510204081633</v>
      </c>
      <c r="R88" s="26" t="s">
        <v>237</v>
      </c>
      <c r="S88" s="27">
        <f>ABS(O164-O88)*100</f>
        <v>228.79511278195488</v>
      </c>
      <c r="T88" s="19" t="s">
        <v>30</v>
      </c>
      <c r="U88" s="19" t="s">
        <v>36</v>
      </c>
      <c r="V88" s="21">
        <v>8281</v>
      </c>
      <c r="W88" s="19" t="s">
        <v>31</v>
      </c>
      <c r="X88" s="19" t="s">
        <v>238</v>
      </c>
      <c r="Y88" s="19" t="s">
        <v>33</v>
      </c>
      <c r="Z88" s="19">
        <v>45</v>
      </c>
    </row>
    <row r="89" spans="1:26" x14ac:dyDescent="0.3">
      <c r="A89" s="56" t="s">
        <v>237</v>
      </c>
      <c r="B89" s="19" t="s">
        <v>392</v>
      </c>
      <c r="C89" s="19" t="s">
        <v>393</v>
      </c>
      <c r="D89" s="20">
        <v>45551</v>
      </c>
      <c r="E89" s="21">
        <v>150000</v>
      </c>
      <c r="F89" s="19" t="s">
        <v>27</v>
      </c>
      <c r="G89" s="19" t="s">
        <v>28</v>
      </c>
      <c r="H89" s="21">
        <v>150000</v>
      </c>
      <c r="I89" s="21">
        <v>48900</v>
      </c>
      <c r="J89" s="22">
        <f t="shared" si="8"/>
        <v>32.6</v>
      </c>
      <c r="K89" s="21">
        <v>110989</v>
      </c>
      <c r="L89" s="21">
        <v>7617</v>
      </c>
      <c r="M89" s="21">
        <f t="shared" si="9"/>
        <v>142383</v>
      </c>
      <c r="N89" s="21">
        <v>60275</v>
      </c>
      <c r="O89" s="23">
        <f t="shared" si="10"/>
        <v>2.3622231439236829</v>
      </c>
      <c r="P89" s="24">
        <v>936</v>
      </c>
      <c r="Q89" s="25">
        <f t="shared" si="11"/>
        <v>152.11858974358975</v>
      </c>
      <c r="R89" s="26" t="s">
        <v>237</v>
      </c>
      <c r="S89" s="27">
        <f>ABS(O143-O89)*100</f>
        <v>236.2223143923683</v>
      </c>
      <c r="T89" s="19" t="s">
        <v>30</v>
      </c>
      <c r="U89" s="19" t="s">
        <v>282</v>
      </c>
      <c r="V89" s="21">
        <v>7617</v>
      </c>
      <c r="W89" s="19" t="s">
        <v>31</v>
      </c>
      <c r="X89" s="19" t="s">
        <v>238</v>
      </c>
      <c r="Y89" s="19" t="s">
        <v>33</v>
      </c>
      <c r="Z89" s="19">
        <v>45</v>
      </c>
    </row>
    <row r="90" spans="1:26" x14ac:dyDescent="0.3">
      <c r="A90" s="55" t="s">
        <v>237</v>
      </c>
      <c r="B90" s="10" t="s">
        <v>245</v>
      </c>
      <c r="C90" s="10" t="s">
        <v>246</v>
      </c>
      <c r="D90" s="11">
        <v>45582</v>
      </c>
      <c r="E90" s="12">
        <v>145000</v>
      </c>
      <c r="F90" s="10" t="s">
        <v>27</v>
      </c>
      <c r="G90" s="10" t="s">
        <v>28</v>
      </c>
      <c r="H90" s="12">
        <v>145000</v>
      </c>
      <c r="I90" s="12">
        <v>48700</v>
      </c>
      <c r="J90" s="13">
        <f t="shared" si="8"/>
        <v>33.586206896551722</v>
      </c>
      <c r="K90" s="12">
        <v>104981</v>
      </c>
      <c r="L90" s="12">
        <v>8281</v>
      </c>
      <c r="M90" s="12">
        <f t="shared" si="9"/>
        <v>136719</v>
      </c>
      <c r="N90" s="12">
        <v>56384</v>
      </c>
      <c r="O90" s="14">
        <f t="shared" si="10"/>
        <v>2.4247836265607265</v>
      </c>
      <c r="P90" s="15">
        <v>654</v>
      </c>
      <c r="Q90" s="16">
        <f t="shared" si="11"/>
        <v>209.05045871559633</v>
      </c>
      <c r="R90" s="17" t="s">
        <v>237</v>
      </c>
      <c r="S90" s="18">
        <f>ABS(O185-O90)*100</f>
        <v>242.47836265607265</v>
      </c>
      <c r="T90" s="10" t="s">
        <v>30</v>
      </c>
      <c r="U90" s="10" t="s">
        <v>31</v>
      </c>
      <c r="V90" s="12">
        <v>8281</v>
      </c>
      <c r="W90" s="10" t="s">
        <v>31</v>
      </c>
      <c r="X90" s="10" t="s">
        <v>238</v>
      </c>
      <c r="Y90" s="10" t="s">
        <v>33</v>
      </c>
      <c r="Z90" s="10">
        <v>45</v>
      </c>
    </row>
    <row r="91" spans="1:26" x14ac:dyDescent="0.3">
      <c r="A91" s="55" t="s">
        <v>237</v>
      </c>
      <c r="B91" s="10" t="s">
        <v>278</v>
      </c>
      <c r="C91" s="10" t="s">
        <v>279</v>
      </c>
      <c r="D91" s="11">
        <v>45502</v>
      </c>
      <c r="E91" s="12">
        <v>187000</v>
      </c>
      <c r="F91" s="10" t="s">
        <v>27</v>
      </c>
      <c r="G91" s="10" t="s">
        <v>28</v>
      </c>
      <c r="H91" s="12">
        <v>187000</v>
      </c>
      <c r="I91" s="12">
        <v>62200</v>
      </c>
      <c r="J91" s="13">
        <f t="shared" si="8"/>
        <v>33.262032085561501</v>
      </c>
      <c r="K91" s="12">
        <v>134310</v>
      </c>
      <c r="L91" s="12">
        <v>7263</v>
      </c>
      <c r="M91" s="12">
        <f t="shared" si="9"/>
        <v>179737</v>
      </c>
      <c r="N91" s="12">
        <v>74079</v>
      </c>
      <c r="O91" s="14">
        <f t="shared" si="10"/>
        <v>2.4262881518379027</v>
      </c>
      <c r="P91" s="15">
        <v>864</v>
      </c>
      <c r="Q91" s="16">
        <f t="shared" si="11"/>
        <v>208.02893518518519</v>
      </c>
      <c r="R91" s="17" t="s">
        <v>237</v>
      </c>
      <c r="S91" s="18">
        <f>ABS(O169-O91)*100</f>
        <v>242.62881518379027</v>
      </c>
      <c r="T91" s="10" t="s">
        <v>30</v>
      </c>
      <c r="U91" s="10" t="s">
        <v>36</v>
      </c>
      <c r="V91" s="12">
        <v>7263</v>
      </c>
      <c r="W91" s="10" t="s">
        <v>31</v>
      </c>
      <c r="X91" s="10" t="s">
        <v>238</v>
      </c>
      <c r="Y91" s="10" t="s">
        <v>33</v>
      </c>
      <c r="Z91" s="10">
        <v>45</v>
      </c>
    </row>
    <row r="92" spans="1:26" x14ac:dyDescent="0.3">
      <c r="A92" s="55" t="s">
        <v>237</v>
      </c>
      <c r="B92" s="10" t="s">
        <v>276</v>
      </c>
      <c r="C92" s="10" t="s">
        <v>277</v>
      </c>
      <c r="D92" s="11">
        <v>45294</v>
      </c>
      <c r="E92" s="12">
        <v>185000</v>
      </c>
      <c r="F92" s="10" t="s">
        <v>27</v>
      </c>
      <c r="G92" s="10" t="s">
        <v>28</v>
      </c>
      <c r="H92" s="12">
        <v>185000</v>
      </c>
      <c r="I92" s="12">
        <v>51900</v>
      </c>
      <c r="J92" s="13">
        <f t="shared" si="8"/>
        <v>28.054054054054056</v>
      </c>
      <c r="K92" s="12">
        <v>131746</v>
      </c>
      <c r="L92" s="12">
        <v>7263</v>
      </c>
      <c r="M92" s="12">
        <f t="shared" si="9"/>
        <v>177737</v>
      </c>
      <c r="N92" s="12">
        <v>72584</v>
      </c>
      <c r="O92" s="14">
        <f t="shared" si="10"/>
        <v>2.4487077041772292</v>
      </c>
      <c r="P92" s="15">
        <v>864</v>
      </c>
      <c r="Q92" s="16">
        <f t="shared" si="11"/>
        <v>205.71412037037038</v>
      </c>
      <c r="R92" s="17" t="s">
        <v>237</v>
      </c>
      <c r="S92" s="18">
        <f>ABS(O171-O92)*100</f>
        <v>244.87077041772292</v>
      </c>
      <c r="T92" s="10" t="s">
        <v>30</v>
      </c>
      <c r="U92" s="10" t="s">
        <v>36</v>
      </c>
      <c r="V92" s="12">
        <v>7263</v>
      </c>
      <c r="W92" s="10" t="s">
        <v>31</v>
      </c>
      <c r="X92" s="10" t="s">
        <v>238</v>
      </c>
      <c r="Y92" s="10" t="s">
        <v>33</v>
      </c>
      <c r="Z92" s="10">
        <v>45</v>
      </c>
    </row>
    <row r="93" spans="1:26" ht="15" thickBot="1" x14ac:dyDescent="0.35">
      <c r="A93" s="56" t="s">
        <v>237</v>
      </c>
      <c r="B93" s="19" t="s">
        <v>241</v>
      </c>
      <c r="C93" s="19" t="s">
        <v>242</v>
      </c>
      <c r="D93" s="20">
        <v>45716</v>
      </c>
      <c r="E93" s="21">
        <v>140000</v>
      </c>
      <c r="F93" s="19" t="s">
        <v>27</v>
      </c>
      <c r="G93" s="19" t="s">
        <v>28</v>
      </c>
      <c r="H93" s="21">
        <v>140000</v>
      </c>
      <c r="I93" s="21">
        <v>46500</v>
      </c>
      <c r="J93" s="22">
        <f t="shared" si="8"/>
        <v>33.214285714285715</v>
      </c>
      <c r="K93" s="21">
        <v>100390</v>
      </c>
      <c r="L93" s="21">
        <v>8281</v>
      </c>
      <c r="M93" s="21">
        <f t="shared" si="9"/>
        <v>131719</v>
      </c>
      <c r="N93" s="21">
        <v>53707</v>
      </c>
      <c r="O93" s="23">
        <f t="shared" si="10"/>
        <v>2.4525480849796115</v>
      </c>
      <c r="P93" s="24">
        <v>650</v>
      </c>
      <c r="Q93" s="25">
        <f t="shared" si="11"/>
        <v>202.64461538461538</v>
      </c>
      <c r="R93" s="26" t="s">
        <v>237</v>
      </c>
      <c r="S93" s="27">
        <f>ABS(O190-O93)*100</f>
        <v>245.25480849796116</v>
      </c>
      <c r="T93" s="19" t="s">
        <v>30</v>
      </c>
      <c r="U93" s="19" t="s">
        <v>31</v>
      </c>
      <c r="V93" s="21">
        <v>8281</v>
      </c>
      <c r="W93" s="19" t="s">
        <v>31</v>
      </c>
      <c r="X93" s="19" t="s">
        <v>238</v>
      </c>
      <c r="Y93" s="19" t="s">
        <v>33</v>
      </c>
      <c r="Z93" s="19">
        <v>45</v>
      </c>
    </row>
    <row r="94" spans="1:26" ht="15" thickTop="1" x14ac:dyDescent="0.3">
      <c r="A94" s="57"/>
      <c r="B94" s="37"/>
      <c r="C94" s="37"/>
      <c r="D94" s="38" t="s">
        <v>2766</v>
      </c>
      <c r="E94" s="39">
        <f>+SUM(E2:E93)</f>
        <v>12394042</v>
      </c>
      <c r="F94" s="37"/>
      <c r="G94" s="37"/>
      <c r="H94" s="39">
        <f>+SUM(H2:H93)</f>
        <v>12394042</v>
      </c>
      <c r="I94" s="39">
        <f>+SUM(I2:I93)</f>
        <v>5157600</v>
      </c>
      <c r="J94" s="40"/>
      <c r="K94" s="39">
        <f>+SUM(K2:K93)</f>
        <v>12242677</v>
      </c>
      <c r="L94" s="39"/>
      <c r="M94" s="39">
        <f>+SUM(M2:M93)</f>
        <v>11323038</v>
      </c>
      <c r="N94" s="39">
        <f>+SUM(N2:N93)</f>
        <v>6514050</v>
      </c>
      <c r="O94" s="41"/>
      <c r="P94" s="42"/>
      <c r="Q94" s="43">
        <f>AVERAGE(Q2:Q93)</f>
        <v>132.70631701380992</v>
      </c>
      <c r="R94" s="44"/>
      <c r="S94" s="45">
        <f>ABS(O96-O95)*100</f>
        <v>2.0121593450197262</v>
      </c>
      <c r="T94" s="37"/>
      <c r="U94" s="37"/>
      <c r="V94" s="39"/>
      <c r="W94" s="37"/>
      <c r="X94" s="37"/>
      <c r="Y94" s="37"/>
      <c r="Z94" s="37"/>
    </row>
    <row r="95" spans="1:26" x14ac:dyDescent="0.3">
      <c r="A95" s="58"/>
      <c r="B95" s="28"/>
      <c r="C95" s="28"/>
      <c r="D95" s="29"/>
      <c r="E95" s="30"/>
      <c r="F95" s="28"/>
      <c r="G95" s="28"/>
      <c r="H95" s="30"/>
      <c r="I95" s="30" t="s">
        <v>2767</v>
      </c>
      <c r="J95" s="31">
        <f>I94/H94*100</f>
        <v>41.613543023333307</v>
      </c>
      <c r="K95" s="30"/>
      <c r="L95" s="30"/>
      <c r="M95" s="30"/>
      <c r="N95" s="30" t="s">
        <v>2769</v>
      </c>
      <c r="O95" s="32">
        <f>M94/N94</f>
        <v>1.7382485550463997</v>
      </c>
      <c r="P95" s="33"/>
      <c r="Q95" s="34" t="s">
        <v>2771</v>
      </c>
      <c r="R95" s="35">
        <f>STDEV(O2:O93)</f>
        <v>0.33141960529164571</v>
      </c>
      <c r="S95" s="36"/>
      <c r="T95" s="28"/>
      <c r="U95" s="28"/>
      <c r="V95" s="30"/>
      <c r="W95" s="28"/>
      <c r="X95" s="28"/>
      <c r="Y95" s="28"/>
      <c r="Z95" s="28"/>
    </row>
    <row r="96" spans="1:26" x14ac:dyDescent="0.3">
      <c r="A96" s="59"/>
      <c r="B96" s="46"/>
      <c r="C96" s="46"/>
      <c r="D96" s="47"/>
      <c r="E96" s="48"/>
      <c r="F96" s="46"/>
      <c r="G96" s="46"/>
      <c r="H96" s="48"/>
      <c r="I96" s="48" t="s">
        <v>2768</v>
      </c>
      <c r="J96" s="49">
        <f>STDEV(J2:J93)</f>
        <v>8.1781621447037463</v>
      </c>
      <c r="K96" s="48"/>
      <c r="L96" s="48"/>
      <c r="M96" s="48"/>
      <c r="N96" s="48" t="s">
        <v>2770</v>
      </c>
      <c r="O96" s="50">
        <f>AVERAGE(O2:O93)</f>
        <v>1.758370148496597</v>
      </c>
      <c r="P96" s="51"/>
      <c r="Q96" s="52" t="s">
        <v>2772</v>
      </c>
      <c r="R96" s="54" t="e">
        <f>AVERAGE(S2:S93)</f>
        <v>#REF!</v>
      </c>
      <c r="S96" s="53" t="s">
        <v>2773</v>
      </c>
      <c r="T96" s="46" t="e">
        <f>+(R96/O96)</f>
        <v>#REF!</v>
      </c>
      <c r="U96" s="46"/>
      <c r="V96" s="48"/>
      <c r="W96" s="46"/>
      <c r="X96" s="46"/>
      <c r="Y96" s="46"/>
      <c r="Z96" s="46"/>
    </row>
    <row r="100" spans="1:26" x14ac:dyDescent="0.3">
      <c r="A100" s="60" t="s">
        <v>2811</v>
      </c>
    </row>
    <row r="101" spans="1:26" x14ac:dyDescent="0.3">
      <c r="A101" s="55" t="s">
        <v>237</v>
      </c>
      <c r="B101" s="10" t="s">
        <v>537</v>
      </c>
      <c r="C101" s="10" t="s">
        <v>538</v>
      </c>
      <c r="D101" s="11">
        <v>45656</v>
      </c>
      <c r="E101" s="12">
        <v>35000</v>
      </c>
      <c r="F101" s="10" t="s">
        <v>27</v>
      </c>
      <c r="G101" s="10" t="s">
        <v>28</v>
      </c>
      <c r="H101" s="12">
        <v>35000</v>
      </c>
      <c r="I101" s="12">
        <v>48100</v>
      </c>
      <c r="J101" s="13">
        <f>I101/H101*100</f>
        <v>137.42857142857144</v>
      </c>
      <c r="K101" s="12">
        <v>108653</v>
      </c>
      <c r="L101" s="12">
        <v>8274</v>
      </c>
      <c r="M101" s="12">
        <f>H101-L101</f>
        <v>26726</v>
      </c>
      <c r="N101" s="12">
        <v>58530</v>
      </c>
      <c r="O101" s="14">
        <f>M101/N101</f>
        <v>0.45662053647702033</v>
      </c>
      <c r="P101" s="15">
        <v>780</v>
      </c>
      <c r="Q101" s="16">
        <f>M101/P101</f>
        <v>34.264102564102565</v>
      </c>
      <c r="R101" s="17" t="s">
        <v>237</v>
      </c>
      <c r="S101" s="18">
        <f>ABS(O105-O101)*100</f>
        <v>31.633528906949554</v>
      </c>
      <c r="T101" s="10" t="s">
        <v>43</v>
      </c>
      <c r="U101" s="10" t="s">
        <v>31</v>
      </c>
      <c r="V101" s="12">
        <v>8274</v>
      </c>
      <c r="W101" s="10" t="s">
        <v>31</v>
      </c>
      <c r="X101" s="10" t="s">
        <v>238</v>
      </c>
      <c r="Y101" s="10" t="s">
        <v>33</v>
      </c>
      <c r="Z101" s="10">
        <v>45</v>
      </c>
    </row>
    <row r="102" spans="1:26" x14ac:dyDescent="0.3">
      <c r="A102" s="55" t="s">
        <v>237</v>
      </c>
      <c r="B102" s="10" t="s">
        <v>403</v>
      </c>
      <c r="C102" s="10" t="s">
        <v>404</v>
      </c>
      <c r="D102" s="11">
        <v>45463</v>
      </c>
      <c r="E102" s="12">
        <v>145000</v>
      </c>
      <c r="F102" s="10" t="s">
        <v>27</v>
      </c>
      <c r="G102" s="10" t="s">
        <v>28</v>
      </c>
      <c r="H102" s="12">
        <v>145000</v>
      </c>
      <c r="I102" s="12">
        <v>45500</v>
      </c>
      <c r="J102" s="13">
        <f>I102/H102*100</f>
        <v>31.379310344827587</v>
      </c>
      <c r="K102" s="12">
        <v>100897</v>
      </c>
      <c r="L102" s="12">
        <v>7925</v>
      </c>
      <c r="M102" s="12">
        <f>H102-L102</f>
        <v>137075</v>
      </c>
      <c r="N102" s="12">
        <v>54211</v>
      </c>
      <c r="O102" s="14">
        <f>M102/N102</f>
        <v>2.5285458670749481</v>
      </c>
      <c r="P102" s="15">
        <v>648</v>
      </c>
      <c r="Q102" s="16">
        <f>M102/P102</f>
        <v>211.53549382716051</v>
      </c>
      <c r="R102" s="17" t="s">
        <v>237</v>
      </c>
      <c r="S102" s="18">
        <f>ABS(O153-O102)*100</f>
        <v>252.8545867074948</v>
      </c>
      <c r="T102" s="10" t="s">
        <v>30</v>
      </c>
      <c r="U102" s="10" t="s">
        <v>36</v>
      </c>
      <c r="V102" s="12">
        <v>7925</v>
      </c>
      <c r="W102" s="10" t="s">
        <v>31</v>
      </c>
      <c r="X102" s="10" t="s">
        <v>238</v>
      </c>
      <c r="Y102" s="10" t="s">
        <v>33</v>
      </c>
      <c r="Z102" s="10">
        <v>45</v>
      </c>
    </row>
    <row r="103" spans="1:26" x14ac:dyDescent="0.3">
      <c r="A103" s="56" t="s">
        <v>237</v>
      </c>
      <c r="B103" s="19" t="s">
        <v>291</v>
      </c>
      <c r="C103" s="19" t="s">
        <v>292</v>
      </c>
      <c r="D103" s="20">
        <v>45428</v>
      </c>
      <c r="E103" s="21">
        <v>185000</v>
      </c>
      <c r="F103" s="19" t="s">
        <v>27</v>
      </c>
      <c r="G103" s="19" t="s">
        <v>28</v>
      </c>
      <c r="H103" s="21">
        <v>185000</v>
      </c>
      <c r="I103" s="21">
        <v>54300</v>
      </c>
      <c r="J103" s="22">
        <f>I103/H103*100</f>
        <v>29.351351351351351</v>
      </c>
      <c r="K103" s="21">
        <v>117629</v>
      </c>
      <c r="L103" s="21">
        <v>7617</v>
      </c>
      <c r="M103" s="21">
        <f>H103-L103</f>
        <v>177383</v>
      </c>
      <c r="N103" s="21">
        <v>64146</v>
      </c>
      <c r="O103" s="23">
        <f>M103/N103</f>
        <v>2.765301032020703</v>
      </c>
      <c r="P103" s="24">
        <v>864</v>
      </c>
      <c r="Q103" s="25">
        <f>M103/P103</f>
        <v>205.30439814814815</v>
      </c>
      <c r="R103" s="26" t="s">
        <v>237</v>
      </c>
      <c r="S103" s="27">
        <f>ABS(O178-O103)*100</f>
        <v>276.53010320207028</v>
      </c>
      <c r="T103" s="19" t="s">
        <v>30</v>
      </c>
      <c r="U103" s="19" t="s">
        <v>36</v>
      </c>
      <c r="V103" s="21">
        <v>7617</v>
      </c>
      <c r="W103" s="19" t="s">
        <v>31</v>
      </c>
      <c r="X103" s="19" t="s">
        <v>238</v>
      </c>
      <c r="Y103" s="19" t="s">
        <v>33</v>
      </c>
      <c r="Z103" s="19">
        <v>45</v>
      </c>
    </row>
    <row r="104" spans="1:26" x14ac:dyDescent="0.3">
      <c r="A104" s="55" t="s">
        <v>237</v>
      </c>
      <c r="B104" s="10" t="s">
        <v>426</v>
      </c>
      <c r="C104" s="10" t="s">
        <v>427</v>
      </c>
      <c r="D104" s="11">
        <v>45293</v>
      </c>
      <c r="E104" s="12">
        <v>188000</v>
      </c>
      <c r="F104" s="10" t="s">
        <v>27</v>
      </c>
      <c r="G104" s="10" t="s">
        <v>28</v>
      </c>
      <c r="H104" s="12">
        <v>188000</v>
      </c>
      <c r="I104" s="12">
        <v>39000</v>
      </c>
      <c r="J104" s="13">
        <f>I104/H104*100</f>
        <v>20.74468085106383</v>
      </c>
      <c r="K104" s="12">
        <v>101427</v>
      </c>
      <c r="L104" s="12">
        <v>17905</v>
      </c>
      <c r="M104" s="12">
        <f>H104-L104</f>
        <v>170095</v>
      </c>
      <c r="N104" s="12">
        <v>48700</v>
      </c>
      <c r="O104" s="14">
        <f>M104/N104</f>
        <v>3.4927104722792608</v>
      </c>
      <c r="P104" s="15">
        <v>1000</v>
      </c>
      <c r="Q104" s="16">
        <f>M104/P104</f>
        <v>170.095</v>
      </c>
      <c r="R104" s="17" t="s">
        <v>237</v>
      </c>
      <c r="S104" s="18">
        <f>ABS(O144-O104)*100</f>
        <v>349.27104722792609</v>
      </c>
      <c r="T104" s="10" t="s">
        <v>30</v>
      </c>
      <c r="U104" s="10" t="s">
        <v>36</v>
      </c>
      <c r="V104" s="12">
        <v>16772</v>
      </c>
      <c r="W104" s="10" t="s">
        <v>31</v>
      </c>
      <c r="X104" s="10" t="s">
        <v>238</v>
      </c>
      <c r="Y104" s="10" t="s">
        <v>33</v>
      </c>
      <c r="Z104" s="10">
        <v>28</v>
      </c>
    </row>
    <row r="105" spans="1:26" x14ac:dyDescent="0.3">
      <c r="A105" s="55" t="s">
        <v>237</v>
      </c>
      <c r="B105" s="10" t="s">
        <v>287</v>
      </c>
      <c r="C105" s="10" t="s">
        <v>288</v>
      </c>
      <c r="D105" s="11">
        <v>45687</v>
      </c>
      <c r="E105" s="12">
        <v>50000</v>
      </c>
      <c r="F105" s="10" t="s">
        <v>27</v>
      </c>
      <c r="G105" s="10" t="s">
        <v>28</v>
      </c>
      <c r="H105" s="12">
        <v>50000</v>
      </c>
      <c r="I105" s="12">
        <v>41500</v>
      </c>
      <c r="J105" s="13">
        <f t="shared" ref="J105:J108" si="12">I105/H105*100</f>
        <v>83</v>
      </c>
      <c r="K105" s="12">
        <v>93655</v>
      </c>
      <c r="L105" s="12">
        <v>14182</v>
      </c>
      <c r="M105" s="12">
        <f t="shared" ref="M105:M108" si="13">H105-L105</f>
        <v>35818</v>
      </c>
      <c r="N105" s="12">
        <v>46339</v>
      </c>
      <c r="O105" s="14">
        <f t="shared" ref="O105:O108" si="14">M105/N105</f>
        <v>0.77295582554651587</v>
      </c>
      <c r="P105" s="15">
        <v>690</v>
      </c>
      <c r="Q105" s="16">
        <f t="shared" ref="Q105:Q108" si="15">M105/P105</f>
        <v>51.91014492753623</v>
      </c>
      <c r="R105" s="17" t="s">
        <v>237</v>
      </c>
      <c r="S105" s="18">
        <f>ABS(O182-O105)*100</f>
        <v>77.295582554651588</v>
      </c>
      <c r="T105" s="10" t="s">
        <v>43</v>
      </c>
      <c r="U105" s="10" t="s">
        <v>31</v>
      </c>
      <c r="V105" s="12">
        <v>14182</v>
      </c>
      <c r="W105" s="10" t="s">
        <v>31</v>
      </c>
      <c r="X105" s="10" t="s">
        <v>238</v>
      </c>
      <c r="Y105" s="10" t="s">
        <v>33</v>
      </c>
      <c r="Z105" s="10">
        <v>45</v>
      </c>
    </row>
    <row r="106" spans="1:26" x14ac:dyDescent="0.3">
      <c r="A106" s="55" t="s">
        <v>237</v>
      </c>
      <c r="B106" s="10" t="s">
        <v>313</v>
      </c>
      <c r="C106" s="10" t="s">
        <v>314</v>
      </c>
      <c r="D106" s="11">
        <v>45456</v>
      </c>
      <c r="E106" s="12">
        <v>73500</v>
      </c>
      <c r="F106" s="10" t="s">
        <v>27</v>
      </c>
      <c r="G106" s="10" t="s">
        <v>28</v>
      </c>
      <c r="H106" s="12">
        <v>73500</v>
      </c>
      <c r="I106" s="12">
        <v>65300</v>
      </c>
      <c r="J106" s="13">
        <f t="shared" si="12"/>
        <v>88.843537414965994</v>
      </c>
      <c r="K106" s="12">
        <v>141826</v>
      </c>
      <c r="L106" s="12">
        <v>8281</v>
      </c>
      <c r="M106" s="12">
        <f t="shared" si="13"/>
        <v>65219</v>
      </c>
      <c r="N106" s="12">
        <v>77868</v>
      </c>
      <c r="O106" s="14">
        <f t="shared" si="14"/>
        <v>0.83755843221862636</v>
      </c>
      <c r="P106" s="15">
        <v>1008</v>
      </c>
      <c r="Q106" s="16">
        <f t="shared" si="15"/>
        <v>64.701388888888886</v>
      </c>
      <c r="R106" s="17" t="s">
        <v>237</v>
      </c>
      <c r="S106" s="18">
        <f>ABS(O167-O106)*100</f>
        <v>83.755843221862634</v>
      </c>
      <c r="T106" s="10" t="s">
        <v>43</v>
      </c>
      <c r="U106" s="10" t="s">
        <v>36</v>
      </c>
      <c r="V106" s="12">
        <v>8281</v>
      </c>
      <c r="W106" s="10" t="s">
        <v>31</v>
      </c>
      <c r="X106" s="10" t="s">
        <v>238</v>
      </c>
      <c r="Y106" s="10" t="s">
        <v>33</v>
      </c>
      <c r="Z106" s="10">
        <v>47</v>
      </c>
    </row>
    <row r="107" spans="1:26" x14ac:dyDescent="0.3">
      <c r="A107" s="55" t="s">
        <v>237</v>
      </c>
      <c r="B107" s="10" t="s">
        <v>505</v>
      </c>
      <c r="C107" s="10" t="s">
        <v>506</v>
      </c>
      <c r="D107" s="11">
        <v>45415</v>
      </c>
      <c r="E107" s="12">
        <v>72000</v>
      </c>
      <c r="F107" s="10" t="s">
        <v>27</v>
      </c>
      <c r="G107" s="10" t="s">
        <v>28</v>
      </c>
      <c r="H107" s="12">
        <v>72000</v>
      </c>
      <c r="I107" s="12">
        <v>60100</v>
      </c>
      <c r="J107" s="13">
        <f t="shared" si="12"/>
        <v>83.472222222222229</v>
      </c>
      <c r="K107" s="12">
        <v>135748</v>
      </c>
      <c r="L107" s="12">
        <v>10351</v>
      </c>
      <c r="M107" s="12">
        <f t="shared" si="13"/>
        <v>61649</v>
      </c>
      <c r="N107" s="12">
        <v>73117</v>
      </c>
      <c r="O107" s="14">
        <f t="shared" si="14"/>
        <v>0.84315549051520167</v>
      </c>
      <c r="P107" s="15">
        <v>1055</v>
      </c>
      <c r="Q107" s="16">
        <f t="shared" si="15"/>
        <v>58.435071090047394</v>
      </c>
      <c r="R107" s="17" t="s">
        <v>237</v>
      </c>
      <c r="S107" s="18">
        <f>ABS(O118-O107)*100</f>
        <v>84.315549051520165</v>
      </c>
      <c r="T107" s="10" t="s">
        <v>30</v>
      </c>
      <c r="U107" s="10" t="s">
        <v>36</v>
      </c>
      <c r="V107" s="12">
        <v>10351</v>
      </c>
      <c r="W107" s="10" t="s">
        <v>31</v>
      </c>
      <c r="X107" s="10" t="s">
        <v>238</v>
      </c>
      <c r="Y107" s="10" t="s">
        <v>33</v>
      </c>
      <c r="Z107" s="10">
        <v>45</v>
      </c>
    </row>
    <row r="108" spans="1:26" x14ac:dyDescent="0.3">
      <c r="A108" s="55" t="s">
        <v>237</v>
      </c>
      <c r="B108" s="10" t="s">
        <v>432</v>
      </c>
      <c r="C108" s="10" t="s">
        <v>433</v>
      </c>
      <c r="D108" s="11">
        <v>45413</v>
      </c>
      <c r="E108" s="12">
        <v>65000</v>
      </c>
      <c r="F108" s="10" t="s">
        <v>69</v>
      </c>
      <c r="G108" s="10" t="s">
        <v>28</v>
      </c>
      <c r="H108" s="12">
        <v>65000</v>
      </c>
      <c r="I108" s="12">
        <v>52200</v>
      </c>
      <c r="J108" s="13">
        <f t="shared" si="12"/>
        <v>80.307692307692307</v>
      </c>
      <c r="K108" s="12">
        <v>117693</v>
      </c>
      <c r="L108" s="12">
        <v>8439</v>
      </c>
      <c r="M108" s="12">
        <f t="shared" si="13"/>
        <v>56561</v>
      </c>
      <c r="N108" s="12">
        <v>63704</v>
      </c>
      <c r="O108" s="14">
        <f t="shared" si="14"/>
        <v>0.88787203315333418</v>
      </c>
      <c r="P108" s="15">
        <v>850</v>
      </c>
      <c r="Q108" s="16">
        <f t="shared" si="15"/>
        <v>66.542352941176475</v>
      </c>
      <c r="R108" s="17" t="s">
        <v>237</v>
      </c>
      <c r="S108" s="18">
        <f>ABS(O144-O108)*100</f>
        <v>88.787203315333414</v>
      </c>
      <c r="T108" s="10" t="s">
        <v>30</v>
      </c>
      <c r="U108" s="10" t="s">
        <v>36</v>
      </c>
      <c r="V108" s="12">
        <v>8439</v>
      </c>
      <c r="W108" s="10" t="s">
        <v>31</v>
      </c>
      <c r="X108" s="10" t="s">
        <v>238</v>
      </c>
      <c r="Y108" s="10" t="s">
        <v>33</v>
      </c>
      <c r="Z108" s="10">
        <v>45</v>
      </c>
    </row>
  </sheetData>
  <sortState xmlns:xlrd2="http://schemas.microsoft.com/office/spreadsheetml/2017/richdata2" ref="A2:Z93">
    <sortCondition ref="O2:O93"/>
  </sortState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C78AE-0E76-4AB9-BF5E-B7231CFD54D0}">
  <dimension ref="A1:Z8"/>
  <sheetViews>
    <sheetView zoomScaleNormal="100" workbookViewId="0">
      <selection activeCell="Q16" sqref="Q16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9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2058</v>
      </c>
      <c r="B2" s="19" t="s">
        <v>2056</v>
      </c>
      <c r="C2" s="19" t="s">
        <v>2057</v>
      </c>
      <c r="D2" s="20">
        <v>45049</v>
      </c>
      <c r="E2" s="21">
        <v>165000</v>
      </c>
      <c r="F2" s="19" t="s">
        <v>27</v>
      </c>
      <c r="G2" s="19" t="s">
        <v>28</v>
      </c>
      <c r="H2" s="21">
        <v>165000</v>
      </c>
      <c r="I2" s="21">
        <v>72200</v>
      </c>
      <c r="J2" s="22">
        <f t="shared" ref="J2:J5" si="0">I2/H2*100</f>
        <v>43.757575757575758</v>
      </c>
      <c r="K2" s="21">
        <v>169254</v>
      </c>
      <c r="L2" s="21">
        <v>20000</v>
      </c>
      <c r="M2" s="21">
        <f t="shared" ref="M2:M5" si="1">H2-L2</f>
        <v>145000</v>
      </c>
      <c r="N2" s="21">
        <v>196386</v>
      </c>
      <c r="O2" s="23">
        <f t="shared" ref="O2:O5" si="2">M2/N2</f>
        <v>0.73834183699449041</v>
      </c>
      <c r="P2" s="24">
        <v>1424</v>
      </c>
      <c r="Q2" s="25">
        <f t="shared" ref="Q2:Q5" si="3">M2/P2</f>
        <v>101.82584269662921</v>
      </c>
      <c r="R2" s="26" t="s">
        <v>2058</v>
      </c>
      <c r="S2" s="27">
        <f>ABS(O8-O2)*100</f>
        <v>4.2077194950280834</v>
      </c>
      <c r="T2" s="19" t="s">
        <v>1194</v>
      </c>
      <c r="U2" s="19" t="s">
        <v>36</v>
      </c>
      <c r="V2" s="21">
        <v>20000</v>
      </c>
      <c r="W2" s="19" t="s">
        <v>31</v>
      </c>
      <c r="X2" s="19" t="s">
        <v>1930</v>
      </c>
      <c r="Y2" s="19" t="s">
        <v>33</v>
      </c>
      <c r="Z2" s="19">
        <v>83</v>
      </c>
    </row>
    <row r="3" spans="1:26" x14ac:dyDescent="0.3">
      <c r="A3" s="56" t="s">
        <v>2058</v>
      </c>
      <c r="B3" s="19" t="s">
        <v>2059</v>
      </c>
      <c r="C3" s="19" t="s">
        <v>2060</v>
      </c>
      <c r="D3" s="20">
        <v>45372</v>
      </c>
      <c r="E3" s="21">
        <v>155500</v>
      </c>
      <c r="F3" s="19" t="s">
        <v>27</v>
      </c>
      <c r="G3" s="19" t="s">
        <v>28</v>
      </c>
      <c r="H3" s="21">
        <v>155500</v>
      </c>
      <c r="I3" s="21">
        <v>72000</v>
      </c>
      <c r="J3" s="22">
        <f t="shared" si="0"/>
        <v>46.30225080385852</v>
      </c>
      <c r="K3" s="21">
        <v>169136</v>
      </c>
      <c r="L3" s="21">
        <v>20000</v>
      </c>
      <c r="M3" s="21">
        <f t="shared" si="1"/>
        <v>135500</v>
      </c>
      <c r="N3" s="21">
        <v>196231</v>
      </c>
      <c r="O3" s="23">
        <f t="shared" si="2"/>
        <v>0.69051271205874709</v>
      </c>
      <c r="P3" s="24">
        <v>1424</v>
      </c>
      <c r="Q3" s="25">
        <f t="shared" si="3"/>
        <v>95.154494382022477</v>
      </c>
      <c r="R3" s="26" t="s">
        <v>2058</v>
      </c>
      <c r="S3" s="27">
        <f>ABS(O8-O3)*100</f>
        <v>0.57519299854624784</v>
      </c>
      <c r="T3" s="19" t="s">
        <v>1194</v>
      </c>
      <c r="U3" s="19" t="s">
        <v>36</v>
      </c>
      <c r="V3" s="21">
        <v>20000</v>
      </c>
      <c r="W3" s="19" t="s">
        <v>31</v>
      </c>
      <c r="X3" s="19" t="s">
        <v>1930</v>
      </c>
      <c r="Y3" s="19" t="s">
        <v>33</v>
      </c>
      <c r="Z3" s="19">
        <v>84</v>
      </c>
    </row>
    <row r="4" spans="1:26" x14ac:dyDescent="0.3">
      <c r="A4" s="55" t="s">
        <v>2058</v>
      </c>
      <c r="B4" s="10" t="s">
        <v>2061</v>
      </c>
      <c r="C4" s="10" t="s">
        <v>2062</v>
      </c>
      <c r="D4" s="11">
        <v>45693</v>
      </c>
      <c r="E4" s="12">
        <v>174400</v>
      </c>
      <c r="F4" s="10" t="s">
        <v>27</v>
      </c>
      <c r="G4" s="10" t="s">
        <v>28</v>
      </c>
      <c r="H4" s="12">
        <v>174400</v>
      </c>
      <c r="I4" s="12">
        <v>99300</v>
      </c>
      <c r="J4" s="13">
        <f t="shared" si="0"/>
        <v>56.938073394495412</v>
      </c>
      <c r="K4" s="12">
        <v>197669</v>
      </c>
      <c r="L4" s="12">
        <v>20000</v>
      </c>
      <c r="M4" s="12">
        <f t="shared" si="1"/>
        <v>154400</v>
      </c>
      <c r="N4" s="12">
        <v>233775</v>
      </c>
      <c r="O4" s="14">
        <f t="shared" si="2"/>
        <v>0.6604641214843332</v>
      </c>
      <c r="P4" s="15">
        <v>1715</v>
      </c>
      <c r="Q4" s="16">
        <f t="shared" si="3"/>
        <v>90.029154518950435</v>
      </c>
      <c r="R4" s="17" t="s">
        <v>2058</v>
      </c>
      <c r="S4" s="18">
        <f>ABS(O8-O4)*100</f>
        <v>3.580052055987637</v>
      </c>
      <c r="T4" s="10" t="s">
        <v>1194</v>
      </c>
      <c r="U4" s="10" t="s">
        <v>31</v>
      </c>
      <c r="V4" s="12">
        <v>20000</v>
      </c>
      <c r="W4" s="10" t="s">
        <v>31</v>
      </c>
      <c r="X4" s="10" t="s">
        <v>1930</v>
      </c>
      <c r="Y4" s="10" t="s">
        <v>33</v>
      </c>
      <c r="Z4" s="10">
        <v>84</v>
      </c>
    </row>
    <row r="5" spans="1:26" ht="15" thickBot="1" x14ac:dyDescent="0.35">
      <c r="A5" s="55" t="s">
        <v>2058</v>
      </c>
      <c r="B5" s="10" t="s">
        <v>2063</v>
      </c>
      <c r="C5" s="10" t="s">
        <v>2064</v>
      </c>
      <c r="D5" s="11">
        <v>45293</v>
      </c>
      <c r="E5" s="12">
        <v>180000</v>
      </c>
      <c r="F5" s="10" t="s">
        <v>27</v>
      </c>
      <c r="G5" s="10" t="s">
        <v>28</v>
      </c>
      <c r="H5" s="12">
        <v>180000</v>
      </c>
      <c r="I5" s="12">
        <v>82600</v>
      </c>
      <c r="J5" s="13">
        <f t="shared" si="0"/>
        <v>45.888888888888893</v>
      </c>
      <c r="K5" s="12">
        <v>194778</v>
      </c>
      <c r="L5" s="12">
        <v>20000</v>
      </c>
      <c r="M5" s="12">
        <f t="shared" si="1"/>
        <v>160000</v>
      </c>
      <c r="N5" s="12">
        <v>229971</v>
      </c>
      <c r="O5" s="14">
        <f t="shared" si="2"/>
        <v>0.69573989763926758</v>
      </c>
      <c r="P5" s="15">
        <v>1715</v>
      </c>
      <c r="Q5" s="16">
        <f t="shared" si="3"/>
        <v>93.294460641399411</v>
      </c>
      <c r="R5" s="17" t="s">
        <v>2058</v>
      </c>
      <c r="S5" s="18">
        <f>ABS(O8-O5)*100</f>
        <v>5.2474440494199026E-2</v>
      </c>
      <c r="T5" s="10" t="s">
        <v>1194</v>
      </c>
      <c r="U5" s="10" t="s">
        <v>36</v>
      </c>
      <c r="V5" s="12">
        <v>20000</v>
      </c>
      <c r="W5" s="10" t="s">
        <v>31</v>
      </c>
      <c r="X5" s="10" t="s">
        <v>1930</v>
      </c>
      <c r="Y5" s="10" t="s">
        <v>33</v>
      </c>
      <c r="Z5" s="10">
        <v>85</v>
      </c>
    </row>
    <row r="6" spans="1:26" ht="15" thickTop="1" x14ac:dyDescent="0.3">
      <c r="A6" s="57"/>
      <c r="B6" s="37"/>
      <c r="C6" s="37"/>
      <c r="D6" s="38" t="s">
        <v>2766</v>
      </c>
      <c r="E6" s="39">
        <f>+SUM(E2:E5)</f>
        <v>674900</v>
      </c>
      <c r="F6" s="37"/>
      <c r="G6" s="37"/>
      <c r="H6" s="39">
        <f>+SUM(H2:H5)</f>
        <v>674900</v>
      </c>
      <c r="I6" s="39">
        <f>+SUM(I2:I5)</f>
        <v>326100</v>
      </c>
      <c r="J6" s="40"/>
      <c r="K6" s="39">
        <f>+SUM(K2:K5)</f>
        <v>730837</v>
      </c>
      <c r="L6" s="39"/>
      <c r="M6" s="39">
        <f>+SUM(M2:M5)</f>
        <v>594900</v>
      </c>
      <c r="N6" s="39">
        <f>+SUM(N2:N5)</f>
        <v>856363</v>
      </c>
      <c r="O6" s="41"/>
      <c r="P6" s="42"/>
      <c r="Q6" s="43">
        <f>AVERAGE(Q2:Q5)</f>
        <v>95.075988059750387</v>
      </c>
      <c r="R6" s="44"/>
      <c r="S6" s="45">
        <f>ABS(O8-O7)*100</f>
        <v>0.15825971637091207</v>
      </c>
      <c r="T6" s="37"/>
      <c r="U6" s="37"/>
      <c r="V6" s="39"/>
      <c r="W6" s="37"/>
      <c r="X6" s="37"/>
      <c r="Y6" s="37"/>
      <c r="Z6" s="37"/>
    </row>
    <row r="7" spans="1:26" x14ac:dyDescent="0.3">
      <c r="A7" s="58"/>
      <c r="B7" s="28"/>
      <c r="C7" s="28"/>
      <c r="D7" s="29"/>
      <c r="E7" s="30"/>
      <c r="F7" s="28"/>
      <c r="G7" s="28"/>
      <c r="H7" s="30"/>
      <c r="I7" s="30" t="s">
        <v>2767</v>
      </c>
      <c r="J7" s="31">
        <f>I6/H6*100</f>
        <v>48.318269373240483</v>
      </c>
      <c r="K7" s="30"/>
      <c r="L7" s="30"/>
      <c r="M7" s="30"/>
      <c r="N7" s="30" t="s">
        <v>2769</v>
      </c>
      <c r="O7" s="32">
        <f>M6/N6</f>
        <v>0.69468204488050045</v>
      </c>
      <c r="P7" s="33"/>
      <c r="Q7" s="34" t="s">
        <v>2771</v>
      </c>
      <c r="R7" s="35">
        <f>STDEV(O2:O5)</f>
        <v>3.2070379181264499E-2</v>
      </c>
      <c r="S7" s="36"/>
      <c r="T7" s="28"/>
      <c r="U7" s="28"/>
      <c r="V7" s="30"/>
      <c r="W7" s="28"/>
      <c r="X7" s="28"/>
      <c r="Y7" s="28"/>
      <c r="Z7" s="28"/>
    </row>
    <row r="8" spans="1:26" x14ac:dyDescent="0.3">
      <c r="A8" s="59"/>
      <c r="B8" s="46"/>
      <c r="C8" s="46"/>
      <c r="D8" s="47"/>
      <c r="E8" s="48"/>
      <c r="F8" s="46"/>
      <c r="G8" s="46"/>
      <c r="H8" s="48"/>
      <c r="I8" s="48" t="s">
        <v>2768</v>
      </c>
      <c r="J8" s="49">
        <f>STDEV(J2:J5)</f>
        <v>5.9169210264779224</v>
      </c>
      <c r="K8" s="48"/>
      <c r="L8" s="48"/>
      <c r="M8" s="48"/>
      <c r="N8" s="48" t="s">
        <v>2770</v>
      </c>
      <c r="O8" s="50">
        <f>AVERAGE(O2:O5)</f>
        <v>0.69626464204420957</v>
      </c>
      <c r="P8" s="51"/>
      <c r="Q8" s="52" t="s">
        <v>2772</v>
      </c>
      <c r="R8" s="54">
        <f>AVERAGE(S2:S5)</f>
        <v>2.1038597475140421</v>
      </c>
      <c r="S8" s="53" t="s">
        <v>2773</v>
      </c>
      <c r="T8" s="46">
        <f>+(R8/O8)</f>
        <v>3.0216380675847341</v>
      </c>
      <c r="U8" s="46"/>
      <c r="V8" s="48"/>
      <c r="W8" s="46"/>
      <c r="X8" s="46"/>
      <c r="Y8" s="46"/>
      <c r="Z8" s="46"/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78A4C-2FF2-41E2-A55A-79CEB1312C60}">
  <dimension ref="A1:Z29"/>
  <sheetViews>
    <sheetView zoomScaleNormal="100" workbookViewId="0">
      <selection activeCell="A28" sqref="A28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1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2199</v>
      </c>
      <c r="B2" s="19" t="s">
        <v>2210</v>
      </c>
      <c r="C2" s="19" t="s">
        <v>2211</v>
      </c>
      <c r="D2" s="20">
        <v>45224</v>
      </c>
      <c r="E2" s="21">
        <v>95000</v>
      </c>
      <c r="F2" s="19" t="s">
        <v>27</v>
      </c>
      <c r="G2" s="19" t="s">
        <v>28</v>
      </c>
      <c r="H2" s="21">
        <v>95000</v>
      </c>
      <c r="I2" s="21">
        <v>39000</v>
      </c>
      <c r="J2" s="22">
        <f t="shared" ref="J2:J20" si="0">I2/H2*100</f>
        <v>41.05263157894737</v>
      </c>
      <c r="K2" s="21">
        <v>102341</v>
      </c>
      <c r="L2" s="21">
        <v>10292</v>
      </c>
      <c r="M2" s="21">
        <f t="shared" ref="M2:M20" si="1">H2-L2</f>
        <v>84708</v>
      </c>
      <c r="N2" s="21">
        <v>74533</v>
      </c>
      <c r="O2" s="23">
        <f t="shared" ref="O2:O20" si="2">M2/N2</f>
        <v>1.1365167107187419</v>
      </c>
      <c r="P2" s="24">
        <v>1080</v>
      </c>
      <c r="Q2" s="25">
        <f t="shared" ref="Q2:Q20" si="3">M2/P2</f>
        <v>78.433333333333337</v>
      </c>
      <c r="R2" s="26" t="s">
        <v>2199</v>
      </c>
      <c r="S2" s="27">
        <f>ABS(O13-O2)*100</f>
        <v>24.810293426478115</v>
      </c>
      <c r="T2" s="19" t="s">
        <v>2200</v>
      </c>
      <c r="U2" s="19" t="s">
        <v>36</v>
      </c>
      <c r="V2" s="21">
        <v>10000</v>
      </c>
      <c r="W2" s="19" t="s">
        <v>31</v>
      </c>
      <c r="X2" s="19" t="s">
        <v>2201</v>
      </c>
      <c r="Y2" s="19" t="s">
        <v>33</v>
      </c>
      <c r="Z2" s="19">
        <v>51</v>
      </c>
    </row>
    <row r="3" spans="1:26" x14ac:dyDescent="0.3">
      <c r="A3" s="55" t="s">
        <v>2199</v>
      </c>
      <c r="B3" s="10" t="s">
        <v>2206</v>
      </c>
      <c r="C3" s="10" t="s">
        <v>2207</v>
      </c>
      <c r="D3" s="11">
        <v>45455</v>
      </c>
      <c r="E3" s="12">
        <v>96000</v>
      </c>
      <c r="F3" s="10" t="s">
        <v>27</v>
      </c>
      <c r="G3" s="10" t="s">
        <v>28</v>
      </c>
      <c r="H3" s="12">
        <v>96000</v>
      </c>
      <c r="I3" s="12">
        <v>42000</v>
      </c>
      <c r="J3" s="13">
        <f t="shared" si="0"/>
        <v>43.75</v>
      </c>
      <c r="K3" s="12">
        <v>102341</v>
      </c>
      <c r="L3" s="12">
        <v>10292</v>
      </c>
      <c r="M3" s="12">
        <f t="shared" si="1"/>
        <v>85708</v>
      </c>
      <c r="N3" s="12">
        <v>74533</v>
      </c>
      <c r="O3" s="14">
        <f t="shared" si="2"/>
        <v>1.1499335864650557</v>
      </c>
      <c r="P3" s="15">
        <v>1080</v>
      </c>
      <c r="Q3" s="16">
        <f t="shared" si="3"/>
        <v>79.359259259259261</v>
      </c>
      <c r="R3" s="17" t="s">
        <v>2199</v>
      </c>
      <c r="S3" s="18">
        <f>ABS(O32-O3)*100</f>
        <v>114.99335864650557</v>
      </c>
      <c r="T3" s="10" t="s">
        <v>2200</v>
      </c>
      <c r="U3" s="10" t="s">
        <v>36</v>
      </c>
      <c r="V3" s="12">
        <v>10000</v>
      </c>
      <c r="W3" s="10" t="s">
        <v>31</v>
      </c>
      <c r="X3" s="10" t="s">
        <v>2201</v>
      </c>
      <c r="Y3" s="10" t="s">
        <v>33</v>
      </c>
      <c r="Z3" s="10">
        <v>51</v>
      </c>
    </row>
    <row r="4" spans="1:26" x14ac:dyDescent="0.3">
      <c r="A4" s="55" t="s">
        <v>2199</v>
      </c>
      <c r="B4" s="10" t="s">
        <v>2216</v>
      </c>
      <c r="C4" s="10" t="s">
        <v>2217</v>
      </c>
      <c r="D4" s="11">
        <v>45569</v>
      </c>
      <c r="E4" s="12">
        <v>100000</v>
      </c>
      <c r="F4" s="10" t="s">
        <v>27</v>
      </c>
      <c r="G4" s="10" t="s">
        <v>28</v>
      </c>
      <c r="H4" s="12">
        <v>100000</v>
      </c>
      <c r="I4" s="12">
        <v>42000</v>
      </c>
      <c r="J4" s="13">
        <f t="shared" si="0"/>
        <v>42</v>
      </c>
      <c r="K4" s="12">
        <v>102341</v>
      </c>
      <c r="L4" s="12">
        <v>10292</v>
      </c>
      <c r="M4" s="12">
        <f t="shared" si="1"/>
        <v>89708</v>
      </c>
      <c r="N4" s="12">
        <v>74533</v>
      </c>
      <c r="O4" s="14">
        <f t="shared" si="2"/>
        <v>1.2036010894503106</v>
      </c>
      <c r="P4" s="15">
        <v>1080</v>
      </c>
      <c r="Q4" s="16">
        <f t="shared" si="3"/>
        <v>83.062962962962956</v>
      </c>
      <c r="R4" s="17" t="s">
        <v>2199</v>
      </c>
      <c r="S4" s="18">
        <f>ABS(O15-O4)*100</f>
        <v>24.821220130680377</v>
      </c>
      <c r="T4" s="10" t="s">
        <v>2200</v>
      </c>
      <c r="U4" s="10" t="s">
        <v>36</v>
      </c>
      <c r="V4" s="12">
        <v>10000</v>
      </c>
      <c r="W4" s="10" t="s">
        <v>31</v>
      </c>
      <c r="X4" s="10" t="s">
        <v>2201</v>
      </c>
      <c r="Y4" s="10" t="s">
        <v>33</v>
      </c>
      <c r="Z4" s="10">
        <v>51</v>
      </c>
    </row>
    <row r="5" spans="1:26" x14ac:dyDescent="0.3">
      <c r="A5" s="56" t="s">
        <v>1653</v>
      </c>
      <c r="B5" s="19" t="s">
        <v>1658</v>
      </c>
      <c r="C5" s="19" t="s">
        <v>1659</v>
      </c>
      <c r="D5" s="20">
        <v>45576</v>
      </c>
      <c r="E5" s="21">
        <v>143000</v>
      </c>
      <c r="F5" s="19" t="s">
        <v>27</v>
      </c>
      <c r="G5" s="19" t="s">
        <v>28</v>
      </c>
      <c r="H5" s="21">
        <v>143000</v>
      </c>
      <c r="I5" s="21">
        <v>63300</v>
      </c>
      <c r="J5" s="22">
        <f t="shared" si="0"/>
        <v>44.265734265734267</v>
      </c>
      <c r="K5" s="21">
        <v>152758</v>
      </c>
      <c r="L5" s="21">
        <v>10000</v>
      </c>
      <c r="M5" s="21">
        <f t="shared" si="1"/>
        <v>133000</v>
      </c>
      <c r="N5" s="21">
        <v>109813</v>
      </c>
      <c r="O5" s="23">
        <f t="shared" si="2"/>
        <v>1.2111498638594702</v>
      </c>
      <c r="P5" s="24">
        <v>914</v>
      </c>
      <c r="Q5" s="25">
        <f t="shared" si="3"/>
        <v>145.51422319474835</v>
      </c>
      <c r="R5" s="26" t="s">
        <v>1653</v>
      </c>
      <c r="S5" s="27">
        <f>ABS(O503-O5)*100</f>
        <v>121.11498638594702</v>
      </c>
      <c r="T5" s="19" t="s">
        <v>1194</v>
      </c>
      <c r="U5" s="19" t="s">
        <v>31</v>
      </c>
      <c r="V5" s="21">
        <v>10000</v>
      </c>
      <c r="W5" s="19" t="s">
        <v>31</v>
      </c>
      <c r="X5" s="19" t="s">
        <v>1195</v>
      </c>
      <c r="Y5" s="19" t="s">
        <v>33</v>
      </c>
      <c r="Z5" s="19">
        <v>61</v>
      </c>
    </row>
    <row r="6" spans="1:26" x14ac:dyDescent="0.3">
      <c r="A6" s="55" t="s">
        <v>1653</v>
      </c>
      <c r="B6" s="10" t="s">
        <v>1656</v>
      </c>
      <c r="C6" s="10" t="s">
        <v>1657</v>
      </c>
      <c r="D6" s="11">
        <v>45218</v>
      </c>
      <c r="E6" s="12">
        <v>143000</v>
      </c>
      <c r="F6" s="10" t="s">
        <v>27</v>
      </c>
      <c r="G6" s="10" t="s">
        <v>28</v>
      </c>
      <c r="H6" s="12">
        <v>143000</v>
      </c>
      <c r="I6" s="12">
        <v>55400</v>
      </c>
      <c r="J6" s="13">
        <f t="shared" si="0"/>
        <v>38.741258741258747</v>
      </c>
      <c r="K6" s="12">
        <v>150833</v>
      </c>
      <c r="L6" s="12">
        <v>10000</v>
      </c>
      <c r="M6" s="12">
        <f t="shared" si="1"/>
        <v>133000</v>
      </c>
      <c r="N6" s="12">
        <v>108333</v>
      </c>
      <c r="O6" s="14">
        <f t="shared" si="2"/>
        <v>1.2276960852187238</v>
      </c>
      <c r="P6" s="15">
        <v>914</v>
      </c>
      <c r="Q6" s="16">
        <f t="shared" si="3"/>
        <v>145.51422319474835</v>
      </c>
      <c r="R6" s="17" t="s">
        <v>1653</v>
      </c>
      <c r="S6" s="18">
        <f>ABS(O504-O6)*100</f>
        <v>122.76960852187237</v>
      </c>
      <c r="T6" s="10" t="s">
        <v>1194</v>
      </c>
      <c r="U6" s="10" t="s">
        <v>36</v>
      </c>
      <c r="V6" s="12">
        <v>10000</v>
      </c>
      <c r="W6" s="10" t="s">
        <v>31</v>
      </c>
      <c r="X6" s="10" t="s">
        <v>1195</v>
      </c>
      <c r="Y6" s="10" t="s">
        <v>33</v>
      </c>
      <c r="Z6" s="10">
        <v>61</v>
      </c>
    </row>
    <row r="7" spans="1:26" x14ac:dyDescent="0.3">
      <c r="A7" s="55" t="s">
        <v>1653</v>
      </c>
      <c r="B7" s="10" t="s">
        <v>1654</v>
      </c>
      <c r="C7" s="10" t="s">
        <v>1655</v>
      </c>
      <c r="D7" s="11">
        <v>45308</v>
      </c>
      <c r="E7" s="12">
        <v>145000</v>
      </c>
      <c r="F7" s="10" t="s">
        <v>27</v>
      </c>
      <c r="G7" s="10" t="s">
        <v>28</v>
      </c>
      <c r="H7" s="12">
        <v>145000</v>
      </c>
      <c r="I7" s="12">
        <v>56100</v>
      </c>
      <c r="J7" s="13">
        <f t="shared" si="0"/>
        <v>38.689655172413794</v>
      </c>
      <c r="K7" s="12">
        <v>152736</v>
      </c>
      <c r="L7" s="12">
        <v>10000</v>
      </c>
      <c r="M7" s="12">
        <f t="shared" si="1"/>
        <v>135000</v>
      </c>
      <c r="N7" s="12">
        <v>109796</v>
      </c>
      <c r="O7" s="14">
        <f t="shared" si="2"/>
        <v>1.2295529891799337</v>
      </c>
      <c r="P7" s="15">
        <v>914</v>
      </c>
      <c r="Q7" s="16">
        <f t="shared" si="3"/>
        <v>147.70240700218818</v>
      </c>
      <c r="R7" s="17" t="s">
        <v>1653</v>
      </c>
      <c r="S7" s="18">
        <f>ABS(O505-O7)*100</f>
        <v>122.95529891799337</v>
      </c>
      <c r="T7" s="10" t="s">
        <v>1194</v>
      </c>
      <c r="U7" s="10" t="s">
        <v>36</v>
      </c>
      <c r="V7" s="12">
        <v>10000</v>
      </c>
      <c r="W7" s="10" t="s">
        <v>31</v>
      </c>
      <c r="X7" s="10" t="s">
        <v>1195</v>
      </c>
      <c r="Y7" s="10" t="s">
        <v>33</v>
      </c>
      <c r="Z7" s="10">
        <v>61</v>
      </c>
    </row>
    <row r="8" spans="1:26" x14ac:dyDescent="0.3">
      <c r="A8" s="56" t="s">
        <v>1653</v>
      </c>
      <c r="B8" s="19" t="s">
        <v>1651</v>
      </c>
      <c r="C8" s="19" t="s">
        <v>1652</v>
      </c>
      <c r="D8" s="20">
        <v>45247</v>
      </c>
      <c r="E8" s="21">
        <v>140000</v>
      </c>
      <c r="F8" s="19" t="s">
        <v>27</v>
      </c>
      <c r="G8" s="19" t="s">
        <v>28</v>
      </c>
      <c r="H8" s="21">
        <v>140000</v>
      </c>
      <c r="I8" s="21">
        <v>53400</v>
      </c>
      <c r="J8" s="22">
        <f t="shared" si="0"/>
        <v>38.142857142857146</v>
      </c>
      <c r="K8" s="21">
        <v>145317</v>
      </c>
      <c r="L8" s="21">
        <v>10000</v>
      </c>
      <c r="M8" s="21">
        <f t="shared" si="1"/>
        <v>130000</v>
      </c>
      <c r="N8" s="21">
        <v>104090</v>
      </c>
      <c r="O8" s="23">
        <f t="shared" si="2"/>
        <v>1.2489192045345374</v>
      </c>
      <c r="P8" s="24">
        <v>914</v>
      </c>
      <c r="Q8" s="25">
        <f t="shared" si="3"/>
        <v>142.23194748358861</v>
      </c>
      <c r="R8" s="26" t="s">
        <v>1653</v>
      </c>
      <c r="S8" s="27">
        <f>ABS(O525-O8)*100</f>
        <v>124.89192045345374</v>
      </c>
      <c r="T8" s="19" t="s">
        <v>1194</v>
      </c>
      <c r="U8" s="19" t="s">
        <v>36</v>
      </c>
      <c r="V8" s="21">
        <v>10000</v>
      </c>
      <c r="W8" s="19" t="s">
        <v>31</v>
      </c>
      <c r="X8" s="19" t="s">
        <v>1195</v>
      </c>
      <c r="Y8" s="19" t="s">
        <v>33</v>
      </c>
      <c r="Z8" s="19">
        <v>61</v>
      </c>
    </row>
    <row r="9" spans="1:26" x14ac:dyDescent="0.3">
      <c r="A9" s="55" t="s">
        <v>1653</v>
      </c>
      <c r="B9" s="10" t="s">
        <v>1664</v>
      </c>
      <c r="C9" s="10" t="s">
        <v>1665</v>
      </c>
      <c r="D9" s="11">
        <v>45481</v>
      </c>
      <c r="E9" s="12">
        <v>130000</v>
      </c>
      <c r="F9" s="10" t="s">
        <v>69</v>
      </c>
      <c r="G9" s="10" t="s">
        <v>28</v>
      </c>
      <c r="H9" s="12">
        <v>130000</v>
      </c>
      <c r="I9" s="12">
        <v>52400</v>
      </c>
      <c r="J9" s="13">
        <f t="shared" si="0"/>
        <v>40.307692307692307</v>
      </c>
      <c r="K9" s="12">
        <v>132221</v>
      </c>
      <c r="L9" s="12">
        <v>10000</v>
      </c>
      <c r="M9" s="12">
        <f t="shared" si="1"/>
        <v>120000</v>
      </c>
      <c r="N9" s="12">
        <v>94016</v>
      </c>
      <c r="O9" s="14">
        <f t="shared" si="2"/>
        <v>1.2763784887678693</v>
      </c>
      <c r="P9" s="15">
        <v>910</v>
      </c>
      <c r="Q9" s="16">
        <f t="shared" si="3"/>
        <v>131.86813186813185</v>
      </c>
      <c r="R9" s="17" t="s">
        <v>1653</v>
      </c>
      <c r="S9" s="18">
        <f>ABS(O507-O9)*100</f>
        <v>127.63784887678693</v>
      </c>
      <c r="T9" s="10" t="s">
        <v>1666</v>
      </c>
      <c r="U9" s="10" t="s">
        <v>36</v>
      </c>
      <c r="V9" s="12">
        <v>10000</v>
      </c>
      <c r="W9" s="10" t="s">
        <v>31</v>
      </c>
      <c r="X9" s="10" t="s">
        <v>1195</v>
      </c>
      <c r="Y9" s="10" t="s">
        <v>33</v>
      </c>
      <c r="Z9" s="10">
        <v>61</v>
      </c>
    </row>
    <row r="10" spans="1:26" x14ac:dyDescent="0.3">
      <c r="A10" s="56" t="s">
        <v>1653</v>
      </c>
      <c r="B10" s="19" t="s">
        <v>1660</v>
      </c>
      <c r="C10" s="19" t="s">
        <v>1661</v>
      </c>
      <c r="D10" s="20">
        <v>45177</v>
      </c>
      <c r="E10" s="21">
        <v>145000</v>
      </c>
      <c r="F10" s="19" t="s">
        <v>27</v>
      </c>
      <c r="G10" s="19" t="s">
        <v>28</v>
      </c>
      <c r="H10" s="21">
        <v>145000</v>
      </c>
      <c r="I10" s="21">
        <v>53400</v>
      </c>
      <c r="J10" s="22">
        <f t="shared" si="0"/>
        <v>36.827586206896548</v>
      </c>
      <c r="K10" s="21">
        <v>145317</v>
      </c>
      <c r="L10" s="21">
        <v>10000</v>
      </c>
      <c r="M10" s="21">
        <f t="shared" si="1"/>
        <v>135000</v>
      </c>
      <c r="N10" s="21">
        <v>104090</v>
      </c>
      <c r="O10" s="23">
        <f t="shared" si="2"/>
        <v>1.2969545585550966</v>
      </c>
      <c r="P10" s="24">
        <v>914</v>
      </c>
      <c r="Q10" s="25">
        <f t="shared" si="3"/>
        <v>147.70240700218818</v>
      </c>
      <c r="R10" s="26" t="s">
        <v>1653</v>
      </c>
      <c r="S10" s="27">
        <f>ABS(O508-O10)*100</f>
        <v>129.69545585550966</v>
      </c>
      <c r="T10" s="19" t="s">
        <v>1194</v>
      </c>
      <c r="U10" s="19" t="s">
        <v>36</v>
      </c>
      <c r="V10" s="21">
        <v>10000</v>
      </c>
      <c r="W10" s="19" t="s">
        <v>31</v>
      </c>
      <c r="X10" s="19" t="s">
        <v>1195</v>
      </c>
      <c r="Y10" s="19" t="s">
        <v>33</v>
      </c>
      <c r="Z10" s="19">
        <v>61</v>
      </c>
    </row>
    <row r="11" spans="1:26" x14ac:dyDescent="0.3">
      <c r="A11" s="56" t="s">
        <v>2199</v>
      </c>
      <c r="B11" s="19" t="s">
        <v>2218</v>
      </c>
      <c r="C11" s="19" t="s">
        <v>2219</v>
      </c>
      <c r="D11" s="20">
        <v>45504</v>
      </c>
      <c r="E11" s="21">
        <v>109900</v>
      </c>
      <c r="F11" s="19" t="s">
        <v>27</v>
      </c>
      <c r="G11" s="19" t="s">
        <v>28</v>
      </c>
      <c r="H11" s="21">
        <v>109900</v>
      </c>
      <c r="I11" s="21">
        <v>42000</v>
      </c>
      <c r="J11" s="22">
        <f t="shared" si="0"/>
        <v>38.216560509554142</v>
      </c>
      <c r="K11" s="21">
        <v>102341</v>
      </c>
      <c r="L11" s="21">
        <v>10292</v>
      </c>
      <c r="M11" s="21">
        <f t="shared" si="1"/>
        <v>99608</v>
      </c>
      <c r="N11" s="21">
        <v>74533</v>
      </c>
      <c r="O11" s="23">
        <f t="shared" si="2"/>
        <v>1.3364281593388163</v>
      </c>
      <c r="P11" s="24">
        <v>1080</v>
      </c>
      <c r="Q11" s="25">
        <f t="shared" si="3"/>
        <v>92.229629629629628</v>
      </c>
      <c r="R11" s="26" t="s">
        <v>2199</v>
      </c>
      <c r="S11" s="27">
        <f>ABS(O21-O11)*100</f>
        <v>133.64281593388162</v>
      </c>
      <c r="T11" s="19" t="s">
        <v>2200</v>
      </c>
      <c r="U11" s="19" t="s">
        <v>36</v>
      </c>
      <c r="V11" s="21">
        <v>10000</v>
      </c>
      <c r="W11" s="19" t="s">
        <v>31</v>
      </c>
      <c r="X11" s="19" t="s">
        <v>2201</v>
      </c>
      <c r="Y11" s="19" t="s">
        <v>33</v>
      </c>
      <c r="Z11" s="19">
        <v>51</v>
      </c>
    </row>
    <row r="12" spans="1:26" x14ac:dyDescent="0.3">
      <c r="A12" s="55" t="s">
        <v>2199</v>
      </c>
      <c r="B12" s="10" t="s">
        <v>2222</v>
      </c>
      <c r="C12" s="10" t="s">
        <v>2223</v>
      </c>
      <c r="D12" s="11">
        <v>45076</v>
      </c>
      <c r="E12" s="12">
        <v>110000</v>
      </c>
      <c r="F12" s="10" t="s">
        <v>27</v>
      </c>
      <c r="G12" s="10" t="s">
        <v>28</v>
      </c>
      <c r="H12" s="12">
        <v>110000</v>
      </c>
      <c r="I12" s="12">
        <v>39000</v>
      </c>
      <c r="J12" s="13">
        <f t="shared" si="0"/>
        <v>35.454545454545453</v>
      </c>
      <c r="K12" s="12">
        <v>102341</v>
      </c>
      <c r="L12" s="12">
        <v>10292</v>
      </c>
      <c r="M12" s="12">
        <f t="shared" si="1"/>
        <v>99708</v>
      </c>
      <c r="N12" s="12">
        <v>74533</v>
      </c>
      <c r="O12" s="14">
        <f t="shared" si="2"/>
        <v>1.3377698469134478</v>
      </c>
      <c r="P12" s="15">
        <v>1080</v>
      </c>
      <c r="Q12" s="16">
        <f t="shared" si="3"/>
        <v>92.322222222222223</v>
      </c>
      <c r="R12" s="17" t="s">
        <v>2199</v>
      </c>
      <c r="S12" s="18">
        <f>ABS(O15-O12)*100</f>
        <v>11.404344384366659</v>
      </c>
      <c r="T12" s="10" t="s">
        <v>2200</v>
      </c>
      <c r="U12" s="10" t="s">
        <v>36</v>
      </c>
      <c r="V12" s="12">
        <v>10000</v>
      </c>
      <c r="W12" s="10" t="s">
        <v>31</v>
      </c>
      <c r="X12" s="10" t="s">
        <v>2201</v>
      </c>
      <c r="Y12" s="10" t="s">
        <v>33</v>
      </c>
      <c r="Z12" s="10">
        <v>51</v>
      </c>
    </row>
    <row r="13" spans="1:26" x14ac:dyDescent="0.3">
      <c r="A13" s="55" t="s">
        <v>1653</v>
      </c>
      <c r="B13" s="10" t="s">
        <v>1662</v>
      </c>
      <c r="C13" s="10" t="s">
        <v>1663</v>
      </c>
      <c r="D13" s="11">
        <v>45405</v>
      </c>
      <c r="E13" s="12">
        <v>160000</v>
      </c>
      <c r="F13" s="10" t="s">
        <v>27</v>
      </c>
      <c r="G13" s="10" t="s">
        <v>28</v>
      </c>
      <c r="H13" s="12">
        <v>160000</v>
      </c>
      <c r="I13" s="12">
        <v>62500</v>
      </c>
      <c r="J13" s="13">
        <f t="shared" si="0"/>
        <v>39.0625</v>
      </c>
      <c r="K13" s="12">
        <v>150833</v>
      </c>
      <c r="L13" s="12">
        <v>10000</v>
      </c>
      <c r="M13" s="12">
        <f t="shared" si="1"/>
        <v>150000</v>
      </c>
      <c r="N13" s="12">
        <v>108333</v>
      </c>
      <c r="O13" s="14">
        <f t="shared" si="2"/>
        <v>1.3846196449835231</v>
      </c>
      <c r="P13" s="15">
        <v>914</v>
      </c>
      <c r="Q13" s="16">
        <f t="shared" si="3"/>
        <v>164.11378555798686</v>
      </c>
      <c r="R13" s="17" t="s">
        <v>1653</v>
      </c>
      <c r="S13" s="18">
        <f>ABS(O530-O13)*100</f>
        <v>138.4619644983523</v>
      </c>
      <c r="T13" s="10" t="s">
        <v>1194</v>
      </c>
      <c r="U13" s="10" t="s">
        <v>36</v>
      </c>
      <c r="V13" s="12">
        <v>10000</v>
      </c>
      <c r="W13" s="10" t="s">
        <v>31</v>
      </c>
      <c r="X13" s="10" t="s">
        <v>1195</v>
      </c>
      <c r="Y13" s="10" t="s">
        <v>33</v>
      </c>
      <c r="Z13" s="10">
        <v>61</v>
      </c>
    </row>
    <row r="14" spans="1:26" x14ac:dyDescent="0.3">
      <c r="A14" s="55" t="s">
        <v>2199</v>
      </c>
      <c r="B14" s="10" t="s">
        <v>2197</v>
      </c>
      <c r="C14" s="10" t="s">
        <v>2198</v>
      </c>
      <c r="D14" s="11">
        <v>45588</v>
      </c>
      <c r="E14" s="12">
        <v>115000</v>
      </c>
      <c r="F14" s="10" t="s">
        <v>27</v>
      </c>
      <c r="G14" s="10" t="s">
        <v>28</v>
      </c>
      <c r="H14" s="12">
        <v>115000</v>
      </c>
      <c r="I14" s="12">
        <v>42000</v>
      </c>
      <c r="J14" s="13">
        <f t="shared" si="0"/>
        <v>36.521739130434781</v>
      </c>
      <c r="K14" s="12">
        <v>102341</v>
      </c>
      <c r="L14" s="12">
        <v>10292</v>
      </c>
      <c r="M14" s="12">
        <f t="shared" si="1"/>
        <v>104708</v>
      </c>
      <c r="N14" s="12">
        <v>74533</v>
      </c>
      <c r="O14" s="14">
        <f t="shared" si="2"/>
        <v>1.4048542256450163</v>
      </c>
      <c r="P14" s="15">
        <v>1080</v>
      </c>
      <c r="Q14" s="16">
        <f t="shared" si="3"/>
        <v>96.951851851851856</v>
      </c>
      <c r="R14" s="17" t="s">
        <v>2199</v>
      </c>
      <c r="S14" s="18">
        <f>ABS(O25-O14)*100</f>
        <v>140.48542256450162</v>
      </c>
      <c r="T14" s="10" t="s">
        <v>2200</v>
      </c>
      <c r="U14" s="10" t="s">
        <v>31</v>
      </c>
      <c r="V14" s="12">
        <v>10000</v>
      </c>
      <c r="W14" s="10" t="s">
        <v>31</v>
      </c>
      <c r="X14" s="10" t="s">
        <v>2201</v>
      </c>
      <c r="Y14" s="10" t="s">
        <v>33</v>
      </c>
      <c r="Z14" s="10">
        <v>51</v>
      </c>
    </row>
    <row r="15" spans="1:26" x14ac:dyDescent="0.3">
      <c r="A15" s="55" t="s">
        <v>2199</v>
      </c>
      <c r="B15" s="10" t="s">
        <v>2220</v>
      </c>
      <c r="C15" s="10" t="s">
        <v>2221</v>
      </c>
      <c r="D15" s="11">
        <v>45594</v>
      </c>
      <c r="E15" s="12">
        <v>118500</v>
      </c>
      <c r="F15" s="10" t="s">
        <v>27</v>
      </c>
      <c r="G15" s="10" t="s">
        <v>28</v>
      </c>
      <c r="H15" s="12">
        <v>118500</v>
      </c>
      <c r="I15" s="12">
        <v>42000</v>
      </c>
      <c r="J15" s="13">
        <f t="shared" si="0"/>
        <v>35.443037974683541</v>
      </c>
      <c r="K15" s="12">
        <v>102341</v>
      </c>
      <c r="L15" s="12">
        <v>10292</v>
      </c>
      <c r="M15" s="12">
        <f t="shared" si="1"/>
        <v>108208</v>
      </c>
      <c r="N15" s="12">
        <v>74533</v>
      </c>
      <c r="O15" s="14">
        <f t="shared" si="2"/>
        <v>1.4518132907571144</v>
      </c>
      <c r="P15" s="15">
        <v>1080</v>
      </c>
      <c r="Q15" s="16">
        <f t="shared" si="3"/>
        <v>100.19259259259259</v>
      </c>
      <c r="R15" s="17" t="s">
        <v>2199</v>
      </c>
      <c r="S15" s="18">
        <f>ABS(O18-O15)*100</f>
        <v>2.0125313619470564</v>
      </c>
      <c r="T15" s="10" t="s">
        <v>2200</v>
      </c>
      <c r="U15" s="10" t="s">
        <v>31</v>
      </c>
      <c r="V15" s="12">
        <v>10000</v>
      </c>
      <c r="W15" s="10" t="s">
        <v>31</v>
      </c>
      <c r="X15" s="10" t="s">
        <v>2201</v>
      </c>
      <c r="Y15" s="10" t="s">
        <v>33</v>
      </c>
      <c r="Z15" s="10">
        <v>51</v>
      </c>
    </row>
    <row r="16" spans="1:26" x14ac:dyDescent="0.3">
      <c r="A16" s="55" t="s">
        <v>2199</v>
      </c>
      <c r="B16" s="10" t="s">
        <v>2220</v>
      </c>
      <c r="C16" s="10" t="s">
        <v>2221</v>
      </c>
      <c r="D16" s="11">
        <v>45594</v>
      </c>
      <c r="E16" s="12">
        <v>118500</v>
      </c>
      <c r="F16" s="10" t="s">
        <v>27</v>
      </c>
      <c r="G16" s="10" t="s">
        <v>28</v>
      </c>
      <c r="H16" s="12">
        <v>118500</v>
      </c>
      <c r="I16" s="12">
        <v>42000</v>
      </c>
      <c r="J16" s="13">
        <f t="shared" si="0"/>
        <v>35.443037974683541</v>
      </c>
      <c r="K16" s="12">
        <v>102341</v>
      </c>
      <c r="L16" s="12">
        <v>10292</v>
      </c>
      <c r="M16" s="12">
        <f t="shared" si="1"/>
        <v>108208</v>
      </c>
      <c r="N16" s="12">
        <v>74533</v>
      </c>
      <c r="O16" s="14">
        <f t="shared" si="2"/>
        <v>1.4518132907571144</v>
      </c>
      <c r="P16" s="15">
        <v>1080</v>
      </c>
      <c r="Q16" s="16">
        <f t="shared" si="3"/>
        <v>100.19259259259259</v>
      </c>
      <c r="R16" s="17" t="s">
        <v>2199</v>
      </c>
      <c r="S16" s="18">
        <f>ABS(O19-O16)*100</f>
        <v>3.3542189365784125</v>
      </c>
      <c r="T16" s="10" t="s">
        <v>2200</v>
      </c>
      <c r="U16" s="10" t="s">
        <v>31</v>
      </c>
      <c r="V16" s="12">
        <v>10000</v>
      </c>
      <c r="W16" s="10" t="s">
        <v>31</v>
      </c>
      <c r="X16" s="10" t="s">
        <v>2201</v>
      </c>
      <c r="Y16" s="10" t="s">
        <v>33</v>
      </c>
      <c r="Z16" s="10">
        <v>51</v>
      </c>
    </row>
    <row r="17" spans="1:26" x14ac:dyDescent="0.3">
      <c r="A17" s="56" t="s">
        <v>2199</v>
      </c>
      <c r="B17" s="19" t="s">
        <v>2202</v>
      </c>
      <c r="C17" s="19" t="s">
        <v>2203</v>
      </c>
      <c r="D17" s="20">
        <v>45593</v>
      </c>
      <c r="E17" s="21">
        <v>119900</v>
      </c>
      <c r="F17" s="19" t="s">
        <v>27</v>
      </c>
      <c r="G17" s="19" t="s">
        <v>28</v>
      </c>
      <c r="H17" s="21">
        <v>119900</v>
      </c>
      <c r="I17" s="21">
        <v>42400</v>
      </c>
      <c r="J17" s="22">
        <f t="shared" si="0"/>
        <v>35.362802335279397</v>
      </c>
      <c r="K17" s="21">
        <v>103045</v>
      </c>
      <c r="L17" s="21">
        <v>10996</v>
      </c>
      <c r="M17" s="21">
        <f t="shared" si="1"/>
        <v>108904</v>
      </c>
      <c r="N17" s="21">
        <v>74533</v>
      </c>
      <c r="O17" s="23">
        <f t="shared" si="2"/>
        <v>1.4611514362765485</v>
      </c>
      <c r="P17" s="24">
        <v>1080</v>
      </c>
      <c r="Q17" s="25">
        <f t="shared" si="3"/>
        <v>100.83703703703704</v>
      </c>
      <c r="R17" s="26" t="s">
        <v>2199</v>
      </c>
      <c r="S17" s="27" t="e">
        <f>ABS(#REF!-O17)*100</f>
        <v>#REF!</v>
      </c>
      <c r="T17" s="19" t="s">
        <v>2200</v>
      </c>
      <c r="U17" s="19" t="s">
        <v>31</v>
      </c>
      <c r="V17" s="21">
        <v>10000</v>
      </c>
      <c r="W17" s="19" t="s">
        <v>31</v>
      </c>
      <c r="X17" s="19" t="s">
        <v>2201</v>
      </c>
      <c r="Y17" s="19" t="s">
        <v>33</v>
      </c>
      <c r="Z17" s="19">
        <v>51</v>
      </c>
    </row>
    <row r="18" spans="1:26" x14ac:dyDescent="0.3">
      <c r="A18" s="55" t="s">
        <v>2199</v>
      </c>
      <c r="B18" s="10" t="s">
        <v>2214</v>
      </c>
      <c r="C18" s="10" t="s">
        <v>2215</v>
      </c>
      <c r="D18" s="11">
        <v>45345</v>
      </c>
      <c r="E18" s="12">
        <v>120000</v>
      </c>
      <c r="F18" s="10" t="s">
        <v>27</v>
      </c>
      <c r="G18" s="10" t="s">
        <v>28</v>
      </c>
      <c r="H18" s="12">
        <v>120000</v>
      </c>
      <c r="I18" s="12">
        <v>39000</v>
      </c>
      <c r="J18" s="13">
        <f t="shared" si="0"/>
        <v>32.5</v>
      </c>
      <c r="K18" s="12">
        <v>102341</v>
      </c>
      <c r="L18" s="12">
        <v>10292</v>
      </c>
      <c r="M18" s="12">
        <f t="shared" si="1"/>
        <v>109708</v>
      </c>
      <c r="N18" s="12">
        <v>74533</v>
      </c>
      <c r="O18" s="14">
        <f t="shared" si="2"/>
        <v>1.471938604376585</v>
      </c>
      <c r="P18" s="15">
        <v>1080</v>
      </c>
      <c r="Q18" s="16">
        <f t="shared" si="3"/>
        <v>101.58148148148148</v>
      </c>
      <c r="R18" s="17" t="s">
        <v>2199</v>
      </c>
      <c r="S18" s="18">
        <f>ABS(O28-O18)*100</f>
        <v>80.501254477882284</v>
      </c>
      <c r="T18" s="10" t="s">
        <v>2200</v>
      </c>
      <c r="U18" s="10" t="s">
        <v>36</v>
      </c>
      <c r="V18" s="12">
        <v>10000</v>
      </c>
      <c r="W18" s="10" t="s">
        <v>31</v>
      </c>
      <c r="X18" s="10" t="s">
        <v>2201</v>
      </c>
      <c r="Y18" s="10" t="s">
        <v>33</v>
      </c>
      <c r="Z18" s="10">
        <v>51</v>
      </c>
    </row>
    <row r="19" spans="1:26" x14ac:dyDescent="0.3">
      <c r="A19" s="55" t="s">
        <v>2199</v>
      </c>
      <c r="B19" s="10" t="s">
        <v>2208</v>
      </c>
      <c r="C19" s="10" t="s">
        <v>2209</v>
      </c>
      <c r="D19" s="11">
        <v>45230</v>
      </c>
      <c r="E19" s="12">
        <v>121000</v>
      </c>
      <c r="F19" s="10" t="s">
        <v>27</v>
      </c>
      <c r="G19" s="10" t="s">
        <v>28</v>
      </c>
      <c r="H19" s="12">
        <v>121000</v>
      </c>
      <c r="I19" s="12">
        <v>39000</v>
      </c>
      <c r="J19" s="13">
        <f t="shared" si="0"/>
        <v>32.231404958677686</v>
      </c>
      <c r="K19" s="12">
        <v>102341</v>
      </c>
      <c r="L19" s="12">
        <v>10292</v>
      </c>
      <c r="M19" s="12">
        <f t="shared" si="1"/>
        <v>110708</v>
      </c>
      <c r="N19" s="12">
        <v>74533</v>
      </c>
      <c r="O19" s="14">
        <f t="shared" si="2"/>
        <v>1.4853554801228985</v>
      </c>
      <c r="P19" s="15">
        <v>1080</v>
      </c>
      <c r="Q19" s="16">
        <f t="shared" si="3"/>
        <v>102.50740740740741</v>
      </c>
      <c r="R19" s="17" t="s">
        <v>2199</v>
      </c>
      <c r="S19" s="18">
        <f>ABS(O29-O19)*100</f>
        <v>5.3667502985254911</v>
      </c>
      <c r="T19" s="10" t="s">
        <v>2200</v>
      </c>
      <c r="U19" s="10" t="s">
        <v>36</v>
      </c>
      <c r="V19" s="12">
        <v>10000</v>
      </c>
      <c r="W19" s="10" t="s">
        <v>31</v>
      </c>
      <c r="X19" s="10" t="s">
        <v>2201</v>
      </c>
      <c r="Y19" s="10" t="s">
        <v>33</v>
      </c>
      <c r="Z19" s="10">
        <v>51</v>
      </c>
    </row>
    <row r="20" spans="1:26" ht="15" thickBot="1" x14ac:dyDescent="0.35">
      <c r="A20" s="56" t="s">
        <v>2199</v>
      </c>
      <c r="B20" s="19" t="s">
        <v>2212</v>
      </c>
      <c r="C20" s="19" t="s">
        <v>2213</v>
      </c>
      <c r="D20" s="20">
        <v>45103</v>
      </c>
      <c r="E20" s="21">
        <v>125000</v>
      </c>
      <c r="F20" s="19" t="s">
        <v>27</v>
      </c>
      <c r="G20" s="19" t="s">
        <v>28</v>
      </c>
      <c r="H20" s="21">
        <v>125000</v>
      </c>
      <c r="I20" s="21">
        <v>40200</v>
      </c>
      <c r="J20" s="22">
        <f t="shared" si="0"/>
        <v>32.159999999999997</v>
      </c>
      <c r="K20" s="21">
        <v>105200</v>
      </c>
      <c r="L20" s="21">
        <v>10522</v>
      </c>
      <c r="M20" s="21">
        <f t="shared" si="1"/>
        <v>114478</v>
      </c>
      <c r="N20" s="21">
        <v>76662</v>
      </c>
      <c r="O20" s="23">
        <f t="shared" si="2"/>
        <v>1.4932821997860739</v>
      </c>
      <c r="P20" s="24">
        <v>1080</v>
      </c>
      <c r="Q20" s="25">
        <f t="shared" si="3"/>
        <v>105.99814814814815</v>
      </c>
      <c r="R20" s="26" t="s">
        <v>2199</v>
      </c>
      <c r="S20" s="27">
        <f>ABS(O30-O20)*100</f>
        <v>149.32821997860739</v>
      </c>
      <c r="T20" s="19" t="s">
        <v>2200</v>
      </c>
      <c r="U20" s="19" t="s">
        <v>36</v>
      </c>
      <c r="V20" s="21">
        <v>10000</v>
      </c>
      <c r="W20" s="19" t="s">
        <v>31</v>
      </c>
      <c r="X20" s="19" t="s">
        <v>2201</v>
      </c>
      <c r="Y20" s="19" t="s">
        <v>33</v>
      </c>
      <c r="Z20" s="19">
        <v>51</v>
      </c>
    </row>
    <row r="21" spans="1:26" ht="15" thickTop="1" x14ac:dyDescent="0.3">
      <c r="A21" s="57"/>
      <c r="B21" s="37"/>
      <c r="C21" s="37"/>
      <c r="D21" s="38" t="s">
        <v>2766</v>
      </c>
      <c r="E21" s="39">
        <f>+SUM(E2:E20)</f>
        <v>2354800</v>
      </c>
      <c r="F21" s="37"/>
      <c r="G21" s="37"/>
      <c r="H21" s="39">
        <f>+SUM(H2:H20)</f>
        <v>2354800</v>
      </c>
      <c r="I21" s="39">
        <f>+SUM(I2:I20)</f>
        <v>887100</v>
      </c>
      <c r="J21" s="40"/>
      <c r="K21" s="39">
        <f>+SUM(K2:K20)</f>
        <v>2261670</v>
      </c>
      <c r="L21" s="39"/>
      <c r="M21" s="39">
        <f>+SUM(M2:M20)</f>
        <v>2160362</v>
      </c>
      <c r="N21" s="39">
        <f>+SUM(N2:N20)</f>
        <v>1634996</v>
      </c>
      <c r="O21" s="41"/>
      <c r="P21" s="42"/>
      <c r="Q21" s="43">
        <f>AVERAGE(Q2:Q20)</f>
        <v>113.59556020116311</v>
      </c>
      <c r="R21" s="44"/>
      <c r="S21" s="45">
        <f>ABS(O23-O22)*100</f>
        <v>0.81338514353270774</v>
      </c>
      <c r="T21" s="37"/>
      <c r="U21" s="37"/>
      <c r="V21" s="39"/>
      <c r="W21" s="37"/>
      <c r="X21" s="37"/>
      <c r="Y21" s="37"/>
      <c r="Z21" s="37"/>
    </row>
    <row r="22" spans="1:26" x14ac:dyDescent="0.3">
      <c r="A22" s="58"/>
      <c r="B22" s="28"/>
      <c r="C22" s="28"/>
      <c r="D22" s="29"/>
      <c r="E22" s="30"/>
      <c r="F22" s="28"/>
      <c r="G22" s="28"/>
      <c r="H22" s="30"/>
      <c r="I22" s="30" t="s">
        <v>2767</v>
      </c>
      <c r="J22" s="31">
        <f>I21/H21*100</f>
        <v>37.671989128588415</v>
      </c>
      <c r="K22" s="30"/>
      <c r="L22" s="30"/>
      <c r="M22" s="30"/>
      <c r="N22" s="30" t="s">
        <v>2769</v>
      </c>
      <c r="O22" s="32">
        <f>M21/N21</f>
        <v>1.3213255567597719</v>
      </c>
      <c r="P22" s="33"/>
      <c r="Q22" s="34" t="s">
        <v>2771</v>
      </c>
      <c r="R22" s="35">
        <f>STDEV(O2:O20)</f>
        <v>0.11962023614921727</v>
      </c>
      <c r="S22" s="36"/>
      <c r="T22" s="28"/>
      <c r="U22" s="28"/>
      <c r="V22" s="30"/>
      <c r="W22" s="28"/>
      <c r="X22" s="28"/>
      <c r="Y22" s="28"/>
      <c r="Z22" s="28"/>
    </row>
    <row r="23" spans="1:26" x14ac:dyDescent="0.3">
      <c r="A23" s="59"/>
      <c r="B23" s="46"/>
      <c r="C23" s="46"/>
      <c r="D23" s="47"/>
      <c r="E23" s="48"/>
      <c r="F23" s="46"/>
      <c r="G23" s="46"/>
      <c r="H23" s="48"/>
      <c r="I23" s="48" t="s">
        <v>2768</v>
      </c>
      <c r="J23" s="49">
        <f>STDEV(J2:J20)</f>
        <v>3.583159428616137</v>
      </c>
      <c r="K23" s="48"/>
      <c r="L23" s="48"/>
      <c r="M23" s="48"/>
      <c r="N23" s="48" t="s">
        <v>2770</v>
      </c>
      <c r="O23" s="50">
        <f>AVERAGE(O2:O20)</f>
        <v>1.329459408195099</v>
      </c>
      <c r="P23" s="51"/>
      <c r="Q23" s="52" t="s">
        <v>2772</v>
      </c>
      <c r="R23" s="54" t="e">
        <f>AVERAGE(S2:S20)</f>
        <v>#REF!</v>
      </c>
      <c r="S23" s="53" t="s">
        <v>2773</v>
      </c>
      <c r="T23" s="46" t="e">
        <f>+(R23/O23)</f>
        <v>#REF!</v>
      </c>
      <c r="U23" s="46"/>
      <c r="V23" s="48"/>
      <c r="W23" s="46"/>
      <c r="X23" s="46"/>
      <c r="Y23" s="46"/>
      <c r="Z23" s="46"/>
    </row>
    <row r="27" spans="1:26" x14ac:dyDescent="0.3">
      <c r="A27" s="60" t="s">
        <v>2811</v>
      </c>
    </row>
    <row r="28" spans="1:26" x14ac:dyDescent="0.3">
      <c r="A28" s="56" t="s">
        <v>2199</v>
      </c>
      <c r="B28" s="19" t="s">
        <v>2220</v>
      </c>
      <c r="C28" s="19" t="s">
        <v>2221</v>
      </c>
      <c r="D28" s="20">
        <v>45427</v>
      </c>
      <c r="E28" s="21">
        <v>60000</v>
      </c>
      <c r="F28" s="19" t="s">
        <v>27</v>
      </c>
      <c r="G28" s="19" t="s">
        <v>28</v>
      </c>
      <c r="H28" s="21">
        <v>60000</v>
      </c>
      <c r="I28" s="21">
        <v>42000</v>
      </c>
      <c r="J28" s="22">
        <f>I28/H28*100</f>
        <v>70</v>
      </c>
      <c r="K28" s="21">
        <v>102341</v>
      </c>
      <c r="L28" s="21">
        <v>10292</v>
      </c>
      <c r="M28" s="21">
        <f>H28-L28</f>
        <v>49708</v>
      </c>
      <c r="N28" s="21">
        <v>74533</v>
      </c>
      <c r="O28" s="23">
        <f>M28/N28</f>
        <v>0.66692605959776208</v>
      </c>
      <c r="P28" s="24">
        <v>1080</v>
      </c>
      <c r="Q28" s="25">
        <f>M28/P28</f>
        <v>46.025925925925925</v>
      </c>
      <c r="R28" s="26" t="s">
        <v>2199</v>
      </c>
      <c r="S28" s="27">
        <f>ABS(O39-O28)*100</f>
        <v>66.692605959776202</v>
      </c>
      <c r="T28" s="19" t="s">
        <v>2200</v>
      </c>
      <c r="U28" s="19" t="s">
        <v>36</v>
      </c>
      <c r="V28" s="21">
        <v>10000</v>
      </c>
      <c r="W28" s="19" t="s">
        <v>31</v>
      </c>
      <c r="X28" s="19" t="s">
        <v>2201</v>
      </c>
      <c r="Y28" s="19" t="s">
        <v>33</v>
      </c>
      <c r="Z28" s="19">
        <v>51</v>
      </c>
    </row>
    <row r="29" spans="1:26" x14ac:dyDescent="0.3">
      <c r="A29" s="56" t="s">
        <v>2199</v>
      </c>
      <c r="B29" s="19" t="s">
        <v>2204</v>
      </c>
      <c r="C29" s="19" t="s">
        <v>2205</v>
      </c>
      <c r="D29" s="20">
        <v>45593</v>
      </c>
      <c r="E29" s="21">
        <v>125000</v>
      </c>
      <c r="F29" s="19" t="s">
        <v>27</v>
      </c>
      <c r="G29" s="19" t="s">
        <v>28</v>
      </c>
      <c r="H29" s="21">
        <v>125000</v>
      </c>
      <c r="I29" s="21">
        <v>42000</v>
      </c>
      <c r="J29" s="22">
        <f>I29/H29*100</f>
        <v>33.6</v>
      </c>
      <c r="K29" s="21">
        <v>102341</v>
      </c>
      <c r="L29" s="21">
        <v>10292</v>
      </c>
      <c r="M29" s="21">
        <f>H29-L29</f>
        <v>114708</v>
      </c>
      <c r="N29" s="21">
        <v>74533</v>
      </c>
      <c r="O29" s="23">
        <f>M29/N29</f>
        <v>1.5390229831081534</v>
      </c>
      <c r="P29" s="24">
        <v>1080</v>
      </c>
      <c r="Q29" s="25">
        <f>M29/P29</f>
        <v>106.21111111111111</v>
      </c>
      <c r="R29" s="26" t="s">
        <v>2199</v>
      </c>
      <c r="S29" s="27">
        <f>ABS(O40-O29)*100</f>
        <v>153.90229831081535</v>
      </c>
      <c r="T29" s="19" t="s">
        <v>2200</v>
      </c>
      <c r="U29" s="19" t="s">
        <v>31</v>
      </c>
      <c r="V29" s="21">
        <v>10000</v>
      </c>
      <c r="W29" s="19" t="s">
        <v>31</v>
      </c>
      <c r="X29" s="19" t="s">
        <v>2201</v>
      </c>
      <c r="Y29" s="19" t="s">
        <v>33</v>
      </c>
      <c r="Z29" s="19">
        <v>51</v>
      </c>
    </row>
  </sheetData>
  <sortState xmlns:xlrd2="http://schemas.microsoft.com/office/spreadsheetml/2017/richdata2" ref="A2:Z20">
    <sortCondition ref="O2:O20"/>
  </sortState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9468-429B-4199-9EEB-37534D175C27}">
  <dimension ref="A1:Z13"/>
  <sheetViews>
    <sheetView zoomScaleNormal="100" workbookViewId="0">
      <selection activeCell="M21" sqref="M2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1.441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2252</v>
      </c>
      <c r="B2" s="10" t="s">
        <v>2250</v>
      </c>
      <c r="C2" s="10" t="s">
        <v>2251</v>
      </c>
      <c r="D2" s="11">
        <v>45065</v>
      </c>
      <c r="E2" s="12">
        <v>207000</v>
      </c>
      <c r="F2" s="10" t="s">
        <v>27</v>
      </c>
      <c r="G2" s="10" t="s">
        <v>28</v>
      </c>
      <c r="H2" s="12">
        <v>207000</v>
      </c>
      <c r="I2" s="12">
        <v>95900</v>
      </c>
      <c r="J2" s="13">
        <f t="shared" ref="J2:J10" si="0">I2/H2*100</f>
        <v>46.328502415458942</v>
      </c>
      <c r="K2" s="12">
        <v>227014</v>
      </c>
      <c r="L2" s="12">
        <v>20000</v>
      </c>
      <c r="M2" s="12">
        <f t="shared" ref="M2:M10" si="1">H2-L2</f>
        <v>187000</v>
      </c>
      <c r="N2" s="12">
        <v>227487</v>
      </c>
      <c r="O2" s="14">
        <f t="shared" ref="O2:O10" si="2">M2/N2</f>
        <v>0.82202499483486968</v>
      </c>
      <c r="P2" s="15">
        <v>1384</v>
      </c>
      <c r="Q2" s="16">
        <f t="shared" ref="Q2:Q10" si="3">M2/P2</f>
        <v>135.11560693641619</v>
      </c>
      <c r="R2" s="17" t="s">
        <v>2252</v>
      </c>
      <c r="S2" s="18">
        <f>ABS(O13-O2)*100</f>
        <v>13.84533530898806</v>
      </c>
      <c r="T2" s="10" t="s">
        <v>1194</v>
      </c>
      <c r="U2" s="10" t="s">
        <v>36</v>
      </c>
      <c r="V2" s="12">
        <v>20000</v>
      </c>
      <c r="W2" s="10" t="s">
        <v>31</v>
      </c>
      <c r="X2" s="10" t="s">
        <v>2253</v>
      </c>
      <c r="Y2" s="10" t="s">
        <v>33</v>
      </c>
      <c r="Z2" s="10">
        <v>79</v>
      </c>
    </row>
    <row r="3" spans="1:26" x14ac:dyDescent="0.3">
      <c r="A3" s="56" t="s">
        <v>2252</v>
      </c>
      <c r="B3" s="19" t="s">
        <v>2264</v>
      </c>
      <c r="C3" s="19" t="s">
        <v>2265</v>
      </c>
      <c r="D3" s="20">
        <v>45112</v>
      </c>
      <c r="E3" s="21">
        <v>235000</v>
      </c>
      <c r="F3" s="19" t="s">
        <v>27</v>
      </c>
      <c r="G3" s="19" t="s">
        <v>28</v>
      </c>
      <c r="H3" s="21">
        <v>235000</v>
      </c>
      <c r="I3" s="21">
        <v>99800</v>
      </c>
      <c r="J3" s="22">
        <f t="shared" si="0"/>
        <v>42.468085106382979</v>
      </c>
      <c r="K3" s="21">
        <v>236751</v>
      </c>
      <c r="L3" s="21">
        <v>20000</v>
      </c>
      <c r="M3" s="21">
        <f t="shared" si="1"/>
        <v>215000</v>
      </c>
      <c r="N3" s="21">
        <v>238187</v>
      </c>
      <c r="O3" s="23">
        <f t="shared" si="2"/>
        <v>0.90265211787377142</v>
      </c>
      <c r="P3" s="24">
        <v>1460</v>
      </c>
      <c r="Q3" s="25">
        <f t="shared" si="3"/>
        <v>147.26027397260273</v>
      </c>
      <c r="R3" s="26" t="s">
        <v>2252</v>
      </c>
      <c r="S3" s="27">
        <f>ABS(O9-O3)*100</f>
        <v>11.566917946756149</v>
      </c>
      <c r="T3" s="19" t="s">
        <v>1194</v>
      </c>
      <c r="U3" s="19" t="s">
        <v>36</v>
      </c>
      <c r="V3" s="21">
        <v>20000</v>
      </c>
      <c r="W3" s="19" t="s">
        <v>31</v>
      </c>
      <c r="X3" s="19" t="s">
        <v>2253</v>
      </c>
      <c r="Y3" s="19" t="s">
        <v>33</v>
      </c>
      <c r="Z3" s="19">
        <v>81</v>
      </c>
    </row>
    <row r="4" spans="1:26" x14ac:dyDescent="0.3">
      <c r="A4" s="56" t="s">
        <v>2252</v>
      </c>
      <c r="B4" s="19" t="s">
        <v>2256</v>
      </c>
      <c r="C4" s="19" t="s">
        <v>2257</v>
      </c>
      <c r="D4" s="20">
        <v>45226</v>
      </c>
      <c r="E4" s="21">
        <v>228000</v>
      </c>
      <c r="F4" s="19" t="s">
        <v>27</v>
      </c>
      <c r="G4" s="19" t="s">
        <v>28</v>
      </c>
      <c r="H4" s="21">
        <v>228000</v>
      </c>
      <c r="I4" s="21">
        <v>94600</v>
      </c>
      <c r="J4" s="22">
        <f t="shared" si="0"/>
        <v>41.491228070175438</v>
      </c>
      <c r="K4" s="21">
        <v>224193</v>
      </c>
      <c r="L4" s="21">
        <v>20000</v>
      </c>
      <c r="M4" s="21">
        <f t="shared" si="1"/>
        <v>208000</v>
      </c>
      <c r="N4" s="21">
        <v>224387</v>
      </c>
      <c r="O4" s="23">
        <f t="shared" si="2"/>
        <v>0.92696992249996657</v>
      </c>
      <c r="P4" s="24">
        <v>1384</v>
      </c>
      <c r="Q4" s="25">
        <f t="shared" si="3"/>
        <v>150.28901734104045</v>
      </c>
      <c r="R4" s="26" t="s">
        <v>2252</v>
      </c>
      <c r="S4" s="27">
        <f>ABS(O13-O4)*100</f>
        <v>3.3508425424783717</v>
      </c>
      <c r="T4" s="19" t="s">
        <v>1194</v>
      </c>
      <c r="U4" s="19" t="s">
        <v>36</v>
      </c>
      <c r="V4" s="21">
        <v>20000</v>
      </c>
      <c r="W4" s="19" t="s">
        <v>31</v>
      </c>
      <c r="X4" s="19" t="s">
        <v>2253</v>
      </c>
      <c r="Y4" s="19" t="s">
        <v>33</v>
      </c>
      <c r="Z4" s="19">
        <v>80</v>
      </c>
    </row>
    <row r="5" spans="1:26" x14ac:dyDescent="0.3">
      <c r="A5" s="55" t="s">
        <v>2252</v>
      </c>
      <c r="B5" s="10" t="s">
        <v>2266</v>
      </c>
      <c r="C5" s="10" t="s">
        <v>2267</v>
      </c>
      <c r="D5" s="11">
        <v>45534</v>
      </c>
      <c r="E5" s="12">
        <v>235000</v>
      </c>
      <c r="F5" s="10" t="s">
        <v>27</v>
      </c>
      <c r="G5" s="10" t="s">
        <v>28</v>
      </c>
      <c r="H5" s="12">
        <v>235000</v>
      </c>
      <c r="I5" s="12">
        <v>102500</v>
      </c>
      <c r="J5" s="13">
        <f t="shared" si="0"/>
        <v>43.61702127659575</v>
      </c>
      <c r="K5" s="12">
        <v>226828</v>
      </c>
      <c r="L5" s="12">
        <v>20000</v>
      </c>
      <c r="M5" s="12">
        <f t="shared" si="1"/>
        <v>215000</v>
      </c>
      <c r="N5" s="12">
        <v>227283</v>
      </c>
      <c r="O5" s="14">
        <f t="shared" si="2"/>
        <v>0.94595724273262849</v>
      </c>
      <c r="P5" s="15">
        <v>1384</v>
      </c>
      <c r="Q5" s="16">
        <f t="shared" si="3"/>
        <v>155.34682080924856</v>
      </c>
      <c r="R5" s="17" t="s">
        <v>2252</v>
      </c>
      <c r="S5" s="18">
        <f>ABS(O10-O5)*100</f>
        <v>20.380959279655652</v>
      </c>
      <c r="T5" s="10" t="s">
        <v>1194</v>
      </c>
      <c r="U5" s="10" t="s">
        <v>36</v>
      </c>
      <c r="V5" s="12">
        <v>20000</v>
      </c>
      <c r="W5" s="10" t="s">
        <v>31</v>
      </c>
      <c r="X5" s="10" t="s">
        <v>2253</v>
      </c>
      <c r="Y5" s="10" t="s">
        <v>33</v>
      </c>
      <c r="Z5" s="10">
        <v>81</v>
      </c>
    </row>
    <row r="6" spans="1:26" x14ac:dyDescent="0.3">
      <c r="A6" s="56" t="s">
        <v>2252</v>
      </c>
      <c r="B6" s="19" t="s">
        <v>2262</v>
      </c>
      <c r="C6" s="19" t="s">
        <v>2263</v>
      </c>
      <c r="D6" s="20">
        <v>45097</v>
      </c>
      <c r="E6" s="21">
        <v>232000</v>
      </c>
      <c r="F6" s="19" t="s">
        <v>27</v>
      </c>
      <c r="G6" s="19" t="s">
        <v>28</v>
      </c>
      <c r="H6" s="21">
        <v>232000</v>
      </c>
      <c r="I6" s="21">
        <v>0</v>
      </c>
      <c r="J6" s="22">
        <f t="shared" si="0"/>
        <v>0</v>
      </c>
      <c r="K6" s="21">
        <v>223623</v>
      </c>
      <c r="L6" s="21">
        <v>20000</v>
      </c>
      <c r="M6" s="21">
        <f t="shared" si="1"/>
        <v>212000</v>
      </c>
      <c r="N6" s="21">
        <v>223761</v>
      </c>
      <c r="O6" s="23">
        <f t="shared" si="2"/>
        <v>0.94743945549045638</v>
      </c>
      <c r="P6" s="24">
        <v>1384</v>
      </c>
      <c r="Q6" s="25">
        <f t="shared" si="3"/>
        <v>153.17919075144508</v>
      </c>
      <c r="R6" s="26" t="s">
        <v>2252</v>
      </c>
      <c r="S6" s="27">
        <f>ABS(O13-O6)*100</f>
        <v>1.3038892434293903</v>
      </c>
      <c r="T6" s="19" t="s">
        <v>1194</v>
      </c>
      <c r="U6" s="19" t="s">
        <v>1222</v>
      </c>
      <c r="V6" s="21">
        <v>20000</v>
      </c>
      <c r="W6" s="19" t="s">
        <v>31</v>
      </c>
      <c r="X6" s="19" t="s">
        <v>2253</v>
      </c>
      <c r="Y6" s="19" t="s">
        <v>33</v>
      </c>
      <c r="Z6" s="19">
        <v>80</v>
      </c>
    </row>
    <row r="7" spans="1:26" x14ac:dyDescent="0.3">
      <c r="A7" s="56" t="s">
        <v>2252</v>
      </c>
      <c r="B7" s="19" t="s">
        <v>2254</v>
      </c>
      <c r="C7" s="19" t="s">
        <v>2255</v>
      </c>
      <c r="D7" s="20">
        <v>45373</v>
      </c>
      <c r="E7" s="21">
        <v>245000</v>
      </c>
      <c r="F7" s="19" t="s">
        <v>27</v>
      </c>
      <c r="G7" s="19" t="s">
        <v>28</v>
      </c>
      <c r="H7" s="21">
        <v>245000</v>
      </c>
      <c r="I7" s="21">
        <v>98700</v>
      </c>
      <c r="J7" s="22">
        <f t="shared" si="0"/>
        <v>40.285714285714285</v>
      </c>
      <c r="K7" s="21">
        <v>233989</v>
      </c>
      <c r="L7" s="21">
        <v>20000</v>
      </c>
      <c r="M7" s="21">
        <f t="shared" si="1"/>
        <v>225000</v>
      </c>
      <c r="N7" s="21">
        <v>235152</v>
      </c>
      <c r="O7" s="23">
        <f t="shared" si="2"/>
        <v>0.95682792406613593</v>
      </c>
      <c r="P7" s="24">
        <v>1460</v>
      </c>
      <c r="Q7" s="25">
        <f t="shared" si="3"/>
        <v>154.10958904109589</v>
      </c>
      <c r="R7" s="26" t="s">
        <v>2252</v>
      </c>
      <c r="S7" s="27">
        <f>ABS(O17-O7)*100</f>
        <v>95.682792406613586</v>
      </c>
      <c r="T7" s="19" t="s">
        <v>1194</v>
      </c>
      <c r="U7" s="19" t="s">
        <v>36</v>
      </c>
      <c r="V7" s="21">
        <v>20000</v>
      </c>
      <c r="W7" s="19" t="s">
        <v>31</v>
      </c>
      <c r="X7" s="19" t="s">
        <v>2253</v>
      </c>
      <c r="Y7" s="19" t="s">
        <v>33</v>
      </c>
      <c r="Z7" s="19">
        <v>80</v>
      </c>
    </row>
    <row r="8" spans="1:26" x14ac:dyDescent="0.3">
      <c r="A8" s="55" t="s">
        <v>2252</v>
      </c>
      <c r="B8" s="10" t="s">
        <v>2268</v>
      </c>
      <c r="C8" s="10" t="s">
        <v>2269</v>
      </c>
      <c r="D8" s="11">
        <v>45712</v>
      </c>
      <c r="E8" s="12">
        <v>239900</v>
      </c>
      <c r="F8" s="10" t="s">
        <v>27</v>
      </c>
      <c r="G8" s="10" t="s">
        <v>28</v>
      </c>
      <c r="H8" s="12">
        <v>239900</v>
      </c>
      <c r="I8" s="12">
        <v>101900</v>
      </c>
      <c r="J8" s="13">
        <f t="shared" si="0"/>
        <v>42.476031679866608</v>
      </c>
      <c r="K8" s="12">
        <v>225378</v>
      </c>
      <c r="L8" s="12">
        <v>20000</v>
      </c>
      <c r="M8" s="12">
        <f t="shared" si="1"/>
        <v>219900</v>
      </c>
      <c r="N8" s="12">
        <v>225690</v>
      </c>
      <c r="O8" s="14">
        <f t="shared" si="2"/>
        <v>0.9743453409544065</v>
      </c>
      <c r="P8" s="15">
        <v>1384</v>
      </c>
      <c r="Q8" s="16">
        <f t="shared" si="3"/>
        <v>158.88728323699422</v>
      </c>
      <c r="R8" s="17" t="s">
        <v>2252</v>
      </c>
      <c r="S8" s="18">
        <f>ABS(O12-O8)*100</f>
        <v>1.563001362872285</v>
      </c>
      <c r="T8" s="10" t="s">
        <v>1194</v>
      </c>
      <c r="U8" s="10" t="s">
        <v>31</v>
      </c>
      <c r="V8" s="12">
        <v>20000</v>
      </c>
      <c r="W8" s="10" t="s">
        <v>31</v>
      </c>
      <c r="X8" s="10" t="s">
        <v>2253</v>
      </c>
      <c r="Y8" s="10" t="s">
        <v>33</v>
      </c>
      <c r="Z8" s="10">
        <v>80</v>
      </c>
    </row>
    <row r="9" spans="1:26" x14ac:dyDescent="0.3">
      <c r="A9" s="55" t="s">
        <v>2252</v>
      </c>
      <c r="B9" s="10" t="s">
        <v>2258</v>
      </c>
      <c r="C9" s="10" t="s">
        <v>2259</v>
      </c>
      <c r="D9" s="11">
        <v>45610</v>
      </c>
      <c r="E9" s="12">
        <v>260000</v>
      </c>
      <c r="F9" s="10" t="s">
        <v>27</v>
      </c>
      <c r="G9" s="10" t="s">
        <v>28</v>
      </c>
      <c r="H9" s="12">
        <v>260000</v>
      </c>
      <c r="I9" s="12">
        <v>105900</v>
      </c>
      <c r="J9" s="13">
        <f t="shared" si="0"/>
        <v>40.730769230769234</v>
      </c>
      <c r="K9" s="12">
        <v>234471</v>
      </c>
      <c r="L9" s="12">
        <v>20000</v>
      </c>
      <c r="M9" s="12">
        <f t="shared" si="1"/>
        <v>240000</v>
      </c>
      <c r="N9" s="12">
        <v>235682</v>
      </c>
      <c r="O9" s="14">
        <f t="shared" si="2"/>
        <v>1.0183212973413329</v>
      </c>
      <c r="P9" s="15">
        <v>1460</v>
      </c>
      <c r="Q9" s="16">
        <f t="shared" si="3"/>
        <v>164.38356164383561</v>
      </c>
      <c r="R9" s="17" t="s">
        <v>2252</v>
      </c>
      <c r="S9" s="18">
        <f>ABS(O17-O9)*100</f>
        <v>101.83212973413329</v>
      </c>
      <c r="T9" s="10" t="s">
        <v>1194</v>
      </c>
      <c r="U9" s="10" t="s">
        <v>31</v>
      </c>
      <c r="V9" s="12">
        <v>20000</v>
      </c>
      <c r="W9" s="10" t="s">
        <v>31</v>
      </c>
      <c r="X9" s="10" t="s">
        <v>2253</v>
      </c>
      <c r="Y9" s="10" t="s">
        <v>33</v>
      </c>
      <c r="Z9" s="10">
        <v>81</v>
      </c>
    </row>
    <row r="10" spans="1:26" ht="15" thickBot="1" x14ac:dyDescent="0.35">
      <c r="A10" s="56" t="s">
        <v>2252</v>
      </c>
      <c r="B10" s="19" t="s">
        <v>2270</v>
      </c>
      <c r="C10" s="19" t="s">
        <v>2271</v>
      </c>
      <c r="D10" s="20">
        <v>45519</v>
      </c>
      <c r="E10" s="21">
        <v>259900</v>
      </c>
      <c r="F10" s="19" t="s">
        <v>27</v>
      </c>
      <c r="G10" s="19" t="s">
        <v>28</v>
      </c>
      <c r="H10" s="21">
        <v>259900</v>
      </c>
      <c r="I10" s="21">
        <v>95000</v>
      </c>
      <c r="J10" s="22">
        <f t="shared" si="0"/>
        <v>36.552520200076955</v>
      </c>
      <c r="K10" s="21">
        <v>209873</v>
      </c>
      <c r="L10" s="21">
        <v>20000</v>
      </c>
      <c r="M10" s="21">
        <f t="shared" si="1"/>
        <v>239900</v>
      </c>
      <c r="N10" s="21">
        <v>208651</v>
      </c>
      <c r="O10" s="23">
        <f t="shared" si="2"/>
        <v>1.149766835529185</v>
      </c>
      <c r="P10" s="24">
        <v>1214</v>
      </c>
      <c r="Q10" s="25">
        <f t="shared" si="3"/>
        <v>197.61120263591434</v>
      </c>
      <c r="R10" s="26" t="s">
        <v>2252</v>
      </c>
      <c r="S10" s="27">
        <f>ABS(O13-O10)*100</f>
        <v>18.928848760443472</v>
      </c>
      <c r="T10" s="19" t="s">
        <v>1194</v>
      </c>
      <c r="U10" s="19" t="s">
        <v>36</v>
      </c>
      <c r="V10" s="21">
        <v>20000</v>
      </c>
      <c r="W10" s="19" t="s">
        <v>31</v>
      </c>
      <c r="X10" s="19" t="s">
        <v>2253</v>
      </c>
      <c r="Y10" s="19" t="s">
        <v>33</v>
      </c>
      <c r="Z10" s="19">
        <v>83</v>
      </c>
    </row>
    <row r="11" spans="1:26" ht="15" thickTop="1" x14ac:dyDescent="0.3">
      <c r="A11" s="57"/>
      <c r="B11" s="37"/>
      <c r="C11" s="37"/>
      <c r="D11" s="38" t="s">
        <v>2766</v>
      </c>
      <c r="E11" s="39">
        <f>+SUM(E2:E10)</f>
        <v>2141800</v>
      </c>
      <c r="F11" s="37"/>
      <c r="G11" s="37"/>
      <c r="H11" s="39">
        <f>+SUM(H2:H10)</f>
        <v>2141800</v>
      </c>
      <c r="I11" s="39">
        <f>+SUM(I2:I10)</f>
        <v>794300</v>
      </c>
      <c r="J11" s="40"/>
      <c r="K11" s="39">
        <f>+SUM(K2:K10)</f>
        <v>2042120</v>
      </c>
      <c r="L11" s="39"/>
      <c r="M11" s="39">
        <f>+SUM(M2:M10)</f>
        <v>1961800</v>
      </c>
      <c r="N11" s="39">
        <f>+SUM(N2:N10)</f>
        <v>2046280</v>
      </c>
      <c r="O11" s="41"/>
      <c r="P11" s="42"/>
      <c r="Q11" s="43">
        <f>AVERAGE(Q2:Q10)</f>
        <v>157.353616263177</v>
      </c>
      <c r="R11" s="44"/>
      <c r="S11" s="45">
        <f>ABS(O13-O12)*100</f>
        <v>0.17630205990666337</v>
      </c>
      <c r="T11" s="37"/>
      <c r="U11" s="37"/>
      <c r="V11" s="39"/>
      <c r="W11" s="37"/>
      <c r="X11" s="37"/>
      <c r="Y11" s="37"/>
      <c r="Z11" s="37"/>
    </row>
    <row r="12" spans="1:26" x14ac:dyDescent="0.3">
      <c r="A12" s="58"/>
      <c r="B12" s="28"/>
      <c r="C12" s="28"/>
      <c r="D12" s="29"/>
      <c r="E12" s="30"/>
      <c r="F12" s="28"/>
      <c r="G12" s="28"/>
      <c r="H12" s="30"/>
      <c r="I12" s="30" t="s">
        <v>2767</v>
      </c>
      <c r="J12" s="31">
        <f>I11/H11*100</f>
        <v>37.0856289102624</v>
      </c>
      <c r="K12" s="30"/>
      <c r="L12" s="30"/>
      <c r="M12" s="30"/>
      <c r="N12" s="30" t="s">
        <v>2769</v>
      </c>
      <c r="O12" s="32">
        <f>M11/N11</f>
        <v>0.95871532732568365</v>
      </c>
      <c r="P12" s="33"/>
      <c r="Q12" s="34" t="s">
        <v>2771</v>
      </c>
      <c r="R12" s="35">
        <f>STDEV(O2:O10)</f>
        <v>8.9021381614838455E-2</v>
      </c>
      <c r="S12" s="36"/>
      <c r="T12" s="28"/>
      <c r="U12" s="28"/>
      <c r="V12" s="30"/>
      <c r="W12" s="28"/>
      <c r="X12" s="28"/>
      <c r="Y12" s="28"/>
      <c r="Z12" s="28"/>
    </row>
    <row r="13" spans="1:26" x14ac:dyDescent="0.3">
      <c r="A13" s="59"/>
      <c r="B13" s="46"/>
      <c r="C13" s="46"/>
      <c r="D13" s="47"/>
      <c r="E13" s="48"/>
      <c r="F13" s="46"/>
      <c r="G13" s="46"/>
      <c r="H13" s="48"/>
      <c r="I13" s="48" t="s">
        <v>2768</v>
      </c>
      <c r="J13" s="49">
        <f>STDEV(J2:J10)</f>
        <v>14.162796686815794</v>
      </c>
      <c r="K13" s="48"/>
      <c r="L13" s="48"/>
      <c r="M13" s="48"/>
      <c r="N13" s="48" t="s">
        <v>2770</v>
      </c>
      <c r="O13" s="50">
        <f>AVERAGE(O2:O10)</f>
        <v>0.96047834792475029</v>
      </c>
      <c r="P13" s="51"/>
      <c r="Q13" s="52" t="s">
        <v>2772</v>
      </c>
      <c r="R13" s="54">
        <f>AVERAGE(S2:S10)</f>
        <v>29.828301842818917</v>
      </c>
      <c r="S13" s="53" t="s">
        <v>2773</v>
      </c>
      <c r="T13" s="46">
        <f>+(R13/O13)</f>
        <v>31.055673360328417</v>
      </c>
      <c r="U13" s="46"/>
      <c r="V13" s="48"/>
      <c r="W13" s="46"/>
      <c r="X13" s="46"/>
      <c r="Y13" s="46"/>
      <c r="Z13" s="46"/>
    </row>
  </sheetData>
  <sortState xmlns:xlrd2="http://schemas.microsoft.com/office/spreadsheetml/2017/richdata2" ref="A2:Z10">
    <sortCondition ref="O2:O10"/>
  </sortState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6CB2A-1CC8-4039-A104-681F6A5BE008}">
  <dimension ref="A1:Z9"/>
  <sheetViews>
    <sheetView zoomScaleNormal="100" workbookViewId="0">
      <selection activeCell="N19" sqref="N19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0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2317</v>
      </c>
      <c r="B2" s="10" t="s">
        <v>2315</v>
      </c>
      <c r="C2" s="10" t="s">
        <v>2316</v>
      </c>
      <c r="D2" s="11">
        <v>45170</v>
      </c>
      <c r="E2" s="12">
        <v>180000</v>
      </c>
      <c r="F2" s="10" t="s">
        <v>27</v>
      </c>
      <c r="G2" s="10" t="s">
        <v>28</v>
      </c>
      <c r="H2" s="12">
        <v>180000</v>
      </c>
      <c r="I2" s="12">
        <v>69100</v>
      </c>
      <c r="J2" s="13">
        <f>I2/H2*100</f>
        <v>38.388888888888886</v>
      </c>
      <c r="K2" s="12">
        <v>203969</v>
      </c>
      <c r="L2" s="12">
        <v>20000</v>
      </c>
      <c r="M2" s="12">
        <f>H2-L2</f>
        <v>160000</v>
      </c>
      <c r="N2" s="12">
        <v>220322</v>
      </c>
      <c r="O2" s="14">
        <f>M2/N2</f>
        <v>0.7262098201722933</v>
      </c>
      <c r="P2" s="15">
        <v>1617</v>
      </c>
      <c r="Q2" s="16">
        <f>M2/P2</f>
        <v>98.948670377241811</v>
      </c>
      <c r="R2" s="17" t="s">
        <v>2317</v>
      </c>
      <c r="S2" s="18">
        <f>ABS(O9-O2)*100</f>
        <v>3.2687665722849424</v>
      </c>
      <c r="T2" s="10" t="s">
        <v>2200</v>
      </c>
      <c r="U2" s="10" t="s">
        <v>36</v>
      </c>
      <c r="V2" s="12">
        <v>20000</v>
      </c>
      <c r="W2" s="10" t="s">
        <v>31</v>
      </c>
      <c r="X2" s="10" t="s">
        <v>1930</v>
      </c>
      <c r="Y2" s="10" t="s">
        <v>33</v>
      </c>
      <c r="Z2" s="10">
        <v>83</v>
      </c>
    </row>
    <row r="3" spans="1:26" x14ac:dyDescent="0.3">
      <c r="A3" s="56" t="s">
        <v>2317</v>
      </c>
      <c r="B3" s="19" t="s">
        <v>2320</v>
      </c>
      <c r="C3" s="19" t="s">
        <v>2321</v>
      </c>
      <c r="D3" s="20">
        <v>45044</v>
      </c>
      <c r="E3" s="21">
        <v>181000</v>
      </c>
      <c r="F3" s="19" t="s">
        <v>27</v>
      </c>
      <c r="G3" s="19" t="s">
        <v>28</v>
      </c>
      <c r="H3" s="21">
        <v>181000</v>
      </c>
      <c r="I3" s="21">
        <v>69100</v>
      </c>
      <c r="J3" s="22">
        <f>I3/H3*100</f>
        <v>38.176795580110493</v>
      </c>
      <c r="K3" s="21">
        <v>203969</v>
      </c>
      <c r="L3" s="21">
        <v>20000</v>
      </c>
      <c r="M3" s="21">
        <f>H3-L3</f>
        <v>161000</v>
      </c>
      <c r="N3" s="21">
        <v>220322</v>
      </c>
      <c r="O3" s="23">
        <f>M3/N3</f>
        <v>0.73074863154837011</v>
      </c>
      <c r="P3" s="24">
        <v>1617</v>
      </c>
      <c r="Q3" s="25">
        <f>M3/P3</f>
        <v>99.567099567099561</v>
      </c>
      <c r="R3" s="26" t="s">
        <v>2317</v>
      </c>
      <c r="S3" s="27">
        <f>ABS(O8-O3)*100</f>
        <v>2.6509559265689431</v>
      </c>
      <c r="T3" s="19" t="s">
        <v>2200</v>
      </c>
      <c r="U3" s="19" t="s">
        <v>36</v>
      </c>
      <c r="V3" s="21">
        <v>20000</v>
      </c>
      <c r="W3" s="19" t="s">
        <v>31</v>
      </c>
      <c r="X3" s="19" t="s">
        <v>1930</v>
      </c>
      <c r="Y3" s="19" t="s">
        <v>33</v>
      </c>
      <c r="Z3" s="19">
        <v>83</v>
      </c>
    </row>
    <row r="4" spans="1:26" x14ac:dyDescent="0.3">
      <c r="A4" s="55" t="s">
        <v>2317</v>
      </c>
      <c r="B4" s="10" t="s">
        <v>2318</v>
      </c>
      <c r="C4" s="10" t="s">
        <v>2319</v>
      </c>
      <c r="D4" s="11">
        <v>45252</v>
      </c>
      <c r="E4" s="12">
        <v>188000</v>
      </c>
      <c r="F4" s="10" t="s">
        <v>27</v>
      </c>
      <c r="G4" s="10" t="s">
        <v>28</v>
      </c>
      <c r="H4" s="12">
        <v>188000</v>
      </c>
      <c r="I4" s="12">
        <v>70800</v>
      </c>
      <c r="J4" s="13">
        <f>I4/H4*100</f>
        <v>37.659574468085104</v>
      </c>
      <c r="K4" s="12">
        <v>208985</v>
      </c>
      <c r="L4" s="12">
        <v>20000</v>
      </c>
      <c r="M4" s="12">
        <f>H4-L4</f>
        <v>168000</v>
      </c>
      <c r="N4" s="12">
        <v>226329</v>
      </c>
      <c r="O4" s="14">
        <f>M4/N4</f>
        <v>0.74228225282663729</v>
      </c>
      <c r="P4" s="15">
        <v>1709</v>
      </c>
      <c r="Q4" s="16">
        <f>M4/P4</f>
        <v>98.303101228788762</v>
      </c>
      <c r="R4" s="17" t="s">
        <v>2317</v>
      </c>
      <c r="S4" s="18">
        <f>ABS(O10-O4)*100</f>
        <v>74.228225282663729</v>
      </c>
      <c r="T4" s="10" t="s">
        <v>2200</v>
      </c>
      <c r="U4" s="10" t="s">
        <v>31</v>
      </c>
      <c r="V4" s="12">
        <v>20000</v>
      </c>
      <c r="W4" s="10" t="s">
        <v>31</v>
      </c>
      <c r="X4" s="10" t="s">
        <v>1930</v>
      </c>
      <c r="Y4" s="10" t="s">
        <v>33</v>
      </c>
      <c r="Z4" s="10">
        <v>83</v>
      </c>
    </row>
    <row r="5" spans="1:26" x14ac:dyDescent="0.3">
      <c r="A5" s="55" t="s">
        <v>2317</v>
      </c>
      <c r="B5" s="10" t="s">
        <v>2324</v>
      </c>
      <c r="C5" s="10" t="s">
        <v>2325</v>
      </c>
      <c r="D5" s="11">
        <v>45387</v>
      </c>
      <c r="E5" s="12">
        <v>170000</v>
      </c>
      <c r="F5" s="10" t="s">
        <v>27</v>
      </c>
      <c r="G5" s="10" t="s">
        <v>28</v>
      </c>
      <c r="H5" s="12">
        <v>170000</v>
      </c>
      <c r="I5" s="12">
        <v>79500</v>
      </c>
      <c r="J5" s="13">
        <f>I5/H5*100</f>
        <v>46.764705882352942</v>
      </c>
      <c r="K5" s="12">
        <v>187171</v>
      </c>
      <c r="L5" s="12">
        <v>20000</v>
      </c>
      <c r="M5" s="12">
        <f>H5-L5</f>
        <v>150000</v>
      </c>
      <c r="N5" s="12">
        <v>200204</v>
      </c>
      <c r="O5" s="14">
        <f>M5/N5</f>
        <v>0.74923577950490494</v>
      </c>
      <c r="P5" s="15">
        <v>1353</v>
      </c>
      <c r="Q5" s="16">
        <f>M5/P5</f>
        <v>110.86474501108647</v>
      </c>
      <c r="R5" s="17" t="s">
        <v>2317</v>
      </c>
      <c r="S5" s="18">
        <f>ABS(O8-O5)*100</f>
        <v>0.80224113091545979</v>
      </c>
      <c r="T5" s="10" t="s">
        <v>1194</v>
      </c>
      <c r="U5" s="10" t="s">
        <v>36</v>
      </c>
      <c r="V5" s="12">
        <v>20000</v>
      </c>
      <c r="W5" s="10" t="s">
        <v>31</v>
      </c>
      <c r="X5" s="10" t="s">
        <v>1930</v>
      </c>
      <c r="Y5" s="10" t="s">
        <v>33</v>
      </c>
      <c r="Z5" s="10">
        <v>85</v>
      </c>
    </row>
    <row r="6" spans="1:26" ht="15" thickBot="1" x14ac:dyDescent="0.35">
      <c r="A6" s="56" t="s">
        <v>2317</v>
      </c>
      <c r="B6" s="19" t="s">
        <v>2322</v>
      </c>
      <c r="C6" s="19" t="s">
        <v>2323</v>
      </c>
      <c r="D6" s="20">
        <v>45079</v>
      </c>
      <c r="E6" s="21">
        <v>188500</v>
      </c>
      <c r="F6" s="19" t="s">
        <v>27</v>
      </c>
      <c r="G6" s="19" t="s">
        <v>28</v>
      </c>
      <c r="H6" s="21">
        <v>188500</v>
      </c>
      <c r="I6" s="21">
        <v>63500</v>
      </c>
      <c r="J6" s="22">
        <f>I6/H6*100</f>
        <v>33.687002652519894</v>
      </c>
      <c r="K6" s="21">
        <v>186307</v>
      </c>
      <c r="L6" s="21">
        <v>20000</v>
      </c>
      <c r="M6" s="21">
        <f>H6-L6</f>
        <v>168500</v>
      </c>
      <c r="N6" s="21">
        <v>199170</v>
      </c>
      <c r="O6" s="23">
        <f>M6/N6</f>
        <v>0.84601094542350752</v>
      </c>
      <c r="P6" s="24">
        <v>1709</v>
      </c>
      <c r="Q6" s="25">
        <f>M6/P6</f>
        <v>98.59566998244587</v>
      </c>
      <c r="R6" s="26" t="s">
        <v>2317</v>
      </c>
      <c r="S6" s="27">
        <f>ABS(O10-O6)*100</f>
        <v>84.601094542350751</v>
      </c>
      <c r="T6" s="19" t="s">
        <v>2200</v>
      </c>
      <c r="U6" s="19" t="s">
        <v>36</v>
      </c>
      <c r="V6" s="21">
        <v>20000</v>
      </c>
      <c r="W6" s="19" t="s">
        <v>31</v>
      </c>
      <c r="X6" s="19" t="s">
        <v>1930</v>
      </c>
      <c r="Y6" s="19" t="s">
        <v>33</v>
      </c>
      <c r="Z6" s="19">
        <v>73</v>
      </c>
    </row>
    <row r="7" spans="1:26" ht="15" thickTop="1" x14ac:dyDescent="0.3">
      <c r="A7" s="57"/>
      <c r="B7" s="37"/>
      <c r="C7" s="37"/>
      <c r="D7" s="38" t="s">
        <v>2766</v>
      </c>
      <c r="E7" s="39">
        <f>+SUM(E2:E6)</f>
        <v>907500</v>
      </c>
      <c r="F7" s="37"/>
      <c r="G7" s="37"/>
      <c r="H7" s="39">
        <f>+SUM(H2:H6)</f>
        <v>907500</v>
      </c>
      <c r="I7" s="39">
        <f>+SUM(I2:I6)</f>
        <v>352000</v>
      </c>
      <c r="J7" s="40"/>
      <c r="K7" s="39">
        <f>+SUM(K2:K6)</f>
        <v>990401</v>
      </c>
      <c r="L7" s="39"/>
      <c r="M7" s="39">
        <f>+SUM(M2:M6)</f>
        <v>807500</v>
      </c>
      <c r="N7" s="39">
        <f>+SUM(N2:N6)</f>
        <v>1066347</v>
      </c>
      <c r="O7" s="41"/>
      <c r="P7" s="42"/>
      <c r="Q7" s="43">
        <f>AVERAGE(Q2:Q6)</f>
        <v>101.25585723333249</v>
      </c>
      <c r="R7" s="44"/>
      <c r="S7" s="45">
        <f>ABS(O9-O8)*100</f>
        <v>0.16392950810831808</v>
      </c>
      <c r="T7" s="37"/>
      <c r="U7" s="37"/>
      <c r="V7" s="39"/>
      <c r="W7" s="37"/>
      <c r="X7" s="37"/>
      <c r="Y7" s="37"/>
      <c r="Z7" s="37"/>
    </row>
    <row r="8" spans="1:26" x14ac:dyDescent="0.3">
      <c r="A8" s="58"/>
      <c r="B8" s="28"/>
      <c r="C8" s="28"/>
      <c r="D8" s="29"/>
      <c r="E8" s="30"/>
      <c r="F8" s="28"/>
      <c r="G8" s="28"/>
      <c r="H8" s="30"/>
      <c r="I8" s="30" t="s">
        <v>2767</v>
      </c>
      <c r="J8" s="31">
        <f>I7/H7*100</f>
        <v>38.787878787878789</v>
      </c>
      <c r="K8" s="30"/>
      <c r="L8" s="30"/>
      <c r="M8" s="30"/>
      <c r="N8" s="30" t="s">
        <v>2769</v>
      </c>
      <c r="O8" s="32">
        <f>M7/N7</f>
        <v>0.75725819081405954</v>
      </c>
      <c r="P8" s="33"/>
      <c r="Q8" s="34" t="s">
        <v>2771</v>
      </c>
      <c r="R8" s="35">
        <f>STDEV(O2:O6)</f>
        <v>4.9545461100731859E-2</v>
      </c>
      <c r="S8" s="36"/>
      <c r="T8" s="28"/>
      <c r="U8" s="28"/>
      <c r="V8" s="30"/>
      <c r="W8" s="28"/>
      <c r="X8" s="28"/>
      <c r="Y8" s="28"/>
      <c r="Z8" s="28"/>
    </row>
    <row r="9" spans="1:26" x14ac:dyDescent="0.3">
      <c r="A9" s="59"/>
      <c r="B9" s="46"/>
      <c r="C9" s="46"/>
      <c r="D9" s="47"/>
      <c r="E9" s="48"/>
      <c r="F9" s="46"/>
      <c r="G9" s="46"/>
      <c r="H9" s="48"/>
      <c r="I9" s="48" t="s">
        <v>2768</v>
      </c>
      <c r="J9" s="49">
        <f>STDEV(J2:J6)</f>
        <v>4.7787443739072453</v>
      </c>
      <c r="K9" s="48"/>
      <c r="L9" s="48"/>
      <c r="M9" s="48"/>
      <c r="N9" s="48" t="s">
        <v>2770</v>
      </c>
      <c r="O9" s="50">
        <f>AVERAGE(O2:O6)</f>
        <v>0.75889748589514272</v>
      </c>
      <c r="P9" s="51"/>
      <c r="Q9" s="52" t="s">
        <v>2772</v>
      </c>
      <c r="R9" s="54">
        <f>AVERAGE(S2:S6)</f>
        <v>33.110256690956767</v>
      </c>
      <c r="S9" s="53" t="s">
        <v>2773</v>
      </c>
      <c r="T9" s="46">
        <f>+(R9/O9)</f>
        <v>43.629419396352603</v>
      </c>
      <c r="U9" s="46"/>
      <c r="V9" s="48"/>
      <c r="W9" s="46"/>
      <c r="X9" s="46"/>
      <c r="Y9" s="46"/>
      <c r="Z9" s="46"/>
    </row>
  </sheetData>
  <sortState xmlns:xlrd2="http://schemas.microsoft.com/office/spreadsheetml/2017/richdata2" ref="A2:Z6">
    <sortCondition ref="O2:O6"/>
  </sortState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A512-A4D3-4FD0-93F7-6937BA70608A}">
  <dimension ref="A1:Z6"/>
  <sheetViews>
    <sheetView zoomScaleNormal="100" workbookViewId="0">
      <selection activeCell="Q14" sqref="Q14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1.441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2336</v>
      </c>
      <c r="B2" s="10" t="s">
        <v>2334</v>
      </c>
      <c r="C2" s="10" t="s">
        <v>2335</v>
      </c>
      <c r="D2" s="11">
        <v>45744</v>
      </c>
      <c r="E2" s="12">
        <v>248750</v>
      </c>
      <c r="F2" s="10" t="s">
        <v>27</v>
      </c>
      <c r="G2" s="10" t="s">
        <v>28</v>
      </c>
      <c r="H2" s="12">
        <v>248750</v>
      </c>
      <c r="I2" s="12">
        <v>100600</v>
      </c>
      <c r="J2" s="13">
        <f t="shared" ref="J2:J3" si="0">I2/H2*100</f>
        <v>40.442211055276381</v>
      </c>
      <c r="K2" s="12">
        <v>228363</v>
      </c>
      <c r="L2" s="12">
        <v>20000</v>
      </c>
      <c r="M2" s="12">
        <f t="shared" ref="M2:M3" si="1">H2-L2</f>
        <v>228750</v>
      </c>
      <c r="N2" s="12">
        <v>238129</v>
      </c>
      <c r="O2" s="14">
        <f t="shared" ref="O2:O3" si="2">M2/N2</f>
        <v>0.96061378496529193</v>
      </c>
      <c r="P2" s="15">
        <v>2180</v>
      </c>
      <c r="Q2" s="16">
        <f t="shared" ref="Q2:Q3" si="3">M2/P2</f>
        <v>104.93119266055047</v>
      </c>
      <c r="R2" s="17" t="s">
        <v>2336</v>
      </c>
      <c r="S2" s="18">
        <f>ABS(O6-O2)*100</f>
        <v>2.4459279300748649</v>
      </c>
      <c r="T2" s="10" t="s">
        <v>1670</v>
      </c>
      <c r="U2" s="10" t="s">
        <v>31</v>
      </c>
      <c r="V2" s="12">
        <v>20000</v>
      </c>
      <c r="W2" s="10" t="s">
        <v>31</v>
      </c>
      <c r="X2" s="10" t="s">
        <v>1930</v>
      </c>
      <c r="Y2" s="10" t="s">
        <v>33</v>
      </c>
      <c r="Z2" s="10">
        <v>79</v>
      </c>
    </row>
    <row r="3" spans="1:26" ht="15" thickBot="1" x14ac:dyDescent="0.35">
      <c r="A3" s="55" t="s">
        <v>2336</v>
      </c>
      <c r="B3" s="10" t="s">
        <v>2337</v>
      </c>
      <c r="C3" s="10" t="s">
        <v>2338</v>
      </c>
      <c r="D3" s="11">
        <v>45457</v>
      </c>
      <c r="E3" s="12">
        <v>245000</v>
      </c>
      <c r="F3" s="10" t="s">
        <v>27</v>
      </c>
      <c r="G3" s="10" t="s">
        <v>28</v>
      </c>
      <c r="H3" s="12">
        <v>245000</v>
      </c>
      <c r="I3" s="12">
        <v>103800</v>
      </c>
      <c r="J3" s="13">
        <f t="shared" si="0"/>
        <v>42.367346938775505</v>
      </c>
      <c r="K3" s="12">
        <v>235944</v>
      </c>
      <c r="L3" s="12">
        <v>20000</v>
      </c>
      <c r="M3" s="12">
        <f t="shared" si="1"/>
        <v>225000</v>
      </c>
      <c r="N3" s="12">
        <v>246793</v>
      </c>
      <c r="O3" s="14">
        <f t="shared" si="2"/>
        <v>0.91169522636379474</v>
      </c>
      <c r="P3" s="15">
        <v>2180</v>
      </c>
      <c r="Q3" s="16">
        <f t="shared" si="3"/>
        <v>103.21100917431193</v>
      </c>
      <c r="R3" s="17" t="s">
        <v>2336</v>
      </c>
      <c r="S3" s="18">
        <f>ABS(O6-O3)*100</f>
        <v>2.4459279300748538</v>
      </c>
      <c r="T3" s="10" t="s">
        <v>1670</v>
      </c>
      <c r="U3" s="10" t="s">
        <v>36</v>
      </c>
      <c r="V3" s="12">
        <v>20000</v>
      </c>
      <c r="W3" s="10" t="s">
        <v>31</v>
      </c>
      <c r="X3" s="10" t="s">
        <v>1930</v>
      </c>
      <c r="Y3" s="10" t="s">
        <v>33</v>
      </c>
      <c r="Z3" s="10">
        <v>82</v>
      </c>
    </row>
    <row r="4" spans="1:26" ht="15" thickTop="1" x14ac:dyDescent="0.3">
      <c r="A4" s="57"/>
      <c r="B4" s="37"/>
      <c r="C4" s="37"/>
      <c r="D4" s="38" t="s">
        <v>2766</v>
      </c>
      <c r="E4" s="39">
        <f>+SUM(E2:E3)</f>
        <v>493750</v>
      </c>
      <c r="F4" s="37"/>
      <c r="G4" s="37"/>
      <c r="H4" s="39">
        <f>+SUM(H2:H3)</f>
        <v>493750</v>
      </c>
      <c r="I4" s="39">
        <f>+SUM(I2:I3)</f>
        <v>204400</v>
      </c>
      <c r="J4" s="40"/>
      <c r="K4" s="39">
        <f>+SUM(K2:K3)</f>
        <v>464307</v>
      </c>
      <c r="L4" s="39"/>
      <c r="M4" s="39">
        <f>+SUM(M2:M3)</f>
        <v>453750</v>
      </c>
      <c r="N4" s="39">
        <f>+SUM(N2:N3)</f>
        <v>484922</v>
      </c>
      <c r="O4" s="41"/>
      <c r="P4" s="42"/>
      <c r="Q4" s="43">
        <f>AVERAGE(Q2:Q3)</f>
        <v>104.0711009174312</v>
      </c>
      <c r="R4" s="44"/>
      <c r="S4" s="45">
        <f>ABS(O6-O5)*100</f>
        <v>4.3700883000086232E-2</v>
      </c>
      <c r="T4" s="37"/>
      <c r="U4" s="37"/>
      <c r="V4" s="39"/>
      <c r="W4" s="37"/>
      <c r="X4" s="37"/>
      <c r="Y4" s="37"/>
      <c r="Z4" s="37"/>
    </row>
    <row r="5" spans="1:26" x14ac:dyDescent="0.3">
      <c r="A5" s="58"/>
      <c r="B5" s="28"/>
      <c r="C5" s="28"/>
      <c r="D5" s="29"/>
      <c r="E5" s="30"/>
      <c r="F5" s="28"/>
      <c r="G5" s="28"/>
      <c r="H5" s="30"/>
      <c r="I5" s="30" t="s">
        <v>2767</v>
      </c>
      <c r="J5" s="31">
        <f>I4/H4*100</f>
        <v>41.39746835443038</v>
      </c>
      <c r="K5" s="30"/>
      <c r="L5" s="30"/>
      <c r="M5" s="30"/>
      <c r="N5" s="30" t="s">
        <v>2769</v>
      </c>
      <c r="O5" s="32">
        <f>M4/N4</f>
        <v>0.93571749683454242</v>
      </c>
      <c r="P5" s="33"/>
      <c r="Q5" s="34" t="s">
        <v>2771</v>
      </c>
      <c r="R5" s="35">
        <f>STDEV(O2:O3)</f>
        <v>3.4590644512990175E-2</v>
      </c>
      <c r="S5" s="36"/>
      <c r="T5" s="28"/>
      <c r="U5" s="28"/>
      <c r="V5" s="30"/>
      <c r="W5" s="28"/>
      <c r="X5" s="28"/>
      <c r="Y5" s="28"/>
      <c r="Z5" s="28"/>
    </row>
    <row r="6" spans="1:26" x14ac:dyDescent="0.3">
      <c r="A6" s="59"/>
      <c r="B6" s="46"/>
      <c r="C6" s="46"/>
      <c r="D6" s="47"/>
      <c r="E6" s="48"/>
      <c r="F6" s="46"/>
      <c r="G6" s="46"/>
      <c r="H6" s="48"/>
      <c r="I6" s="48" t="s">
        <v>2768</v>
      </c>
      <c r="J6" s="49">
        <f>STDEV(J2:J3)</f>
        <v>1.3612766379277856</v>
      </c>
      <c r="K6" s="48"/>
      <c r="L6" s="48"/>
      <c r="M6" s="48"/>
      <c r="N6" s="48" t="s">
        <v>2770</v>
      </c>
      <c r="O6" s="50">
        <f>AVERAGE(O2:O3)</f>
        <v>0.93615450566454328</v>
      </c>
      <c r="P6" s="51"/>
      <c r="Q6" s="52" t="s">
        <v>2772</v>
      </c>
      <c r="R6" s="54">
        <f>AVERAGE(S2:S3)</f>
        <v>2.4459279300748591</v>
      </c>
      <c r="S6" s="53" t="s">
        <v>2773</v>
      </c>
      <c r="T6" s="46">
        <f>+(R6/O6)</f>
        <v>2.6127395801386233</v>
      </c>
      <c r="U6" s="46"/>
      <c r="V6" s="48"/>
      <c r="W6" s="46"/>
      <c r="X6" s="46"/>
      <c r="Y6" s="46"/>
      <c r="Z6" s="46"/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F8F93-6661-497B-8388-FF0E7D930ABD}">
  <sheetPr>
    <tabColor theme="0" tint="-0.14999847407452621"/>
  </sheetPr>
  <dimension ref="A1:Z14"/>
  <sheetViews>
    <sheetView zoomScaleNormal="100" workbookViewId="0">
      <selection activeCell="J27" sqref="J27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2816</v>
      </c>
      <c r="B2" s="19" t="s">
        <v>2238</v>
      </c>
      <c r="C2" s="19" t="s">
        <v>2239</v>
      </c>
      <c r="D2" s="20">
        <v>45583</v>
      </c>
      <c r="E2" s="21">
        <v>175000</v>
      </c>
      <c r="F2" s="19" t="s">
        <v>69</v>
      </c>
      <c r="G2" s="19" t="s">
        <v>28</v>
      </c>
      <c r="H2" s="21">
        <v>175000</v>
      </c>
      <c r="I2" s="21">
        <v>99800</v>
      </c>
      <c r="J2" s="22">
        <f t="shared" ref="J2:J11" si="0">I2/H2*100</f>
        <v>57.028571428571425</v>
      </c>
      <c r="K2" s="21">
        <v>217736</v>
      </c>
      <c r="L2" s="21">
        <v>20000</v>
      </c>
      <c r="M2" s="21">
        <f t="shared" ref="M2:M11" si="1">H2-L2</f>
        <v>155000</v>
      </c>
      <c r="N2" s="21">
        <v>179760</v>
      </c>
      <c r="O2" s="23">
        <f t="shared" ref="O2:O11" si="2">M2/N2</f>
        <v>0.8622607921673342</v>
      </c>
      <c r="P2" s="24">
        <v>1338</v>
      </c>
      <c r="Q2" s="25">
        <f t="shared" ref="Q2:Q11" si="3">M2/P2</f>
        <v>115.84454409566517</v>
      </c>
      <c r="R2" s="26" t="s">
        <v>2229</v>
      </c>
      <c r="S2" s="27">
        <f>ABS(O10-O2)*100</f>
        <v>36.307923969150657</v>
      </c>
      <c r="T2" s="19" t="s">
        <v>2200</v>
      </c>
      <c r="U2" s="19" t="s">
        <v>31</v>
      </c>
      <c r="V2" s="21">
        <v>20000</v>
      </c>
      <c r="W2" s="19" t="s">
        <v>31</v>
      </c>
      <c r="X2" s="19" t="s">
        <v>2230</v>
      </c>
      <c r="Y2" s="19" t="s">
        <v>33</v>
      </c>
      <c r="Z2" s="19">
        <v>78</v>
      </c>
    </row>
    <row r="3" spans="1:26" x14ac:dyDescent="0.3">
      <c r="A3" s="56" t="s">
        <v>2816</v>
      </c>
      <c r="B3" s="10" t="s">
        <v>2233</v>
      </c>
      <c r="C3" s="10" t="s">
        <v>2234</v>
      </c>
      <c r="D3" s="11">
        <v>45580</v>
      </c>
      <c r="E3" s="12">
        <v>250000</v>
      </c>
      <c r="F3" s="10" t="s">
        <v>27</v>
      </c>
      <c r="G3" s="10" t="s">
        <v>28</v>
      </c>
      <c r="H3" s="12">
        <v>250000</v>
      </c>
      <c r="I3" s="12">
        <v>126700</v>
      </c>
      <c r="J3" s="13">
        <f t="shared" si="0"/>
        <v>50.68</v>
      </c>
      <c r="K3" s="12">
        <v>275771</v>
      </c>
      <c r="L3" s="12">
        <v>20000</v>
      </c>
      <c r="M3" s="12">
        <f t="shared" si="1"/>
        <v>230000</v>
      </c>
      <c r="N3" s="12">
        <v>232519</v>
      </c>
      <c r="O3" s="14">
        <f t="shared" si="2"/>
        <v>0.9891664767180316</v>
      </c>
      <c r="P3" s="15">
        <v>1660</v>
      </c>
      <c r="Q3" s="16">
        <f t="shared" si="3"/>
        <v>138.55421686746988</v>
      </c>
      <c r="R3" s="17" t="s">
        <v>2229</v>
      </c>
      <c r="S3" s="18">
        <f>ABS(O13-O3)*100</f>
        <v>11.960656034912331</v>
      </c>
      <c r="T3" s="10" t="s">
        <v>2235</v>
      </c>
      <c r="U3" s="10" t="s">
        <v>31</v>
      </c>
      <c r="V3" s="12">
        <v>20000</v>
      </c>
      <c r="W3" s="10" t="s">
        <v>31</v>
      </c>
      <c r="X3" s="10" t="s">
        <v>2230</v>
      </c>
      <c r="Y3" s="10" t="s">
        <v>33</v>
      </c>
      <c r="Z3" s="10">
        <v>78</v>
      </c>
    </row>
    <row r="4" spans="1:26" x14ac:dyDescent="0.3">
      <c r="A4" s="56" t="s">
        <v>2816</v>
      </c>
      <c r="B4" s="19" t="s">
        <v>2244</v>
      </c>
      <c r="C4" s="19" t="s">
        <v>2245</v>
      </c>
      <c r="D4" s="20">
        <v>45212</v>
      </c>
      <c r="E4" s="21">
        <v>254500</v>
      </c>
      <c r="F4" s="19" t="s">
        <v>27</v>
      </c>
      <c r="G4" s="19" t="s">
        <v>28</v>
      </c>
      <c r="H4" s="21">
        <v>254500</v>
      </c>
      <c r="I4" s="21">
        <v>100600</v>
      </c>
      <c r="J4" s="22">
        <f t="shared" si="0"/>
        <v>39.528487229862478</v>
      </c>
      <c r="K4" s="21">
        <v>270021</v>
      </c>
      <c r="L4" s="21">
        <v>20000</v>
      </c>
      <c r="M4" s="21">
        <f t="shared" si="1"/>
        <v>234500</v>
      </c>
      <c r="N4" s="21">
        <v>227291</v>
      </c>
      <c r="O4" s="23">
        <f t="shared" si="2"/>
        <v>1.0317170499491841</v>
      </c>
      <c r="P4" s="24">
        <v>1660</v>
      </c>
      <c r="Q4" s="25">
        <f t="shared" si="3"/>
        <v>141.26506024096386</v>
      </c>
      <c r="R4" s="26" t="s">
        <v>2229</v>
      </c>
      <c r="S4" s="27">
        <f>ABS(O9-O4)*100</f>
        <v>17.331395449436783</v>
      </c>
      <c r="T4" s="19" t="s">
        <v>2235</v>
      </c>
      <c r="U4" s="19" t="s">
        <v>36</v>
      </c>
      <c r="V4" s="21">
        <v>20000</v>
      </c>
      <c r="W4" s="19" t="s">
        <v>31</v>
      </c>
      <c r="X4" s="19" t="s">
        <v>2230</v>
      </c>
      <c r="Y4" s="19" t="s">
        <v>33</v>
      </c>
      <c r="Z4" s="19">
        <v>78</v>
      </c>
    </row>
    <row r="5" spans="1:26" x14ac:dyDescent="0.3">
      <c r="A5" s="56" t="s">
        <v>2816</v>
      </c>
      <c r="B5" s="19" t="s">
        <v>2246</v>
      </c>
      <c r="C5" s="19" t="s">
        <v>2247</v>
      </c>
      <c r="D5" s="20">
        <v>45030</v>
      </c>
      <c r="E5" s="21">
        <v>234500</v>
      </c>
      <c r="F5" s="19" t="s">
        <v>27</v>
      </c>
      <c r="G5" s="19" t="s">
        <v>28</v>
      </c>
      <c r="H5" s="21">
        <v>234500</v>
      </c>
      <c r="I5" s="21">
        <v>91900</v>
      </c>
      <c r="J5" s="22">
        <f t="shared" si="0"/>
        <v>39.18976545842218</v>
      </c>
      <c r="K5" s="21">
        <v>245633</v>
      </c>
      <c r="L5" s="21">
        <v>20000</v>
      </c>
      <c r="M5" s="21">
        <f t="shared" si="1"/>
        <v>214500</v>
      </c>
      <c r="N5" s="21">
        <v>205120</v>
      </c>
      <c r="O5" s="23">
        <f t="shared" si="2"/>
        <v>1.0457293291731669</v>
      </c>
      <c r="P5" s="24">
        <v>1396</v>
      </c>
      <c r="Q5" s="25">
        <f t="shared" si="3"/>
        <v>153.65329512893982</v>
      </c>
      <c r="R5" s="26" t="s">
        <v>2229</v>
      </c>
      <c r="S5" s="27">
        <f>ABS(O9-O5)*100</f>
        <v>15.930167527038508</v>
      </c>
      <c r="T5" s="19" t="s">
        <v>1194</v>
      </c>
      <c r="U5" s="19" t="s">
        <v>36</v>
      </c>
      <c r="V5" s="21">
        <v>20000</v>
      </c>
      <c r="W5" s="19" t="s">
        <v>31</v>
      </c>
      <c r="X5" s="19" t="s">
        <v>2230</v>
      </c>
      <c r="Y5" s="19" t="s">
        <v>33</v>
      </c>
      <c r="Z5" s="19">
        <v>78</v>
      </c>
    </row>
    <row r="6" spans="1:26" x14ac:dyDescent="0.3">
      <c r="A6" s="56" t="s">
        <v>2816</v>
      </c>
      <c r="B6" s="19" t="s">
        <v>2227</v>
      </c>
      <c r="C6" s="19" t="s">
        <v>2228</v>
      </c>
      <c r="D6" s="20">
        <v>45434</v>
      </c>
      <c r="E6" s="21">
        <v>220000</v>
      </c>
      <c r="F6" s="19" t="s">
        <v>27</v>
      </c>
      <c r="G6" s="19" t="s">
        <v>28</v>
      </c>
      <c r="H6" s="21">
        <v>220000</v>
      </c>
      <c r="I6" s="21">
        <v>96800</v>
      </c>
      <c r="J6" s="22">
        <f t="shared" si="0"/>
        <v>44</v>
      </c>
      <c r="K6" s="21">
        <v>211058</v>
      </c>
      <c r="L6" s="21">
        <v>20000</v>
      </c>
      <c r="M6" s="21">
        <f t="shared" si="1"/>
        <v>200000</v>
      </c>
      <c r="N6" s="21">
        <v>173689</v>
      </c>
      <c r="O6" s="23">
        <f t="shared" si="2"/>
        <v>1.1514833984881023</v>
      </c>
      <c r="P6" s="24">
        <v>1338</v>
      </c>
      <c r="Q6" s="25">
        <f t="shared" si="3"/>
        <v>149.47683109118086</v>
      </c>
      <c r="R6" s="26" t="s">
        <v>2229</v>
      </c>
      <c r="S6" s="27">
        <f>ABS(O18-O6)*100</f>
        <v>115.14833984881024</v>
      </c>
      <c r="T6" s="19" t="s">
        <v>2200</v>
      </c>
      <c r="U6" s="19" t="s">
        <v>36</v>
      </c>
      <c r="V6" s="21">
        <v>20000</v>
      </c>
      <c r="W6" s="19" t="s">
        <v>31</v>
      </c>
      <c r="X6" s="19" t="s">
        <v>2230</v>
      </c>
      <c r="Y6" s="19" t="s">
        <v>33</v>
      </c>
      <c r="Z6" s="19">
        <v>77</v>
      </c>
    </row>
    <row r="7" spans="1:26" x14ac:dyDescent="0.3">
      <c r="A7" s="56" t="s">
        <v>2816</v>
      </c>
      <c r="B7" s="10" t="s">
        <v>2242</v>
      </c>
      <c r="C7" s="10" t="s">
        <v>2243</v>
      </c>
      <c r="D7" s="11">
        <v>45519</v>
      </c>
      <c r="E7" s="12">
        <v>260000</v>
      </c>
      <c r="F7" s="10" t="s">
        <v>27</v>
      </c>
      <c r="G7" s="10" t="s">
        <v>28</v>
      </c>
      <c r="H7" s="12">
        <v>260000</v>
      </c>
      <c r="I7" s="12">
        <v>111600</v>
      </c>
      <c r="J7" s="13">
        <f t="shared" si="0"/>
        <v>42.923076923076927</v>
      </c>
      <c r="K7" s="12">
        <v>241986</v>
      </c>
      <c r="L7" s="12">
        <v>20000</v>
      </c>
      <c r="M7" s="12">
        <f t="shared" si="1"/>
        <v>240000</v>
      </c>
      <c r="N7" s="12">
        <v>201805</v>
      </c>
      <c r="O7" s="14">
        <f t="shared" si="2"/>
        <v>1.1892668665295707</v>
      </c>
      <c r="P7" s="15">
        <v>1396</v>
      </c>
      <c r="Q7" s="16">
        <f t="shared" si="3"/>
        <v>171.91977077363896</v>
      </c>
      <c r="R7" s="17" t="s">
        <v>2229</v>
      </c>
      <c r="S7" s="18">
        <f>ABS(O13-O7)*100</f>
        <v>8.0493829462415789</v>
      </c>
      <c r="T7" s="10" t="s">
        <v>1194</v>
      </c>
      <c r="U7" s="10" t="s">
        <v>36</v>
      </c>
      <c r="V7" s="12">
        <v>20000</v>
      </c>
      <c r="W7" s="10" t="s">
        <v>31</v>
      </c>
      <c r="X7" s="10" t="s">
        <v>2230</v>
      </c>
      <c r="Y7" s="10" t="s">
        <v>33</v>
      </c>
      <c r="Z7" s="10">
        <v>77</v>
      </c>
    </row>
    <row r="8" spans="1:26" x14ac:dyDescent="0.3">
      <c r="A8" s="56" t="s">
        <v>2816</v>
      </c>
      <c r="B8" s="19" t="s">
        <v>2236</v>
      </c>
      <c r="C8" s="19" t="s">
        <v>2237</v>
      </c>
      <c r="D8" s="20">
        <v>45426</v>
      </c>
      <c r="E8" s="21">
        <v>265000</v>
      </c>
      <c r="F8" s="19" t="s">
        <v>27</v>
      </c>
      <c r="G8" s="19" t="s">
        <v>28</v>
      </c>
      <c r="H8" s="21">
        <v>265000</v>
      </c>
      <c r="I8" s="21">
        <v>113300</v>
      </c>
      <c r="J8" s="22">
        <f t="shared" si="0"/>
        <v>42.754716981132077</v>
      </c>
      <c r="K8" s="21">
        <v>245779</v>
      </c>
      <c r="L8" s="21">
        <v>20000</v>
      </c>
      <c r="M8" s="21">
        <f t="shared" si="1"/>
        <v>245000</v>
      </c>
      <c r="N8" s="21">
        <v>205253</v>
      </c>
      <c r="O8" s="23">
        <f t="shared" si="2"/>
        <v>1.1936488139028418</v>
      </c>
      <c r="P8" s="24">
        <v>1396</v>
      </c>
      <c r="Q8" s="25">
        <f t="shared" si="3"/>
        <v>175.50143266475644</v>
      </c>
      <c r="R8" s="26" t="s">
        <v>2229</v>
      </c>
      <c r="S8" s="27">
        <f>ABS(O17-O8)*100</f>
        <v>119.36488139028418</v>
      </c>
      <c r="T8" s="19" t="s">
        <v>1194</v>
      </c>
      <c r="U8" s="19" t="s">
        <v>36</v>
      </c>
      <c r="V8" s="21">
        <v>20000</v>
      </c>
      <c r="W8" s="19" t="s">
        <v>31</v>
      </c>
      <c r="X8" s="19" t="s">
        <v>2230</v>
      </c>
      <c r="Y8" s="19" t="s">
        <v>33</v>
      </c>
      <c r="Z8" s="19">
        <v>78</v>
      </c>
    </row>
    <row r="9" spans="1:26" x14ac:dyDescent="0.3">
      <c r="A9" s="56" t="s">
        <v>2816</v>
      </c>
      <c r="B9" s="10" t="s">
        <v>2240</v>
      </c>
      <c r="C9" s="10" t="s">
        <v>2241</v>
      </c>
      <c r="D9" s="11">
        <v>45023</v>
      </c>
      <c r="E9" s="12">
        <v>260000</v>
      </c>
      <c r="F9" s="10" t="s">
        <v>27</v>
      </c>
      <c r="G9" s="10" t="s">
        <v>28</v>
      </c>
      <c r="H9" s="12">
        <v>260000</v>
      </c>
      <c r="I9" s="12">
        <v>89500</v>
      </c>
      <c r="J9" s="13">
        <f t="shared" si="0"/>
        <v>34.42307692307692</v>
      </c>
      <c r="K9" s="12">
        <v>239082</v>
      </c>
      <c r="L9" s="12">
        <v>20000</v>
      </c>
      <c r="M9" s="12">
        <f t="shared" si="1"/>
        <v>240000</v>
      </c>
      <c r="N9" s="12">
        <v>199165</v>
      </c>
      <c r="O9" s="14">
        <f t="shared" si="2"/>
        <v>1.2050310044435519</v>
      </c>
      <c r="P9" s="15">
        <v>1396</v>
      </c>
      <c r="Q9" s="16">
        <f t="shared" si="3"/>
        <v>171.91977077363896</v>
      </c>
      <c r="R9" s="17" t="s">
        <v>2229</v>
      </c>
      <c r="S9" s="18">
        <f>ABS(O16-O9)*100</f>
        <v>120.5031004443552</v>
      </c>
      <c r="T9" s="10" t="s">
        <v>1194</v>
      </c>
      <c r="U9" s="10" t="s">
        <v>36</v>
      </c>
      <c r="V9" s="12">
        <v>20000</v>
      </c>
      <c r="W9" s="10" t="s">
        <v>31</v>
      </c>
      <c r="X9" s="10" t="s">
        <v>2230</v>
      </c>
      <c r="Y9" s="10" t="s">
        <v>33</v>
      </c>
      <c r="Z9" s="10">
        <v>77</v>
      </c>
    </row>
    <row r="10" spans="1:26" x14ac:dyDescent="0.3">
      <c r="A10" s="56" t="s">
        <v>2816</v>
      </c>
      <c r="B10" s="10" t="s">
        <v>2248</v>
      </c>
      <c r="C10" s="10" t="s">
        <v>2249</v>
      </c>
      <c r="D10" s="11">
        <v>45583</v>
      </c>
      <c r="E10" s="12">
        <v>240000</v>
      </c>
      <c r="F10" s="10" t="s">
        <v>27</v>
      </c>
      <c r="G10" s="10" t="s">
        <v>28</v>
      </c>
      <c r="H10" s="12">
        <v>240000</v>
      </c>
      <c r="I10" s="12">
        <v>99800</v>
      </c>
      <c r="J10" s="13">
        <f t="shared" si="0"/>
        <v>41.583333333333336</v>
      </c>
      <c r="K10" s="12">
        <v>217497</v>
      </c>
      <c r="L10" s="12">
        <v>20000</v>
      </c>
      <c r="M10" s="12">
        <f t="shared" si="1"/>
        <v>220000</v>
      </c>
      <c r="N10" s="12">
        <v>179542</v>
      </c>
      <c r="O10" s="14">
        <f t="shared" si="2"/>
        <v>1.2253400318588408</v>
      </c>
      <c r="P10" s="15">
        <v>1338</v>
      </c>
      <c r="Q10" s="16">
        <f t="shared" si="3"/>
        <v>164.42451420029894</v>
      </c>
      <c r="R10" s="17" t="s">
        <v>2229</v>
      </c>
      <c r="S10" s="18">
        <f>ABS(O13-O10)*100</f>
        <v>11.656699479168587</v>
      </c>
      <c r="T10" s="10" t="s">
        <v>2200</v>
      </c>
      <c r="U10" s="10" t="s">
        <v>31</v>
      </c>
      <c r="V10" s="12">
        <v>20000</v>
      </c>
      <c r="W10" s="10" t="s">
        <v>31</v>
      </c>
      <c r="X10" s="10" t="s">
        <v>2230</v>
      </c>
      <c r="Y10" s="10" t="s">
        <v>33</v>
      </c>
      <c r="Z10" s="10">
        <v>77</v>
      </c>
    </row>
    <row r="11" spans="1:26" ht="15" thickBot="1" x14ac:dyDescent="0.35">
      <c r="A11" s="56" t="s">
        <v>2816</v>
      </c>
      <c r="B11" s="10" t="s">
        <v>2231</v>
      </c>
      <c r="C11" s="10" t="s">
        <v>2232</v>
      </c>
      <c r="D11" s="11">
        <v>45730</v>
      </c>
      <c r="E11" s="12">
        <v>233500</v>
      </c>
      <c r="F11" s="10" t="s">
        <v>27</v>
      </c>
      <c r="G11" s="10" t="s">
        <v>28</v>
      </c>
      <c r="H11" s="12">
        <v>233500</v>
      </c>
      <c r="I11" s="12">
        <v>96600</v>
      </c>
      <c r="J11" s="13">
        <f t="shared" si="0"/>
        <v>41.37044967880086</v>
      </c>
      <c r="K11" s="12">
        <v>210594</v>
      </c>
      <c r="L11" s="12">
        <v>20000</v>
      </c>
      <c r="M11" s="12">
        <f t="shared" si="1"/>
        <v>213500</v>
      </c>
      <c r="N11" s="12">
        <v>173267</v>
      </c>
      <c r="O11" s="14">
        <f t="shared" si="2"/>
        <v>1.2322023235815245</v>
      </c>
      <c r="P11" s="15">
        <v>1338</v>
      </c>
      <c r="Q11" s="16">
        <f t="shared" si="3"/>
        <v>159.56651718983557</v>
      </c>
      <c r="R11" s="17" t="s">
        <v>2229</v>
      </c>
      <c r="S11" s="18">
        <f>ABS(O22-O11)*100</f>
        <v>123.22023235815244</v>
      </c>
      <c r="T11" s="10" t="s">
        <v>2200</v>
      </c>
      <c r="U11" s="10" t="s">
        <v>31</v>
      </c>
      <c r="V11" s="12">
        <v>20000</v>
      </c>
      <c r="W11" s="10" t="s">
        <v>31</v>
      </c>
      <c r="X11" s="10" t="s">
        <v>2230</v>
      </c>
      <c r="Y11" s="10" t="s">
        <v>33</v>
      </c>
      <c r="Z11" s="10">
        <v>76</v>
      </c>
    </row>
    <row r="12" spans="1:26" ht="15" thickTop="1" x14ac:dyDescent="0.3">
      <c r="A12" s="57"/>
      <c r="B12" s="37"/>
      <c r="C12" s="37"/>
      <c r="D12" s="38" t="s">
        <v>2766</v>
      </c>
      <c r="E12" s="39">
        <f>+SUM(E2:E11)</f>
        <v>2392500</v>
      </c>
      <c r="F12" s="37"/>
      <c r="G12" s="37"/>
      <c r="H12" s="39">
        <f>+SUM(H2:H11)</f>
        <v>2392500</v>
      </c>
      <c r="I12" s="39">
        <f>+SUM(I2:I11)</f>
        <v>1026600</v>
      </c>
      <c r="J12" s="40"/>
      <c r="K12" s="39">
        <f>+SUM(K2:K11)</f>
        <v>2375157</v>
      </c>
      <c r="L12" s="39"/>
      <c r="M12" s="39">
        <f>+SUM(M2:M11)</f>
        <v>2192500</v>
      </c>
      <c r="N12" s="39">
        <f>+SUM(N2:N11)</f>
        <v>1977411</v>
      </c>
      <c r="O12" s="41"/>
      <c r="P12" s="42"/>
      <c r="Q12" s="43">
        <f>AVERAGE(Q2:Q11)</f>
        <v>154.21259530263885</v>
      </c>
      <c r="R12" s="44"/>
      <c r="S12" s="45">
        <f>ABS(O14-O13)*100</f>
        <v>0.38115716140598721</v>
      </c>
      <c r="T12" s="37"/>
      <c r="U12" s="37"/>
      <c r="V12" s="39"/>
      <c r="W12" s="37"/>
      <c r="X12" s="37"/>
      <c r="Y12" s="37"/>
      <c r="Z12" s="37"/>
    </row>
    <row r="13" spans="1:26" x14ac:dyDescent="0.3">
      <c r="A13" s="58"/>
      <c r="B13" s="28"/>
      <c r="C13" s="28"/>
      <c r="D13" s="29"/>
      <c r="E13" s="30"/>
      <c r="F13" s="28"/>
      <c r="G13" s="28"/>
      <c r="H13" s="30"/>
      <c r="I13" s="30" t="s">
        <v>2767</v>
      </c>
      <c r="J13" s="31">
        <f>I12/H12*100</f>
        <v>42.909090909090907</v>
      </c>
      <c r="K13" s="30"/>
      <c r="L13" s="30"/>
      <c r="M13" s="30"/>
      <c r="N13" s="30" t="s">
        <v>2769</v>
      </c>
      <c r="O13" s="32">
        <f>M12/N12</f>
        <v>1.1087730370671549</v>
      </c>
      <c r="P13" s="33"/>
      <c r="Q13" s="34" t="s">
        <v>2771</v>
      </c>
      <c r="R13" s="35">
        <f>STDEV(O2:O11)</f>
        <v>0.12402349598787811</v>
      </c>
      <c r="S13" s="36"/>
      <c r="T13" s="28"/>
      <c r="U13" s="28"/>
      <c r="V13" s="30"/>
      <c r="W13" s="28"/>
      <c r="X13" s="28"/>
      <c r="Y13" s="28"/>
      <c r="Z13" s="28"/>
    </row>
    <row r="14" spans="1:26" x14ac:dyDescent="0.3">
      <c r="A14" s="59"/>
      <c r="B14" s="46"/>
      <c r="C14" s="46"/>
      <c r="D14" s="47"/>
      <c r="E14" s="48"/>
      <c r="F14" s="46"/>
      <c r="G14" s="46"/>
      <c r="H14" s="48"/>
      <c r="I14" s="48" t="s">
        <v>2768</v>
      </c>
      <c r="J14" s="49">
        <f>STDEV(J2:J11)</f>
        <v>6.3283533465219266</v>
      </c>
      <c r="K14" s="48"/>
      <c r="L14" s="48"/>
      <c r="M14" s="48"/>
      <c r="N14" s="48" t="s">
        <v>2770</v>
      </c>
      <c r="O14" s="50">
        <f>AVERAGE(O2:O11)</f>
        <v>1.1125846086812148</v>
      </c>
      <c r="P14" s="51"/>
      <c r="Q14" s="52" t="s">
        <v>2772</v>
      </c>
      <c r="R14" s="54">
        <f>AVERAGE(S2:S11)</f>
        <v>57.947277944755044</v>
      </c>
      <c r="S14" s="53" t="s">
        <v>2773</v>
      </c>
      <c r="T14" s="46">
        <f>+(R14/O14)</f>
        <v>52.083479757500839</v>
      </c>
      <c r="U14" s="46"/>
      <c r="V14" s="48"/>
      <c r="W14" s="46"/>
      <c r="X14" s="46"/>
      <c r="Y14" s="46"/>
      <c r="Z14" s="46"/>
    </row>
  </sheetData>
  <sortState xmlns:xlrd2="http://schemas.microsoft.com/office/spreadsheetml/2017/richdata2" ref="A2:Z11">
    <sortCondition ref="O2:O11"/>
  </sortState>
  <phoneticPr fontId="3" type="noConversion"/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67BE9-D384-46BE-8102-03BAF26A533C}">
  <dimension ref="A1:Z49"/>
  <sheetViews>
    <sheetView topLeftCell="A22" zoomScaleNormal="100" workbookViewId="0">
      <selection activeCell="O6" sqref="O6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9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30.8867187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2688</v>
      </c>
      <c r="B2" s="10" t="s">
        <v>2726</v>
      </c>
      <c r="C2" s="10" t="s">
        <v>2727</v>
      </c>
      <c r="D2" s="11">
        <v>45565</v>
      </c>
      <c r="E2" s="12">
        <v>55000</v>
      </c>
      <c r="F2" s="10" t="s">
        <v>27</v>
      </c>
      <c r="G2" s="10" t="s">
        <v>28</v>
      </c>
      <c r="H2" s="12">
        <v>55000</v>
      </c>
      <c r="I2" s="12">
        <v>36500</v>
      </c>
      <c r="J2" s="13">
        <f t="shared" ref="J2:J41" si="0">I2/H2*100</f>
        <v>66.363636363636374</v>
      </c>
      <c r="K2" s="12">
        <v>80475</v>
      </c>
      <c r="L2" s="12">
        <v>10429</v>
      </c>
      <c r="M2" s="12">
        <f t="shared" ref="M2:M41" si="1">H2-L2</f>
        <v>44571</v>
      </c>
      <c r="N2" s="12">
        <v>80978</v>
      </c>
      <c r="O2" s="14">
        <f t="shared" ref="O2:O41" si="2">M2/N2</f>
        <v>0.55040875299464054</v>
      </c>
      <c r="P2" s="15">
        <v>1032</v>
      </c>
      <c r="Q2" s="16">
        <f t="shared" ref="Q2:Q41" si="3">M2/P2</f>
        <v>43.188953488372093</v>
      </c>
      <c r="R2" s="17" t="s">
        <v>2688</v>
      </c>
      <c r="S2" s="18">
        <f>ABS(O25-O2)*100</f>
        <v>36.291429227284922</v>
      </c>
      <c r="T2" s="10" t="s">
        <v>2200</v>
      </c>
      <c r="U2" s="10" t="s">
        <v>31</v>
      </c>
      <c r="V2" s="12">
        <v>10000</v>
      </c>
      <c r="W2" s="10" t="s">
        <v>31</v>
      </c>
      <c r="X2" s="10" t="s">
        <v>2689</v>
      </c>
      <c r="Y2" s="10" t="s">
        <v>33</v>
      </c>
      <c r="Z2" s="10">
        <v>50</v>
      </c>
    </row>
    <row r="3" spans="1:26" x14ac:dyDescent="0.3">
      <c r="A3" s="55" t="s">
        <v>2570</v>
      </c>
      <c r="B3" s="10" t="s">
        <v>2568</v>
      </c>
      <c r="C3" s="10" t="s">
        <v>2569</v>
      </c>
      <c r="D3" s="11">
        <v>45719</v>
      </c>
      <c r="E3" s="12">
        <v>74000</v>
      </c>
      <c r="F3" s="10" t="s">
        <v>27</v>
      </c>
      <c r="G3" s="10" t="s">
        <v>28</v>
      </c>
      <c r="H3" s="12">
        <v>74000</v>
      </c>
      <c r="I3" s="12">
        <v>42000</v>
      </c>
      <c r="J3" s="13">
        <f t="shared" si="0"/>
        <v>56.756756756756758</v>
      </c>
      <c r="K3" s="12">
        <v>98241</v>
      </c>
      <c r="L3" s="12">
        <v>10000</v>
      </c>
      <c r="M3" s="12">
        <f t="shared" si="1"/>
        <v>64000</v>
      </c>
      <c r="N3" s="12">
        <v>113129</v>
      </c>
      <c r="O3" s="14">
        <f t="shared" si="2"/>
        <v>0.56572585278752574</v>
      </c>
      <c r="P3" s="15">
        <v>1148</v>
      </c>
      <c r="Q3" s="16">
        <f t="shared" si="3"/>
        <v>55.749128919860624</v>
      </c>
      <c r="R3" s="17" t="s">
        <v>2570</v>
      </c>
      <c r="S3" s="18" t="e">
        <f>ABS(#REF!-O3)*100</f>
        <v>#REF!</v>
      </c>
      <c r="T3" s="10" t="s">
        <v>2571</v>
      </c>
      <c r="U3" s="10" t="s">
        <v>31</v>
      </c>
      <c r="V3" s="12">
        <v>10000</v>
      </c>
      <c r="W3" s="10" t="s">
        <v>31</v>
      </c>
      <c r="X3" s="10" t="s">
        <v>1930</v>
      </c>
      <c r="Y3" s="10" t="s">
        <v>33</v>
      </c>
      <c r="Z3" s="10">
        <v>63</v>
      </c>
    </row>
    <row r="4" spans="1:26" x14ac:dyDescent="0.3">
      <c r="A4" s="55" t="s">
        <v>2688</v>
      </c>
      <c r="B4" s="10" t="s">
        <v>2809</v>
      </c>
      <c r="C4" s="10" t="s">
        <v>2810</v>
      </c>
      <c r="D4" s="11">
        <v>45371</v>
      </c>
      <c r="E4" s="12">
        <v>55000</v>
      </c>
      <c r="F4" s="10" t="s">
        <v>27</v>
      </c>
      <c r="G4" s="10" t="s">
        <v>2781</v>
      </c>
      <c r="H4" s="12">
        <v>55000</v>
      </c>
      <c r="I4" s="12">
        <v>28800</v>
      </c>
      <c r="J4" s="13">
        <f t="shared" si="0"/>
        <v>52.363636363636367</v>
      </c>
      <c r="K4" s="12">
        <v>77600</v>
      </c>
      <c r="L4" s="12">
        <v>10286</v>
      </c>
      <c r="M4" s="12">
        <f t="shared" si="1"/>
        <v>44714</v>
      </c>
      <c r="N4" s="12">
        <v>77819</v>
      </c>
      <c r="O4" s="14">
        <f t="shared" si="2"/>
        <v>0.57458975314511884</v>
      </c>
      <c r="P4" s="15">
        <v>968</v>
      </c>
      <c r="Q4" s="16">
        <f t="shared" si="3"/>
        <v>46.192148760330582</v>
      </c>
      <c r="R4" s="17" t="s">
        <v>2688</v>
      </c>
      <c r="S4" s="18">
        <f>ABS(O62-O4)*100</f>
        <v>57.458975314511882</v>
      </c>
      <c r="T4" s="10" t="s">
        <v>2200</v>
      </c>
      <c r="U4" s="10" t="s">
        <v>36</v>
      </c>
      <c r="V4" s="12">
        <v>10000</v>
      </c>
      <c r="W4" s="10" t="s">
        <v>31</v>
      </c>
      <c r="X4" s="10" t="s">
        <v>2689</v>
      </c>
      <c r="Y4" s="10" t="s">
        <v>33</v>
      </c>
      <c r="Z4" s="10">
        <v>50</v>
      </c>
    </row>
    <row r="5" spans="1:26" x14ac:dyDescent="0.3">
      <c r="A5" s="56" t="s">
        <v>2570</v>
      </c>
      <c r="B5" s="19" t="s">
        <v>2807</v>
      </c>
      <c r="C5" s="19" t="s">
        <v>2808</v>
      </c>
      <c r="D5" s="20">
        <v>45099</v>
      </c>
      <c r="E5" s="21">
        <v>99000</v>
      </c>
      <c r="F5" s="19" t="s">
        <v>27</v>
      </c>
      <c r="G5" s="19" t="s">
        <v>2804</v>
      </c>
      <c r="H5" s="21">
        <v>99000</v>
      </c>
      <c r="I5" s="21">
        <v>42400</v>
      </c>
      <c r="J5" s="22">
        <f t="shared" si="0"/>
        <v>42.828282828282823</v>
      </c>
      <c r="K5" s="21">
        <v>121071</v>
      </c>
      <c r="L5" s="21">
        <v>10000</v>
      </c>
      <c r="M5" s="21">
        <f t="shared" si="1"/>
        <v>89000</v>
      </c>
      <c r="N5" s="21">
        <v>142398</v>
      </c>
      <c r="O5" s="23">
        <f t="shared" si="2"/>
        <v>0.62500877821317713</v>
      </c>
      <c r="P5" s="24">
        <v>1410</v>
      </c>
      <c r="Q5" s="25">
        <f t="shared" si="3"/>
        <v>63.120567375886523</v>
      </c>
      <c r="R5" s="26" t="s">
        <v>2570</v>
      </c>
      <c r="S5" s="27">
        <f>ABS(O80-O5)*100</f>
        <v>62.500877821317715</v>
      </c>
      <c r="T5" s="19" t="s">
        <v>1194</v>
      </c>
      <c r="U5" s="19" t="s">
        <v>36</v>
      </c>
      <c r="V5" s="21">
        <v>10000</v>
      </c>
      <c r="W5" s="19" t="s">
        <v>31</v>
      </c>
      <c r="X5" s="19" t="s">
        <v>1930</v>
      </c>
      <c r="Y5" s="19" t="s">
        <v>33</v>
      </c>
      <c r="Z5" s="19">
        <v>63</v>
      </c>
    </row>
    <row r="6" spans="1:26" x14ac:dyDescent="0.3">
      <c r="A6" s="55" t="s">
        <v>2688</v>
      </c>
      <c r="B6" s="10" t="s">
        <v>2696</v>
      </c>
      <c r="C6" s="10" t="s">
        <v>2697</v>
      </c>
      <c r="D6" s="11">
        <v>45565</v>
      </c>
      <c r="E6" s="12">
        <v>60000</v>
      </c>
      <c r="F6" s="10" t="s">
        <v>27</v>
      </c>
      <c r="G6" s="10" t="s">
        <v>28</v>
      </c>
      <c r="H6" s="12">
        <v>60000</v>
      </c>
      <c r="I6" s="12">
        <v>35200</v>
      </c>
      <c r="J6" s="13">
        <f t="shared" si="0"/>
        <v>58.666666666666664</v>
      </c>
      <c r="K6" s="12">
        <v>77600</v>
      </c>
      <c r="L6" s="12">
        <v>10286</v>
      </c>
      <c r="M6" s="12">
        <f t="shared" si="1"/>
        <v>49714</v>
      </c>
      <c r="N6" s="12">
        <v>77819</v>
      </c>
      <c r="O6" s="14">
        <f t="shared" si="2"/>
        <v>0.63884141405055317</v>
      </c>
      <c r="P6" s="15">
        <v>968</v>
      </c>
      <c r="Q6" s="16">
        <f t="shared" si="3"/>
        <v>51.357438016528924</v>
      </c>
      <c r="R6" s="17" t="s">
        <v>2688</v>
      </c>
      <c r="S6" s="18">
        <f>ABS(O62-O6)*100</f>
        <v>63.884141405055317</v>
      </c>
      <c r="T6" s="10" t="s">
        <v>2200</v>
      </c>
      <c r="U6" s="10" t="s">
        <v>36</v>
      </c>
      <c r="V6" s="12">
        <v>10000</v>
      </c>
      <c r="W6" s="10" t="s">
        <v>31</v>
      </c>
      <c r="X6" s="10" t="s">
        <v>2689</v>
      </c>
      <c r="Y6" s="10" t="s">
        <v>33</v>
      </c>
      <c r="Z6" s="10">
        <v>50</v>
      </c>
    </row>
    <row r="7" spans="1:26" x14ac:dyDescent="0.3">
      <c r="A7" s="56" t="s">
        <v>2688</v>
      </c>
      <c r="B7" s="19" t="s">
        <v>2716</v>
      </c>
      <c r="C7" s="19" t="s">
        <v>2717</v>
      </c>
      <c r="D7" s="20">
        <v>45729</v>
      </c>
      <c r="E7" s="21">
        <v>65000</v>
      </c>
      <c r="F7" s="19" t="s">
        <v>27</v>
      </c>
      <c r="G7" s="19" t="s">
        <v>28</v>
      </c>
      <c r="H7" s="21">
        <v>65000</v>
      </c>
      <c r="I7" s="21">
        <v>35200</v>
      </c>
      <c r="J7" s="22">
        <f t="shared" si="0"/>
        <v>54.153846153846153</v>
      </c>
      <c r="K7" s="21">
        <v>77600</v>
      </c>
      <c r="L7" s="21">
        <v>10286</v>
      </c>
      <c r="M7" s="21">
        <f t="shared" si="1"/>
        <v>54714</v>
      </c>
      <c r="N7" s="21">
        <v>77819</v>
      </c>
      <c r="O7" s="23">
        <f t="shared" si="2"/>
        <v>0.70309307495598761</v>
      </c>
      <c r="P7" s="24">
        <v>968</v>
      </c>
      <c r="Q7" s="25">
        <f t="shared" si="3"/>
        <v>56.522727272727273</v>
      </c>
      <c r="R7" s="26" t="s">
        <v>2688</v>
      </c>
      <c r="S7" s="27">
        <f>ABS(O35-O7)*100</f>
        <v>29.712235716494174</v>
      </c>
      <c r="T7" s="19" t="s">
        <v>2200</v>
      </c>
      <c r="U7" s="19" t="s">
        <v>31</v>
      </c>
      <c r="V7" s="21">
        <v>10000</v>
      </c>
      <c r="W7" s="19" t="s">
        <v>31</v>
      </c>
      <c r="X7" s="19" t="s">
        <v>2689</v>
      </c>
      <c r="Y7" s="19" t="s">
        <v>33</v>
      </c>
      <c r="Z7" s="19">
        <v>50</v>
      </c>
    </row>
    <row r="8" spans="1:26" x14ac:dyDescent="0.3">
      <c r="A8" s="56" t="s">
        <v>2688</v>
      </c>
      <c r="B8" s="19" t="s">
        <v>2730</v>
      </c>
      <c r="C8" s="19" t="s">
        <v>2731</v>
      </c>
      <c r="D8" s="20">
        <v>45520</v>
      </c>
      <c r="E8" s="21">
        <v>74900</v>
      </c>
      <c r="F8" s="19" t="s">
        <v>27</v>
      </c>
      <c r="G8" s="19" t="s">
        <v>28</v>
      </c>
      <c r="H8" s="21">
        <v>74900</v>
      </c>
      <c r="I8" s="21">
        <v>39200</v>
      </c>
      <c r="J8" s="22">
        <f t="shared" si="0"/>
        <v>52.336448598130836</v>
      </c>
      <c r="K8" s="21">
        <v>84017</v>
      </c>
      <c r="L8" s="21">
        <v>10429</v>
      </c>
      <c r="M8" s="21">
        <f t="shared" si="1"/>
        <v>64471</v>
      </c>
      <c r="N8" s="21">
        <v>85072</v>
      </c>
      <c r="O8" s="23">
        <f t="shared" si="2"/>
        <v>0.75784041752868159</v>
      </c>
      <c r="P8" s="24">
        <v>1032</v>
      </c>
      <c r="Q8" s="25">
        <f t="shared" si="3"/>
        <v>62.471899224806201</v>
      </c>
      <c r="R8" s="26" t="s">
        <v>2688</v>
      </c>
      <c r="S8" s="27">
        <f>ABS(O12-O8)*100</f>
        <v>6.2041035677592564</v>
      </c>
      <c r="T8" s="19" t="s">
        <v>2200</v>
      </c>
      <c r="U8" s="19" t="s">
        <v>36</v>
      </c>
      <c r="V8" s="21">
        <v>10000</v>
      </c>
      <c r="W8" s="19" t="s">
        <v>31</v>
      </c>
      <c r="X8" s="19" t="s">
        <v>2689</v>
      </c>
      <c r="Y8" s="19" t="s">
        <v>33</v>
      </c>
      <c r="Z8" s="19">
        <v>50</v>
      </c>
    </row>
    <row r="9" spans="1:26" x14ac:dyDescent="0.3">
      <c r="A9" s="55" t="s">
        <v>2688</v>
      </c>
      <c r="B9" s="10" t="s">
        <v>2686</v>
      </c>
      <c r="C9" s="10" t="s">
        <v>2687</v>
      </c>
      <c r="D9" s="11">
        <v>45476</v>
      </c>
      <c r="E9" s="12">
        <v>70000</v>
      </c>
      <c r="F9" s="10" t="s">
        <v>27</v>
      </c>
      <c r="G9" s="10" t="s">
        <v>28</v>
      </c>
      <c r="H9" s="12">
        <v>70000</v>
      </c>
      <c r="I9" s="12">
        <v>35200</v>
      </c>
      <c r="J9" s="13">
        <f t="shared" si="0"/>
        <v>50.285714285714292</v>
      </c>
      <c r="K9" s="12">
        <v>77600</v>
      </c>
      <c r="L9" s="12">
        <v>10286</v>
      </c>
      <c r="M9" s="12">
        <f t="shared" si="1"/>
        <v>59714</v>
      </c>
      <c r="N9" s="12">
        <v>77819</v>
      </c>
      <c r="O9" s="14">
        <f t="shared" si="2"/>
        <v>0.76734473586142204</v>
      </c>
      <c r="P9" s="15">
        <v>968</v>
      </c>
      <c r="Q9" s="16">
        <f t="shared" si="3"/>
        <v>61.688016528925623</v>
      </c>
      <c r="R9" s="17" t="s">
        <v>2688</v>
      </c>
      <c r="S9" s="18">
        <f>ABS(O69-O9)*100</f>
        <v>76.734473586142201</v>
      </c>
      <c r="T9" s="10" t="s">
        <v>2200</v>
      </c>
      <c r="U9" s="10" t="s">
        <v>36</v>
      </c>
      <c r="V9" s="12">
        <v>10000</v>
      </c>
      <c r="W9" s="10" t="s">
        <v>31</v>
      </c>
      <c r="X9" s="10" t="s">
        <v>2689</v>
      </c>
      <c r="Y9" s="10" t="s">
        <v>33</v>
      </c>
      <c r="Z9" s="10">
        <v>50</v>
      </c>
    </row>
    <row r="10" spans="1:26" x14ac:dyDescent="0.3">
      <c r="A10" s="56" t="s">
        <v>2688</v>
      </c>
      <c r="B10" s="19" t="s">
        <v>2722</v>
      </c>
      <c r="C10" s="19" t="s">
        <v>2723</v>
      </c>
      <c r="D10" s="20">
        <v>45322</v>
      </c>
      <c r="E10" s="21">
        <v>74200</v>
      </c>
      <c r="F10" s="19" t="s">
        <v>27</v>
      </c>
      <c r="G10" s="19" t="s">
        <v>28</v>
      </c>
      <c r="H10" s="21">
        <v>74200</v>
      </c>
      <c r="I10" s="21">
        <v>31100</v>
      </c>
      <c r="J10" s="22">
        <f t="shared" si="0"/>
        <v>41.913746630727758</v>
      </c>
      <c r="K10" s="21">
        <v>81921</v>
      </c>
      <c r="L10" s="21">
        <v>10286</v>
      </c>
      <c r="M10" s="21">
        <f t="shared" si="1"/>
        <v>63914</v>
      </c>
      <c r="N10" s="21">
        <v>82815</v>
      </c>
      <c r="O10" s="23">
        <f t="shared" si="2"/>
        <v>0.77176839944454512</v>
      </c>
      <c r="P10" s="24">
        <v>968</v>
      </c>
      <c r="Q10" s="25">
        <f t="shared" si="3"/>
        <v>66.026859504132233</v>
      </c>
      <c r="R10" s="26" t="s">
        <v>2688</v>
      </c>
      <c r="S10" s="27">
        <f>ABS(O35-O10)*100</f>
        <v>22.844703267638423</v>
      </c>
      <c r="T10" s="19" t="s">
        <v>2200</v>
      </c>
      <c r="U10" s="19" t="s">
        <v>36</v>
      </c>
      <c r="V10" s="21">
        <v>10000</v>
      </c>
      <c r="W10" s="19" t="s">
        <v>31</v>
      </c>
      <c r="X10" s="19" t="s">
        <v>2689</v>
      </c>
      <c r="Y10" s="19" t="s">
        <v>33</v>
      </c>
      <c r="Z10" s="19">
        <v>50</v>
      </c>
    </row>
    <row r="11" spans="1:26" x14ac:dyDescent="0.3">
      <c r="A11" s="56" t="s">
        <v>2688</v>
      </c>
      <c r="B11" s="19" t="s">
        <v>2714</v>
      </c>
      <c r="C11" s="19" t="s">
        <v>2715</v>
      </c>
      <c r="D11" s="20">
        <v>45211</v>
      </c>
      <c r="E11" s="21">
        <v>80000</v>
      </c>
      <c r="F11" s="19" t="s">
        <v>27</v>
      </c>
      <c r="G11" s="19" t="s">
        <v>28</v>
      </c>
      <c r="H11" s="21">
        <v>80000</v>
      </c>
      <c r="I11" s="21">
        <v>31900</v>
      </c>
      <c r="J11" s="22">
        <f t="shared" si="0"/>
        <v>39.875</v>
      </c>
      <c r="K11" s="21">
        <v>84017</v>
      </c>
      <c r="L11" s="21">
        <v>10429</v>
      </c>
      <c r="M11" s="21">
        <f t="shared" si="1"/>
        <v>69571</v>
      </c>
      <c r="N11" s="21">
        <v>85072</v>
      </c>
      <c r="O11" s="23">
        <f t="shared" si="2"/>
        <v>0.81778963701335339</v>
      </c>
      <c r="P11" s="24">
        <v>1032</v>
      </c>
      <c r="Q11" s="25">
        <f t="shared" si="3"/>
        <v>67.413759689922486</v>
      </c>
      <c r="R11" s="26" t="s">
        <v>2688</v>
      </c>
      <c r="S11" s="27">
        <f>ABS(O40-O11)*100</f>
        <v>23.598010971537875</v>
      </c>
      <c r="T11" s="19" t="s">
        <v>2200</v>
      </c>
      <c r="U11" s="19" t="s">
        <v>36</v>
      </c>
      <c r="V11" s="21">
        <v>10000</v>
      </c>
      <c r="W11" s="19" t="s">
        <v>31</v>
      </c>
      <c r="X11" s="19" t="s">
        <v>2689</v>
      </c>
      <c r="Y11" s="19" t="s">
        <v>33</v>
      </c>
      <c r="Z11" s="19">
        <v>50</v>
      </c>
    </row>
    <row r="12" spans="1:26" x14ac:dyDescent="0.3">
      <c r="A12" s="55" t="s">
        <v>2570</v>
      </c>
      <c r="B12" s="10" t="s">
        <v>2599</v>
      </c>
      <c r="C12" s="10" t="s">
        <v>2600</v>
      </c>
      <c r="D12" s="11">
        <v>45051</v>
      </c>
      <c r="E12" s="12">
        <v>132000</v>
      </c>
      <c r="F12" s="10" t="s">
        <v>69</v>
      </c>
      <c r="G12" s="10" t="s">
        <v>28</v>
      </c>
      <c r="H12" s="12">
        <v>132000</v>
      </c>
      <c r="I12" s="12">
        <v>44000</v>
      </c>
      <c r="J12" s="13">
        <f t="shared" si="0"/>
        <v>33.333333333333329</v>
      </c>
      <c r="K12" s="12">
        <v>126066</v>
      </c>
      <c r="L12" s="12">
        <v>10000</v>
      </c>
      <c r="M12" s="12">
        <f t="shared" si="1"/>
        <v>122000</v>
      </c>
      <c r="N12" s="12">
        <v>148802</v>
      </c>
      <c r="O12" s="14">
        <f t="shared" si="2"/>
        <v>0.81988145320627415</v>
      </c>
      <c r="P12" s="15">
        <v>1716</v>
      </c>
      <c r="Q12" s="16">
        <f t="shared" si="3"/>
        <v>71.095571095571103</v>
      </c>
      <c r="R12" s="17" t="s">
        <v>2570</v>
      </c>
      <c r="S12" s="18" t="e">
        <f>ABS(#REF!-O12)*100</f>
        <v>#REF!</v>
      </c>
      <c r="T12" s="10" t="s">
        <v>2576</v>
      </c>
      <c r="U12" s="10" t="s">
        <v>36</v>
      </c>
      <c r="V12" s="12">
        <v>10000</v>
      </c>
      <c r="W12" s="10" t="s">
        <v>31</v>
      </c>
      <c r="X12" s="10" t="s">
        <v>1930</v>
      </c>
      <c r="Y12" s="10" t="s">
        <v>33</v>
      </c>
      <c r="Z12" s="10">
        <v>63</v>
      </c>
    </row>
    <row r="13" spans="1:26" x14ac:dyDescent="0.3">
      <c r="A13" s="55" t="s">
        <v>2688</v>
      </c>
      <c r="B13" s="10" t="s">
        <v>2704</v>
      </c>
      <c r="C13" s="10" t="s">
        <v>2705</v>
      </c>
      <c r="D13" s="11">
        <v>45579</v>
      </c>
      <c r="E13" s="12">
        <v>78000</v>
      </c>
      <c r="F13" s="10" t="s">
        <v>27</v>
      </c>
      <c r="G13" s="10" t="s">
        <v>28</v>
      </c>
      <c r="H13" s="12">
        <v>78000</v>
      </c>
      <c r="I13" s="12">
        <v>36600</v>
      </c>
      <c r="J13" s="13">
        <f t="shared" si="0"/>
        <v>46.92307692307692</v>
      </c>
      <c r="K13" s="12">
        <v>80744</v>
      </c>
      <c r="L13" s="12">
        <v>10698</v>
      </c>
      <c r="M13" s="12">
        <f t="shared" si="1"/>
        <v>67302</v>
      </c>
      <c r="N13" s="12">
        <v>80978</v>
      </c>
      <c r="O13" s="14">
        <f t="shared" si="2"/>
        <v>0.83111462372496236</v>
      </c>
      <c r="P13" s="15">
        <v>1032</v>
      </c>
      <c r="Q13" s="16">
        <f t="shared" si="3"/>
        <v>65.215116279069761</v>
      </c>
      <c r="R13" s="17" t="s">
        <v>2688</v>
      </c>
      <c r="S13" s="18">
        <f>ABS(O65-O13)*100</f>
        <v>83.111462372496234</v>
      </c>
      <c r="T13" s="10" t="s">
        <v>2200</v>
      </c>
      <c r="U13" s="10" t="s">
        <v>31</v>
      </c>
      <c r="V13" s="12">
        <v>10000</v>
      </c>
      <c r="W13" s="10" t="s">
        <v>31</v>
      </c>
      <c r="X13" s="10" t="s">
        <v>2689</v>
      </c>
      <c r="Y13" s="10" t="s">
        <v>33</v>
      </c>
      <c r="Z13" s="10">
        <v>50</v>
      </c>
    </row>
    <row r="14" spans="1:26" x14ac:dyDescent="0.3">
      <c r="A14" s="55" t="s">
        <v>2570</v>
      </c>
      <c r="B14" s="10" t="s">
        <v>2577</v>
      </c>
      <c r="C14" s="10" t="s">
        <v>2578</v>
      </c>
      <c r="D14" s="11">
        <v>45351</v>
      </c>
      <c r="E14" s="12">
        <v>135000</v>
      </c>
      <c r="F14" s="10" t="s">
        <v>27</v>
      </c>
      <c r="G14" s="10" t="s">
        <v>28</v>
      </c>
      <c r="H14" s="12">
        <v>135000</v>
      </c>
      <c r="I14" s="12">
        <v>44100</v>
      </c>
      <c r="J14" s="13">
        <f t="shared" si="0"/>
        <v>32.666666666666664</v>
      </c>
      <c r="K14" s="12">
        <v>126252</v>
      </c>
      <c r="L14" s="12">
        <v>10000</v>
      </c>
      <c r="M14" s="12">
        <f t="shared" si="1"/>
        <v>125000</v>
      </c>
      <c r="N14" s="12">
        <v>149041</v>
      </c>
      <c r="O14" s="14">
        <f t="shared" si="2"/>
        <v>0.83869539254299152</v>
      </c>
      <c r="P14" s="15">
        <v>1716</v>
      </c>
      <c r="Q14" s="16">
        <f t="shared" si="3"/>
        <v>72.843822843822849</v>
      </c>
      <c r="R14" s="17" t="s">
        <v>2570</v>
      </c>
      <c r="S14" s="18" t="e">
        <f>ABS(#REF!-O14)*100</f>
        <v>#REF!</v>
      </c>
      <c r="T14" s="10" t="s">
        <v>1675</v>
      </c>
      <c r="U14" s="10" t="s">
        <v>36</v>
      </c>
      <c r="V14" s="12">
        <v>10000</v>
      </c>
      <c r="W14" s="10" t="s">
        <v>31</v>
      </c>
      <c r="X14" s="10" t="s">
        <v>1930</v>
      </c>
      <c r="Y14" s="10" t="s">
        <v>33</v>
      </c>
      <c r="Z14" s="10">
        <v>63</v>
      </c>
    </row>
    <row r="15" spans="1:26" x14ac:dyDescent="0.3">
      <c r="A15" s="56" t="s">
        <v>2570</v>
      </c>
      <c r="B15" s="19" t="s">
        <v>2583</v>
      </c>
      <c r="C15" s="19" t="s">
        <v>2584</v>
      </c>
      <c r="D15" s="20">
        <v>45323</v>
      </c>
      <c r="E15" s="21">
        <v>135000</v>
      </c>
      <c r="F15" s="19" t="s">
        <v>27</v>
      </c>
      <c r="G15" s="19" t="s">
        <v>28</v>
      </c>
      <c r="H15" s="21">
        <v>135000</v>
      </c>
      <c r="I15" s="21">
        <v>44100</v>
      </c>
      <c r="J15" s="22">
        <f t="shared" si="0"/>
        <v>32.666666666666664</v>
      </c>
      <c r="K15" s="21">
        <v>126252</v>
      </c>
      <c r="L15" s="21">
        <v>10000</v>
      </c>
      <c r="M15" s="21">
        <f t="shared" si="1"/>
        <v>125000</v>
      </c>
      <c r="N15" s="21">
        <v>149041</v>
      </c>
      <c r="O15" s="23">
        <f t="shared" si="2"/>
        <v>0.83869539254299152</v>
      </c>
      <c r="P15" s="24">
        <v>1716</v>
      </c>
      <c r="Q15" s="25">
        <f t="shared" si="3"/>
        <v>72.843822843822849</v>
      </c>
      <c r="R15" s="26" t="s">
        <v>2570</v>
      </c>
      <c r="S15" s="27" t="e">
        <f>ABS(#REF!-O15)*100</f>
        <v>#REF!</v>
      </c>
      <c r="T15" s="19" t="s">
        <v>2576</v>
      </c>
      <c r="U15" s="19" t="s">
        <v>36</v>
      </c>
      <c r="V15" s="21">
        <v>10000</v>
      </c>
      <c r="W15" s="19" t="s">
        <v>31</v>
      </c>
      <c r="X15" s="19" t="s">
        <v>1930</v>
      </c>
      <c r="Y15" s="19" t="s">
        <v>33</v>
      </c>
      <c r="Z15" s="19">
        <v>63</v>
      </c>
    </row>
    <row r="16" spans="1:26" x14ac:dyDescent="0.3">
      <c r="A16" s="56" t="s">
        <v>2570</v>
      </c>
      <c r="B16" s="19" t="s">
        <v>2589</v>
      </c>
      <c r="C16" s="19" t="s">
        <v>2590</v>
      </c>
      <c r="D16" s="20">
        <v>45366</v>
      </c>
      <c r="E16" s="21">
        <v>139500</v>
      </c>
      <c r="F16" s="19" t="s">
        <v>27</v>
      </c>
      <c r="G16" s="19" t="s">
        <v>28</v>
      </c>
      <c r="H16" s="21">
        <v>139500</v>
      </c>
      <c r="I16" s="21">
        <v>44100</v>
      </c>
      <c r="J16" s="22">
        <f t="shared" si="0"/>
        <v>31.612903225806448</v>
      </c>
      <c r="K16" s="21">
        <v>129512</v>
      </c>
      <c r="L16" s="21">
        <v>10000</v>
      </c>
      <c r="M16" s="21">
        <f t="shared" si="1"/>
        <v>129500</v>
      </c>
      <c r="N16" s="21">
        <v>153220</v>
      </c>
      <c r="O16" s="23">
        <f t="shared" si="2"/>
        <v>0.84518992298655526</v>
      </c>
      <c r="P16" s="24">
        <v>1716</v>
      </c>
      <c r="Q16" s="25">
        <f t="shared" si="3"/>
        <v>75.466200466200462</v>
      </c>
      <c r="R16" s="26" t="s">
        <v>2570</v>
      </c>
      <c r="S16" s="27" t="e">
        <f>ABS(#REF!-O16)*100</f>
        <v>#REF!</v>
      </c>
      <c r="T16" s="19" t="s">
        <v>2576</v>
      </c>
      <c r="U16" s="19" t="s">
        <v>36</v>
      </c>
      <c r="V16" s="21">
        <v>10000</v>
      </c>
      <c r="W16" s="19" t="s">
        <v>31</v>
      </c>
      <c r="X16" s="19" t="s">
        <v>1930</v>
      </c>
      <c r="Y16" s="19" t="s">
        <v>33</v>
      </c>
      <c r="Z16" s="19">
        <v>63</v>
      </c>
    </row>
    <row r="17" spans="1:26" x14ac:dyDescent="0.3">
      <c r="A17" s="56" t="s">
        <v>2570</v>
      </c>
      <c r="B17" s="19" t="s">
        <v>2595</v>
      </c>
      <c r="C17" s="19" t="s">
        <v>2596</v>
      </c>
      <c r="D17" s="20">
        <v>45121</v>
      </c>
      <c r="E17" s="21">
        <v>102000</v>
      </c>
      <c r="F17" s="19" t="s">
        <v>27</v>
      </c>
      <c r="G17" s="19" t="s">
        <v>28</v>
      </c>
      <c r="H17" s="21">
        <v>102000</v>
      </c>
      <c r="I17" s="21">
        <v>33400</v>
      </c>
      <c r="J17" s="22">
        <f t="shared" si="0"/>
        <v>32.745098039215684</v>
      </c>
      <c r="K17" s="21">
        <v>93925</v>
      </c>
      <c r="L17" s="21">
        <v>10000</v>
      </c>
      <c r="M17" s="21">
        <f t="shared" si="1"/>
        <v>92000</v>
      </c>
      <c r="N17" s="21">
        <v>107596</v>
      </c>
      <c r="O17" s="23">
        <f t="shared" si="2"/>
        <v>0.85505037361983716</v>
      </c>
      <c r="P17" s="24">
        <v>1113</v>
      </c>
      <c r="Q17" s="25">
        <f t="shared" si="3"/>
        <v>82.659478885893975</v>
      </c>
      <c r="R17" s="26" t="s">
        <v>2570</v>
      </c>
      <c r="S17" s="27" t="e">
        <f>ABS(#REF!-O17)*100</f>
        <v>#REF!</v>
      </c>
      <c r="T17" s="19" t="s">
        <v>2200</v>
      </c>
      <c r="U17" s="19" t="s">
        <v>36</v>
      </c>
      <c r="V17" s="21">
        <v>10000</v>
      </c>
      <c r="W17" s="19" t="s">
        <v>31</v>
      </c>
      <c r="X17" s="19" t="s">
        <v>1930</v>
      </c>
      <c r="Y17" s="19" t="s">
        <v>33</v>
      </c>
      <c r="Z17" s="19">
        <v>63</v>
      </c>
    </row>
    <row r="18" spans="1:26" x14ac:dyDescent="0.3">
      <c r="A18" s="56" t="s">
        <v>2570</v>
      </c>
      <c r="B18" s="19" t="s">
        <v>2574</v>
      </c>
      <c r="C18" s="19" t="s">
        <v>2575</v>
      </c>
      <c r="D18" s="20">
        <v>45646</v>
      </c>
      <c r="E18" s="21">
        <v>138000</v>
      </c>
      <c r="F18" s="19" t="s">
        <v>27</v>
      </c>
      <c r="G18" s="19" t="s">
        <v>28</v>
      </c>
      <c r="H18" s="21">
        <v>138000</v>
      </c>
      <c r="I18" s="21">
        <v>53400</v>
      </c>
      <c r="J18" s="22">
        <f t="shared" si="0"/>
        <v>38.695652173913039</v>
      </c>
      <c r="K18" s="21">
        <v>126252</v>
      </c>
      <c r="L18" s="21">
        <v>10000</v>
      </c>
      <c r="M18" s="21">
        <f t="shared" si="1"/>
        <v>128000</v>
      </c>
      <c r="N18" s="21">
        <v>149041</v>
      </c>
      <c r="O18" s="23">
        <f t="shared" si="2"/>
        <v>0.85882408196402327</v>
      </c>
      <c r="P18" s="24">
        <v>1716</v>
      </c>
      <c r="Q18" s="25">
        <f t="shared" si="3"/>
        <v>74.592074592074596</v>
      </c>
      <c r="R18" s="26" t="s">
        <v>2570</v>
      </c>
      <c r="S18" s="27" t="e">
        <f>ABS(#REF!-O18)*100</f>
        <v>#REF!</v>
      </c>
      <c r="T18" s="19" t="s">
        <v>2576</v>
      </c>
      <c r="U18" s="19" t="s">
        <v>31</v>
      </c>
      <c r="V18" s="21">
        <v>10000</v>
      </c>
      <c r="W18" s="19" t="s">
        <v>31</v>
      </c>
      <c r="X18" s="19" t="s">
        <v>1930</v>
      </c>
      <c r="Y18" s="19" t="s">
        <v>33</v>
      </c>
      <c r="Z18" s="19">
        <v>63</v>
      </c>
    </row>
    <row r="19" spans="1:26" x14ac:dyDescent="0.3">
      <c r="A19" s="55" t="s">
        <v>2688</v>
      </c>
      <c r="B19" s="10" t="s">
        <v>2720</v>
      </c>
      <c r="C19" s="10" t="s">
        <v>2721</v>
      </c>
      <c r="D19" s="11">
        <v>45054</v>
      </c>
      <c r="E19" s="12">
        <v>80850</v>
      </c>
      <c r="F19" s="10" t="s">
        <v>27</v>
      </c>
      <c r="G19" s="10" t="s">
        <v>28</v>
      </c>
      <c r="H19" s="12">
        <v>80850</v>
      </c>
      <c r="I19" s="12">
        <v>30800</v>
      </c>
      <c r="J19" s="13">
        <f t="shared" si="0"/>
        <v>38.095238095238095</v>
      </c>
      <c r="K19" s="12">
        <v>80951</v>
      </c>
      <c r="L19" s="12">
        <v>10286</v>
      </c>
      <c r="M19" s="12">
        <f t="shared" si="1"/>
        <v>70564</v>
      </c>
      <c r="N19" s="12">
        <v>81693</v>
      </c>
      <c r="O19" s="14">
        <f t="shared" si="2"/>
        <v>0.86377045768915328</v>
      </c>
      <c r="P19" s="15">
        <v>968</v>
      </c>
      <c r="Q19" s="16">
        <f t="shared" si="3"/>
        <v>72.896694214876035</v>
      </c>
      <c r="R19" s="17" t="s">
        <v>2688</v>
      </c>
      <c r="S19" s="18">
        <f>ABS(O45-O19)*100</f>
        <v>86.377045768915323</v>
      </c>
      <c r="T19" s="10" t="s">
        <v>2200</v>
      </c>
      <c r="U19" s="10" t="s">
        <v>36</v>
      </c>
      <c r="V19" s="12">
        <v>10000</v>
      </c>
      <c r="W19" s="10" t="s">
        <v>31</v>
      </c>
      <c r="X19" s="10" t="s">
        <v>2689</v>
      </c>
      <c r="Y19" s="10" t="s">
        <v>33</v>
      </c>
      <c r="Z19" s="10">
        <v>50</v>
      </c>
    </row>
    <row r="20" spans="1:26" x14ac:dyDescent="0.3">
      <c r="A20" s="56" t="s">
        <v>2570</v>
      </c>
      <c r="B20" s="19" t="s">
        <v>2587</v>
      </c>
      <c r="C20" s="19" t="s">
        <v>2588</v>
      </c>
      <c r="D20" s="20">
        <v>45114</v>
      </c>
      <c r="E20" s="21">
        <v>105000</v>
      </c>
      <c r="F20" s="19" t="s">
        <v>27</v>
      </c>
      <c r="G20" s="19" t="s">
        <v>28</v>
      </c>
      <c r="H20" s="21">
        <v>105000</v>
      </c>
      <c r="I20" s="21">
        <v>33900</v>
      </c>
      <c r="J20" s="22">
        <f t="shared" si="0"/>
        <v>32.285714285714285</v>
      </c>
      <c r="K20" s="21">
        <v>95123</v>
      </c>
      <c r="L20" s="21">
        <v>10000</v>
      </c>
      <c r="M20" s="21">
        <f t="shared" si="1"/>
        <v>95000</v>
      </c>
      <c r="N20" s="21">
        <v>109132</v>
      </c>
      <c r="O20" s="23">
        <f t="shared" si="2"/>
        <v>0.87050544294982224</v>
      </c>
      <c r="P20" s="24">
        <v>1113</v>
      </c>
      <c r="Q20" s="25">
        <f t="shared" si="3"/>
        <v>85.354896675651389</v>
      </c>
      <c r="R20" s="26" t="s">
        <v>2570</v>
      </c>
      <c r="S20" s="27" t="e">
        <f>ABS(#REF!-O20)*100</f>
        <v>#REF!</v>
      </c>
      <c r="T20" s="19" t="s">
        <v>2200</v>
      </c>
      <c r="U20" s="19" t="s">
        <v>36</v>
      </c>
      <c r="V20" s="21">
        <v>10000</v>
      </c>
      <c r="W20" s="19" t="s">
        <v>31</v>
      </c>
      <c r="X20" s="19" t="s">
        <v>1930</v>
      </c>
      <c r="Y20" s="19" t="s">
        <v>33</v>
      </c>
      <c r="Z20" s="19">
        <v>63</v>
      </c>
    </row>
    <row r="21" spans="1:26" x14ac:dyDescent="0.3">
      <c r="A21" s="55" t="s">
        <v>2570</v>
      </c>
      <c r="B21" s="10" t="s">
        <v>2579</v>
      </c>
      <c r="C21" s="10" t="s">
        <v>2580</v>
      </c>
      <c r="D21" s="11">
        <v>45399</v>
      </c>
      <c r="E21" s="12">
        <v>140000</v>
      </c>
      <c r="F21" s="10" t="s">
        <v>27</v>
      </c>
      <c r="G21" s="10" t="s">
        <v>28</v>
      </c>
      <c r="H21" s="12">
        <v>140000</v>
      </c>
      <c r="I21" s="12">
        <v>53400</v>
      </c>
      <c r="J21" s="13">
        <f t="shared" si="0"/>
        <v>38.142857142857146</v>
      </c>
      <c r="K21" s="12">
        <v>126252</v>
      </c>
      <c r="L21" s="12">
        <v>10000</v>
      </c>
      <c r="M21" s="12">
        <f t="shared" si="1"/>
        <v>130000</v>
      </c>
      <c r="N21" s="12">
        <v>149041</v>
      </c>
      <c r="O21" s="14">
        <f t="shared" si="2"/>
        <v>0.87224320824471113</v>
      </c>
      <c r="P21" s="15">
        <v>1716</v>
      </c>
      <c r="Q21" s="16">
        <f t="shared" si="3"/>
        <v>75.757575757575751</v>
      </c>
      <c r="R21" s="17" t="s">
        <v>2570</v>
      </c>
      <c r="S21" s="18" t="e">
        <f>ABS(#REF!-O21)*100</f>
        <v>#REF!</v>
      </c>
      <c r="T21" s="10" t="s">
        <v>2576</v>
      </c>
      <c r="U21" s="10" t="s">
        <v>36</v>
      </c>
      <c r="V21" s="12">
        <v>10000</v>
      </c>
      <c r="W21" s="10" t="s">
        <v>31</v>
      </c>
      <c r="X21" s="10" t="s">
        <v>1930</v>
      </c>
      <c r="Y21" s="10" t="s">
        <v>33</v>
      </c>
      <c r="Z21" s="10">
        <v>63</v>
      </c>
    </row>
    <row r="22" spans="1:26" x14ac:dyDescent="0.3">
      <c r="A22" s="55" t="s">
        <v>2570</v>
      </c>
      <c r="B22" s="10" t="s">
        <v>2591</v>
      </c>
      <c r="C22" s="10" t="s">
        <v>2592</v>
      </c>
      <c r="D22" s="11">
        <v>45436</v>
      </c>
      <c r="E22" s="12">
        <v>145000</v>
      </c>
      <c r="F22" s="10" t="s">
        <v>27</v>
      </c>
      <c r="G22" s="10" t="s">
        <v>28</v>
      </c>
      <c r="H22" s="12">
        <v>145000</v>
      </c>
      <c r="I22" s="12">
        <v>54800</v>
      </c>
      <c r="J22" s="13">
        <f t="shared" si="0"/>
        <v>37.793103448275858</v>
      </c>
      <c r="K22" s="12">
        <v>129512</v>
      </c>
      <c r="L22" s="12">
        <v>10000</v>
      </c>
      <c r="M22" s="12">
        <f t="shared" si="1"/>
        <v>135000</v>
      </c>
      <c r="N22" s="12">
        <v>153220</v>
      </c>
      <c r="O22" s="14">
        <f t="shared" si="2"/>
        <v>0.88108602010181436</v>
      </c>
      <c r="P22" s="15">
        <v>1716</v>
      </c>
      <c r="Q22" s="16">
        <f t="shared" si="3"/>
        <v>78.671328671328666</v>
      </c>
      <c r="R22" s="17" t="s">
        <v>2570</v>
      </c>
      <c r="S22" s="18" t="e">
        <f>ABS(#REF!-O22)*100</f>
        <v>#REF!</v>
      </c>
      <c r="T22" s="10" t="s">
        <v>2576</v>
      </c>
      <c r="U22" s="10" t="s">
        <v>36</v>
      </c>
      <c r="V22" s="12">
        <v>10000</v>
      </c>
      <c r="W22" s="10" t="s">
        <v>31</v>
      </c>
      <c r="X22" s="10" t="s">
        <v>1930</v>
      </c>
      <c r="Y22" s="10" t="s">
        <v>33</v>
      </c>
      <c r="Z22" s="10">
        <v>63</v>
      </c>
    </row>
    <row r="23" spans="1:26" x14ac:dyDescent="0.3">
      <c r="A23" s="55" t="s">
        <v>2688</v>
      </c>
      <c r="B23" s="10" t="s">
        <v>2728</v>
      </c>
      <c r="C23" s="10" t="s">
        <v>2729</v>
      </c>
      <c r="D23" s="11">
        <v>45266</v>
      </c>
      <c r="E23" s="12">
        <v>80000</v>
      </c>
      <c r="F23" s="10" t="s">
        <v>27</v>
      </c>
      <c r="G23" s="10" t="s">
        <v>28</v>
      </c>
      <c r="H23" s="12">
        <v>80000</v>
      </c>
      <c r="I23" s="12">
        <v>28800</v>
      </c>
      <c r="J23" s="13">
        <f t="shared" si="0"/>
        <v>36</v>
      </c>
      <c r="K23" s="12">
        <v>77600</v>
      </c>
      <c r="L23" s="12">
        <v>10286</v>
      </c>
      <c r="M23" s="12">
        <f t="shared" si="1"/>
        <v>69714</v>
      </c>
      <c r="N23" s="12">
        <v>77819</v>
      </c>
      <c r="O23" s="14">
        <f t="shared" si="2"/>
        <v>0.89584805767229081</v>
      </c>
      <c r="P23" s="15">
        <v>968</v>
      </c>
      <c r="Q23" s="16">
        <f t="shared" si="3"/>
        <v>72.018595041322314</v>
      </c>
      <c r="R23" s="17" t="s">
        <v>2688</v>
      </c>
      <c r="S23" s="18">
        <f>ABS(O45-O23)*100</f>
        <v>89.584805767229085</v>
      </c>
      <c r="T23" s="10" t="s">
        <v>2200</v>
      </c>
      <c r="U23" s="10" t="s">
        <v>36</v>
      </c>
      <c r="V23" s="12">
        <v>10000</v>
      </c>
      <c r="W23" s="10" t="s">
        <v>31</v>
      </c>
      <c r="X23" s="10" t="s">
        <v>2689</v>
      </c>
      <c r="Y23" s="10" t="s">
        <v>33</v>
      </c>
      <c r="Z23" s="10">
        <v>50</v>
      </c>
    </row>
    <row r="24" spans="1:26" x14ac:dyDescent="0.3">
      <c r="A24" s="56" t="s">
        <v>2688</v>
      </c>
      <c r="B24" s="19" t="s">
        <v>2690</v>
      </c>
      <c r="C24" s="19" t="s">
        <v>2691</v>
      </c>
      <c r="D24" s="20">
        <v>45428</v>
      </c>
      <c r="E24" s="21">
        <v>82000</v>
      </c>
      <c r="F24" s="19" t="s">
        <v>27</v>
      </c>
      <c r="G24" s="19" t="s">
        <v>28</v>
      </c>
      <c r="H24" s="21">
        <v>82000</v>
      </c>
      <c r="I24" s="21">
        <v>35700</v>
      </c>
      <c r="J24" s="22">
        <f t="shared" si="0"/>
        <v>43.536585365853661</v>
      </c>
      <c r="K24" s="21">
        <v>78570</v>
      </c>
      <c r="L24" s="21">
        <v>10286</v>
      </c>
      <c r="M24" s="21">
        <f t="shared" si="1"/>
        <v>71714</v>
      </c>
      <c r="N24" s="21">
        <v>78941</v>
      </c>
      <c r="O24" s="23">
        <f t="shared" si="2"/>
        <v>0.908450615016278</v>
      </c>
      <c r="P24" s="24">
        <v>968</v>
      </c>
      <c r="Q24" s="25">
        <f t="shared" si="3"/>
        <v>74.084710743801651</v>
      </c>
      <c r="R24" s="26" t="s">
        <v>2688</v>
      </c>
      <c r="S24" s="27">
        <f>ABS(O83-O24)*100</f>
        <v>90.845061501627796</v>
      </c>
      <c r="T24" s="19" t="s">
        <v>2200</v>
      </c>
      <c r="U24" s="19" t="s">
        <v>31</v>
      </c>
      <c r="V24" s="21">
        <v>10000</v>
      </c>
      <c r="W24" s="19" t="s">
        <v>31</v>
      </c>
      <c r="X24" s="19" t="s">
        <v>2689</v>
      </c>
      <c r="Y24" s="19" t="s">
        <v>33</v>
      </c>
      <c r="Z24" s="19">
        <v>50</v>
      </c>
    </row>
    <row r="25" spans="1:26" x14ac:dyDescent="0.3">
      <c r="A25" s="56" t="s">
        <v>2688</v>
      </c>
      <c r="B25" s="19" t="s">
        <v>2700</v>
      </c>
      <c r="C25" s="19" t="s">
        <v>2701</v>
      </c>
      <c r="D25" s="20">
        <v>45531</v>
      </c>
      <c r="E25" s="21">
        <v>85000</v>
      </c>
      <c r="F25" s="19" t="s">
        <v>27</v>
      </c>
      <c r="G25" s="19" t="s">
        <v>28</v>
      </c>
      <c r="H25" s="21">
        <v>85000</v>
      </c>
      <c r="I25" s="21">
        <v>36700</v>
      </c>
      <c r="J25" s="22">
        <f t="shared" si="0"/>
        <v>43.176470588235297</v>
      </c>
      <c r="K25" s="21">
        <v>81055</v>
      </c>
      <c r="L25" s="21">
        <v>10429</v>
      </c>
      <c r="M25" s="21">
        <f t="shared" si="1"/>
        <v>74571</v>
      </c>
      <c r="N25" s="21">
        <v>81648</v>
      </c>
      <c r="O25" s="23">
        <f t="shared" si="2"/>
        <v>0.91332304526748975</v>
      </c>
      <c r="P25" s="24">
        <v>1008</v>
      </c>
      <c r="Q25" s="25">
        <f t="shared" si="3"/>
        <v>73.979166666666671</v>
      </c>
      <c r="R25" s="26" t="s">
        <v>2688</v>
      </c>
      <c r="S25" s="27">
        <f>ABS(O79-O25)*100</f>
        <v>91.33230452674897</v>
      </c>
      <c r="T25" s="19" t="s">
        <v>2200</v>
      </c>
      <c r="U25" s="19" t="s">
        <v>36</v>
      </c>
      <c r="V25" s="21">
        <v>10000</v>
      </c>
      <c r="W25" s="19" t="s">
        <v>31</v>
      </c>
      <c r="X25" s="19" t="s">
        <v>2689</v>
      </c>
      <c r="Y25" s="19" t="s">
        <v>33</v>
      </c>
      <c r="Z25" s="19">
        <v>50</v>
      </c>
    </row>
    <row r="26" spans="1:26" x14ac:dyDescent="0.3">
      <c r="A26" s="55" t="s">
        <v>2570</v>
      </c>
      <c r="B26" s="10" t="s">
        <v>2593</v>
      </c>
      <c r="C26" s="10" t="s">
        <v>2594</v>
      </c>
      <c r="D26" s="11">
        <v>45363</v>
      </c>
      <c r="E26" s="12">
        <v>105000</v>
      </c>
      <c r="F26" s="10" t="s">
        <v>27</v>
      </c>
      <c r="G26" s="10" t="s">
        <v>28</v>
      </c>
      <c r="H26" s="12">
        <v>105000</v>
      </c>
      <c r="I26" s="12">
        <v>32300</v>
      </c>
      <c r="J26" s="13">
        <f t="shared" si="0"/>
        <v>30.761904761904763</v>
      </c>
      <c r="K26" s="12">
        <v>90736</v>
      </c>
      <c r="L26" s="12">
        <v>10000</v>
      </c>
      <c r="M26" s="12">
        <f t="shared" si="1"/>
        <v>95000</v>
      </c>
      <c r="N26" s="12">
        <v>103507</v>
      </c>
      <c r="O26" s="14">
        <f t="shared" si="2"/>
        <v>0.91781232187195072</v>
      </c>
      <c r="P26" s="15">
        <v>1086</v>
      </c>
      <c r="Q26" s="16">
        <f t="shared" si="3"/>
        <v>87.476979742173114</v>
      </c>
      <c r="R26" s="17" t="s">
        <v>2570</v>
      </c>
      <c r="S26" s="18" t="e">
        <f>ABS(#REF!-O26)*100</f>
        <v>#REF!</v>
      </c>
      <c r="T26" s="10" t="s">
        <v>2200</v>
      </c>
      <c r="U26" s="10" t="s">
        <v>36</v>
      </c>
      <c r="V26" s="12">
        <v>10000</v>
      </c>
      <c r="W26" s="10" t="s">
        <v>31</v>
      </c>
      <c r="X26" s="10" t="s">
        <v>1930</v>
      </c>
      <c r="Y26" s="10" t="s">
        <v>33</v>
      </c>
      <c r="Z26" s="10">
        <v>63</v>
      </c>
    </row>
    <row r="27" spans="1:26" x14ac:dyDescent="0.3">
      <c r="A27" s="55" t="s">
        <v>2688</v>
      </c>
      <c r="B27" s="10" t="s">
        <v>2702</v>
      </c>
      <c r="C27" s="10" t="s">
        <v>2703</v>
      </c>
      <c r="D27" s="11">
        <v>45645</v>
      </c>
      <c r="E27" s="12">
        <v>85000</v>
      </c>
      <c r="F27" s="10" t="s">
        <v>27</v>
      </c>
      <c r="G27" s="10" t="s">
        <v>28</v>
      </c>
      <c r="H27" s="12">
        <v>85000</v>
      </c>
      <c r="I27" s="12">
        <v>36500</v>
      </c>
      <c r="J27" s="13">
        <f t="shared" si="0"/>
        <v>42.941176470588232</v>
      </c>
      <c r="K27" s="12">
        <v>80475</v>
      </c>
      <c r="L27" s="12">
        <v>10429</v>
      </c>
      <c r="M27" s="12">
        <f t="shared" si="1"/>
        <v>74571</v>
      </c>
      <c r="N27" s="12">
        <v>80978</v>
      </c>
      <c r="O27" s="14">
        <f t="shared" si="2"/>
        <v>0.92087974511595738</v>
      </c>
      <c r="P27" s="15">
        <v>1032</v>
      </c>
      <c r="Q27" s="16">
        <f t="shared" si="3"/>
        <v>72.258720930232556</v>
      </c>
      <c r="R27" s="17" t="s">
        <v>2688</v>
      </c>
      <c r="S27" s="18">
        <f>ABS(O80-O27)*100</f>
        <v>92.087974511595732</v>
      </c>
      <c r="T27" s="10" t="s">
        <v>2200</v>
      </c>
      <c r="U27" s="10" t="s">
        <v>31</v>
      </c>
      <c r="V27" s="12">
        <v>10000</v>
      </c>
      <c r="W27" s="10" t="s">
        <v>31</v>
      </c>
      <c r="X27" s="10" t="s">
        <v>2689</v>
      </c>
      <c r="Y27" s="10" t="s">
        <v>33</v>
      </c>
      <c r="Z27" s="10">
        <v>50</v>
      </c>
    </row>
    <row r="28" spans="1:26" x14ac:dyDescent="0.3">
      <c r="A28" s="56" t="s">
        <v>2570</v>
      </c>
      <c r="B28" s="19" t="s">
        <v>2597</v>
      </c>
      <c r="C28" s="19" t="s">
        <v>2598</v>
      </c>
      <c r="D28" s="20">
        <v>45491</v>
      </c>
      <c r="E28" s="21">
        <v>151000</v>
      </c>
      <c r="F28" s="19" t="s">
        <v>27</v>
      </c>
      <c r="G28" s="19" t="s">
        <v>28</v>
      </c>
      <c r="H28" s="21">
        <v>151000</v>
      </c>
      <c r="I28" s="21">
        <v>54700</v>
      </c>
      <c r="J28" s="22">
        <f t="shared" si="0"/>
        <v>36.225165562913908</v>
      </c>
      <c r="K28" s="21">
        <v>129326</v>
      </c>
      <c r="L28" s="21">
        <v>10000</v>
      </c>
      <c r="M28" s="21">
        <f t="shared" si="1"/>
        <v>141000</v>
      </c>
      <c r="N28" s="21">
        <v>152982</v>
      </c>
      <c r="O28" s="23">
        <f t="shared" si="2"/>
        <v>0.92167706004627992</v>
      </c>
      <c r="P28" s="24">
        <v>1716</v>
      </c>
      <c r="Q28" s="25">
        <f t="shared" si="3"/>
        <v>82.167832167832174</v>
      </c>
      <c r="R28" s="26" t="s">
        <v>2570</v>
      </c>
      <c r="S28" s="27" t="e">
        <f>ABS(#REF!-O28)*100</f>
        <v>#REF!</v>
      </c>
      <c r="T28" s="19" t="s">
        <v>2576</v>
      </c>
      <c r="U28" s="19" t="s">
        <v>36</v>
      </c>
      <c r="V28" s="21">
        <v>10000</v>
      </c>
      <c r="W28" s="19" t="s">
        <v>31</v>
      </c>
      <c r="X28" s="19" t="s">
        <v>1930</v>
      </c>
      <c r="Y28" s="19" t="s">
        <v>33</v>
      </c>
      <c r="Z28" s="19">
        <v>63</v>
      </c>
    </row>
    <row r="29" spans="1:26" x14ac:dyDescent="0.3">
      <c r="A29" s="56" t="s">
        <v>2688</v>
      </c>
      <c r="B29" s="19" t="s">
        <v>2732</v>
      </c>
      <c r="C29" s="19" t="s">
        <v>2733</v>
      </c>
      <c r="D29" s="20">
        <v>45394</v>
      </c>
      <c r="E29" s="21">
        <v>88000</v>
      </c>
      <c r="F29" s="19" t="s">
        <v>27</v>
      </c>
      <c r="G29" s="19" t="s">
        <v>28</v>
      </c>
      <c r="H29" s="21">
        <v>88000</v>
      </c>
      <c r="I29" s="21">
        <v>38600</v>
      </c>
      <c r="J29" s="22">
        <f t="shared" si="0"/>
        <v>43.863636363636367</v>
      </c>
      <c r="K29" s="21">
        <v>82703</v>
      </c>
      <c r="L29" s="21">
        <v>10429</v>
      </c>
      <c r="M29" s="21">
        <f t="shared" si="1"/>
        <v>77571</v>
      </c>
      <c r="N29" s="21">
        <v>83553</v>
      </c>
      <c r="O29" s="23">
        <f t="shared" si="2"/>
        <v>0.92840472514451899</v>
      </c>
      <c r="P29" s="24">
        <v>1008</v>
      </c>
      <c r="Q29" s="25">
        <f t="shared" si="3"/>
        <v>76.955357142857139</v>
      </c>
      <c r="R29" s="26" t="s">
        <v>2688</v>
      </c>
      <c r="S29" s="27">
        <f>ABS(O32-O29)*100</f>
        <v>3.1694993433206253</v>
      </c>
      <c r="T29" s="19" t="s">
        <v>2200</v>
      </c>
      <c r="U29" s="19" t="s">
        <v>36</v>
      </c>
      <c r="V29" s="21">
        <v>10000</v>
      </c>
      <c r="W29" s="19" t="s">
        <v>31</v>
      </c>
      <c r="X29" s="19" t="s">
        <v>2689</v>
      </c>
      <c r="Y29" s="19" t="s">
        <v>33</v>
      </c>
      <c r="Z29" s="19">
        <v>50</v>
      </c>
    </row>
    <row r="30" spans="1:26" x14ac:dyDescent="0.3">
      <c r="A30" s="55" t="s">
        <v>2688</v>
      </c>
      <c r="B30" s="10" t="s">
        <v>2694</v>
      </c>
      <c r="C30" s="10" t="s">
        <v>2695</v>
      </c>
      <c r="D30" s="11">
        <v>45202</v>
      </c>
      <c r="E30" s="12">
        <v>83500</v>
      </c>
      <c r="F30" s="10" t="s">
        <v>27</v>
      </c>
      <c r="G30" s="10" t="s">
        <v>28</v>
      </c>
      <c r="H30" s="12">
        <v>83500</v>
      </c>
      <c r="I30" s="12">
        <v>28800</v>
      </c>
      <c r="J30" s="13">
        <f t="shared" si="0"/>
        <v>34.491017964071858</v>
      </c>
      <c r="K30" s="12">
        <v>77600</v>
      </c>
      <c r="L30" s="12">
        <v>10286</v>
      </c>
      <c r="M30" s="12">
        <f t="shared" si="1"/>
        <v>73214</v>
      </c>
      <c r="N30" s="12">
        <v>77819</v>
      </c>
      <c r="O30" s="14">
        <f t="shared" si="2"/>
        <v>0.94082422030609492</v>
      </c>
      <c r="P30" s="15">
        <v>968</v>
      </c>
      <c r="Q30" s="16">
        <f t="shared" si="3"/>
        <v>75.634297520661164</v>
      </c>
      <c r="R30" s="17" t="s">
        <v>2688</v>
      </c>
      <c r="S30" s="18">
        <f>ABS(O87-O30)*100</f>
        <v>94.082422030609493</v>
      </c>
      <c r="T30" s="10" t="s">
        <v>2200</v>
      </c>
      <c r="U30" s="10" t="s">
        <v>36</v>
      </c>
      <c r="V30" s="12">
        <v>10000</v>
      </c>
      <c r="W30" s="10" t="s">
        <v>31</v>
      </c>
      <c r="X30" s="10" t="s">
        <v>2689</v>
      </c>
      <c r="Y30" s="10" t="s">
        <v>33</v>
      </c>
      <c r="Z30" s="10">
        <v>50</v>
      </c>
    </row>
    <row r="31" spans="1:26" x14ac:dyDescent="0.3">
      <c r="A31" s="55" t="s">
        <v>2688</v>
      </c>
      <c r="B31" s="10" t="s">
        <v>2710</v>
      </c>
      <c r="C31" s="10" t="s">
        <v>2711</v>
      </c>
      <c r="D31" s="11">
        <v>45247</v>
      </c>
      <c r="E31" s="12">
        <v>85000</v>
      </c>
      <c r="F31" s="10" t="s">
        <v>27</v>
      </c>
      <c r="G31" s="10" t="s">
        <v>28</v>
      </c>
      <c r="H31" s="12">
        <v>85000</v>
      </c>
      <c r="I31" s="12">
        <v>29100</v>
      </c>
      <c r="J31" s="13">
        <f t="shared" si="0"/>
        <v>34.235294117647058</v>
      </c>
      <c r="K31" s="12">
        <v>78570</v>
      </c>
      <c r="L31" s="12">
        <v>10286</v>
      </c>
      <c r="M31" s="12">
        <f t="shared" si="1"/>
        <v>74714</v>
      </c>
      <c r="N31" s="12">
        <v>78941</v>
      </c>
      <c r="O31" s="14">
        <f t="shared" si="2"/>
        <v>0.94645368059690149</v>
      </c>
      <c r="P31" s="15">
        <v>968</v>
      </c>
      <c r="Q31" s="16">
        <f t="shared" si="3"/>
        <v>77.183884297520663</v>
      </c>
      <c r="R31" s="17" t="s">
        <v>2688</v>
      </c>
      <c r="S31" s="18">
        <f>ABS(O62-O31)*100</f>
        <v>94.645368059690156</v>
      </c>
      <c r="T31" s="10" t="s">
        <v>2200</v>
      </c>
      <c r="U31" s="10" t="s">
        <v>36</v>
      </c>
      <c r="V31" s="12">
        <v>10000</v>
      </c>
      <c r="W31" s="10" t="s">
        <v>31</v>
      </c>
      <c r="X31" s="10" t="s">
        <v>2689</v>
      </c>
      <c r="Y31" s="10" t="s">
        <v>33</v>
      </c>
      <c r="Z31" s="10">
        <v>50</v>
      </c>
    </row>
    <row r="32" spans="1:26" x14ac:dyDescent="0.3">
      <c r="A32" s="56" t="s">
        <v>2688</v>
      </c>
      <c r="B32" s="19" t="s">
        <v>2708</v>
      </c>
      <c r="C32" s="19" t="s">
        <v>2709</v>
      </c>
      <c r="D32" s="20">
        <v>45246</v>
      </c>
      <c r="E32" s="21">
        <v>85000</v>
      </c>
      <c r="F32" s="19" t="s">
        <v>27</v>
      </c>
      <c r="G32" s="19" t="s">
        <v>28</v>
      </c>
      <c r="H32" s="21">
        <v>85000</v>
      </c>
      <c r="I32" s="21">
        <v>28800</v>
      </c>
      <c r="J32" s="22">
        <f t="shared" si="0"/>
        <v>33.882352941176471</v>
      </c>
      <c r="K32" s="21">
        <v>77600</v>
      </c>
      <c r="L32" s="21">
        <v>10286</v>
      </c>
      <c r="M32" s="21">
        <f t="shared" si="1"/>
        <v>74714</v>
      </c>
      <c r="N32" s="21">
        <v>77819</v>
      </c>
      <c r="O32" s="23">
        <f t="shared" si="2"/>
        <v>0.96009971857772525</v>
      </c>
      <c r="P32" s="24">
        <v>968</v>
      </c>
      <c r="Q32" s="25">
        <f t="shared" si="3"/>
        <v>77.183884297520663</v>
      </c>
      <c r="R32" s="26" t="s">
        <v>2688</v>
      </c>
      <c r="S32" s="27">
        <f>ABS(O64-O32)*100</f>
        <v>96.009971857772527</v>
      </c>
      <c r="T32" s="19" t="s">
        <v>2200</v>
      </c>
      <c r="U32" s="19" t="s">
        <v>36</v>
      </c>
      <c r="V32" s="21">
        <v>10000</v>
      </c>
      <c r="W32" s="19" t="s">
        <v>31</v>
      </c>
      <c r="X32" s="19" t="s">
        <v>2689</v>
      </c>
      <c r="Y32" s="19" t="s">
        <v>33</v>
      </c>
      <c r="Z32" s="19">
        <v>50</v>
      </c>
    </row>
    <row r="33" spans="1:26" x14ac:dyDescent="0.3">
      <c r="A33" s="56" t="s">
        <v>2570</v>
      </c>
      <c r="B33" s="19" t="s">
        <v>2581</v>
      </c>
      <c r="C33" s="19" t="s">
        <v>2582</v>
      </c>
      <c r="D33" s="20">
        <v>45471</v>
      </c>
      <c r="E33" s="21">
        <v>110000</v>
      </c>
      <c r="F33" s="19" t="s">
        <v>27</v>
      </c>
      <c r="G33" s="19" t="s">
        <v>28</v>
      </c>
      <c r="H33" s="21">
        <v>110000</v>
      </c>
      <c r="I33" s="21">
        <v>38800</v>
      </c>
      <c r="J33" s="22">
        <f t="shared" si="0"/>
        <v>35.272727272727273</v>
      </c>
      <c r="K33" s="21">
        <v>90736</v>
      </c>
      <c r="L33" s="21">
        <v>10000</v>
      </c>
      <c r="M33" s="21">
        <f t="shared" si="1"/>
        <v>100000</v>
      </c>
      <c r="N33" s="21">
        <v>103507</v>
      </c>
      <c r="O33" s="23">
        <f t="shared" si="2"/>
        <v>0.96611823354942172</v>
      </c>
      <c r="P33" s="24">
        <v>1086</v>
      </c>
      <c r="Q33" s="25">
        <f t="shared" si="3"/>
        <v>92.081031307550646</v>
      </c>
      <c r="R33" s="26" t="s">
        <v>2570</v>
      </c>
      <c r="S33" s="27" t="e">
        <f>ABS(#REF!-O33)*100</f>
        <v>#REF!</v>
      </c>
      <c r="T33" s="19" t="s">
        <v>2200</v>
      </c>
      <c r="U33" s="19" t="s">
        <v>36</v>
      </c>
      <c r="V33" s="21">
        <v>10000</v>
      </c>
      <c r="W33" s="19" t="s">
        <v>31</v>
      </c>
      <c r="X33" s="19" t="s">
        <v>1930</v>
      </c>
      <c r="Y33" s="19" t="s">
        <v>33</v>
      </c>
      <c r="Z33" s="19">
        <v>63</v>
      </c>
    </row>
    <row r="34" spans="1:26" x14ac:dyDescent="0.3">
      <c r="A34" s="56" t="s">
        <v>2570</v>
      </c>
      <c r="B34" s="19" t="s">
        <v>2572</v>
      </c>
      <c r="C34" s="19" t="s">
        <v>2573</v>
      </c>
      <c r="D34" s="20">
        <v>45534</v>
      </c>
      <c r="E34" s="21">
        <v>115000</v>
      </c>
      <c r="F34" s="19" t="s">
        <v>27</v>
      </c>
      <c r="G34" s="19" t="s">
        <v>28</v>
      </c>
      <c r="H34" s="21">
        <v>115000</v>
      </c>
      <c r="I34" s="21">
        <v>40200</v>
      </c>
      <c r="J34" s="22">
        <f t="shared" si="0"/>
        <v>34.956521739130437</v>
      </c>
      <c r="K34" s="21">
        <v>93869</v>
      </c>
      <c r="L34" s="21">
        <v>10000</v>
      </c>
      <c r="M34" s="21">
        <f t="shared" si="1"/>
        <v>105000</v>
      </c>
      <c r="N34" s="21">
        <v>107524</v>
      </c>
      <c r="O34" s="23">
        <f t="shared" si="2"/>
        <v>0.97652617090138016</v>
      </c>
      <c r="P34" s="24">
        <v>1086</v>
      </c>
      <c r="Q34" s="25">
        <f t="shared" si="3"/>
        <v>96.685082872928177</v>
      </c>
      <c r="R34" s="26" t="s">
        <v>2570</v>
      </c>
      <c r="S34" s="27" t="e">
        <f>ABS(#REF!-O34)*100</f>
        <v>#REF!</v>
      </c>
      <c r="T34" s="19" t="s">
        <v>2200</v>
      </c>
      <c r="U34" s="19" t="s">
        <v>36</v>
      </c>
      <c r="V34" s="21">
        <v>10000</v>
      </c>
      <c r="W34" s="19" t="s">
        <v>31</v>
      </c>
      <c r="X34" s="19" t="s">
        <v>1930</v>
      </c>
      <c r="Y34" s="19" t="s">
        <v>33</v>
      </c>
      <c r="Z34" s="19">
        <v>63</v>
      </c>
    </row>
    <row r="35" spans="1:26" x14ac:dyDescent="0.3">
      <c r="A35" s="55" t="s">
        <v>2688</v>
      </c>
      <c r="B35" s="10" t="s">
        <v>2712</v>
      </c>
      <c r="C35" s="10" t="s">
        <v>2713</v>
      </c>
      <c r="D35" s="11">
        <v>45411</v>
      </c>
      <c r="E35" s="12">
        <v>94000</v>
      </c>
      <c r="F35" s="10" t="s">
        <v>27</v>
      </c>
      <c r="G35" s="10" t="s">
        <v>28</v>
      </c>
      <c r="H35" s="12">
        <v>94000</v>
      </c>
      <c r="I35" s="12">
        <v>38600</v>
      </c>
      <c r="J35" s="13">
        <f t="shared" si="0"/>
        <v>41.063829787234042</v>
      </c>
      <c r="K35" s="12">
        <v>82703</v>
      </c>
      <c r="L35" s="12">
        <v>10429</v>
      </c>
      <c r="M35" s="12">
        <f t="shared" si="1"/>
        <v>83571</v>
      </c>
      <c r="N35" s="12">
        <v>83553</v>
      </c>
      <c r="O35" s="14">
        <f t="shared" si="2"/>
        <v>1.0002154321209293</v>
      </c>
      <c r="P35" s="15">
        <v>1008</v>
      </c>
      <c r="Q35" s="16">
        <f t="shared" si="3"/>
        <v>82.907738095238102</v>
      </c>
      <c r="R35" s="17" t="s">
        <v>2688</v>
      </c>
      <c r="S35" s="18">
        <f>ABS(O65-O35)*100</f>
        <v>100.02154321209294</v>
      </c>
      <c r="T35" s="10" t="s">
        <v>2200</v>
      </c>
      <c r="U35" s="10" t="s">
        <v>36</v>
      </c>
      <c r="V35" s="12">
        <v>10000</v>
      </c>
      <c r="W35" s="10" t="s">
        <v>31</v>
      </c>
      <c r="X35" s="10" t="s">
        <v>2689</v>
      </c>
      <c r="Y35" s="10" t="s">
        <v>33</v>
      </c>
      <c r="Z35" s="10">
        <v>50</v>
      </c>
    </row>
    <row r="36" spans="1:26" x14ac:dyDescent="0.3">
      <c r="A36" s="56" t="s">
        <v>2688</v>
      </c>
      <c r="B36" s="19" t="s">
        <v>2692</v>
      </c>
      <c r="C36" s="19" t="s">
        <v>2693</v>
      </c>
      <c r="D36" s="20">
        <v>45582</v>
      </c>
      <c r="E36" s="21">
        <v>90000</v>
      </c>
      <c r="F36" s="19" t="s">
        <v>27</v>
      </c>
      <c r="G36" s="19" t="s">
        <v>28</v>
      </c>
      <c r="H36" s="21">
        <v>90000</v>
      </c>
      <c r="I36" s="21">
        <v>35200</v>
      </c>
      <c r="J36" s="22">
        <f t="shared" si="0"/>
        <v>39.111111111111114</v>
      </c>
      <c r="K36" s="21">
        <v>77600</v>
      </c>
      <c r="L36" s="21">
        <v>10286</v>
      </c>
      <c r="M36" s="21">
        <f t="shared" si="1"/>
        <v>79714</v>
      </c>
      <c r="N36" s="21">
        <v>77819</v>
      </c>
      <c r="O36" s="23">
        <f t="shared" si="2"/>
        <v>1.0243513794831596</v>
      </c>
      <c r="P36" s="24">
        <v>968</v>
      </c>
      <c r="Q36" s="25">
        <f t="shared" si="3"/>
        <v>82.349173553719012</v>
      </c>
      <c r="R36" s="26" t="s">
        <v>2688</v>
      </c>
      <c r="S36" s="27">
        <f>ABS(O94-O36)*100</f>
        <v>102.43513794831595</v>
      </c>
      <c r="T36" s="19" t="s">
        <v>2200</v>
      </c>
      <c r="U36" s="19" t="s">
        <v>31</v>
      </c>
      <c r="V36" s="21">
        <v>10000</v>
      </c>
      <c r="W36" s="19" t="s">
        <v>31</v>
      </c>
      <c r="X36" s="19" t="s">
        <v>2689</v>
      </c>
      <c r="Y36" s="19" t="s">
        <v>33</v>
      </c>
      <c r="Z36" s="19">
        <v>50</v>
      </c>
    </row>
    <row r="37" spans="1:26" x14ac:dyDescent="0.3">
      <c r="A37" s="56" t="s">
        <v>2688</v>
      </c>
      <c r="B37" s="19" t="s">
        <v>2724</v>
      </c>
      <c r="C37" s="19" t="s">
        <v>2725</v>
      </c>
      <c r="D37" s="20">
        <v>45744</v>
      </c>
      <c r="E37" s="21">
        <v>100000</v>
      </c>
      <c r="F37" s="19" t="s">
        <v>27</v>
      </c>
      <c r="G37" s="19" t="s">
        <v>28</v>
      </c>
      <c r="H37" s="21">
        <v>100000</v>
      </c>
      <c r="I37" s="21">
        <v>40100</v>
      </c>
      <c r="J37" s="22">
        <f t="shared" si="0"/>
        <v>40.1</v>
      </c>
      <c r="K37" s="21">
        <v>85950</v>
      </c>
      <c r="L37" s="21">
        <v>10429</v>
      </c>
      <c r="M37" s="21">
        <f t="shared" si="1"/>
        <v>89571</v>
      </c>
      <c r="N37" s="21">
        <v>87307</v>
      </c>
      <c r="O37" s="23">
        <f t="shared" si="2"/>
        <v>1.0259314831571351</v>
      </c>
      <c r="P37" s="24">
        <v>1032</v>
      </c>
      <c r="Q37" s="25">
        <f t="shared" si="3"/>
        <v>86.793604651162795</v>
      </c>
      <c r="R37" s="26" t="s">
        <v>2688</v>
      </c>
      <c r="S37" s="27">
        <f>ABS(O61-O37)*100</f>
        <v>102.59314831571351</v>
      </c>
      <c r="T37" s="19" t="s">
        <v>2200</v>
      </c>
      <c r="U37" s="19" t="s">
        <v>31</v>
      </c>
      <c r="V37" s="21">
        <v>10000</v>
      </c>
      <c r="W37" s="19" t="s">
        <v>31</v>
      </c>
      <c r="X37" s="19" t="s">
        <v>2689</v>
      </c>
      <c r="Y37" s="19" t="s">
        <v>33</v>
      </c>
      <c r="Z37" s="19">
        <v>50</v>
      </c>
    </row>
    <row r="38" spans="1:26" x14ac:dyDescent="0.3">
      <c r="A38" s="55" t="s">
        <v>2688</v>
      </c>
      <c r="B38" s="10" t="s">
        <v>2718</v>
      </c>
      <c r="C38" s="10" t="s">
        <v>2719</v>
      </c>
      <c r="D38" s="11">
        <v>45401</v>
      </c>
      <c r="E38" s="12">
        <v>97000</v>
      </c>
      <c r="F38" s="10" t="s">
        <v>27</v>
      </c>
      <c r="G38" s="10" t="s">
        <v>28</v>
      </c>
      <c r="H38" s="12">
        <v>97000</v>
      </c>
      <c r="I38" s="12">
        <v>38600</v>
      </c>
      <c r="J38" s="13">
        <f t="shared" si="0"/>
        <v>39.793814432989691</v>
      </c>
      <c r="K38" s="12">
        <v>82703</v>
      </c>
      <c r="L38" s="12">
        <v>10429</v>
      </c>
      <c r="M38" s="12">
        <f t="shared" si="1"/>
        <v>86571</v>
      </c>
      <c r="N38" s="12">
        <v>83553</v>
      </c>
      <c r="O38" s="14">
        <f t="shared" si="2"/>
        <v>1.0361207856091343</v>
      </c>
      <c r="P38" s="15">
        <v>1008</v>
      </c>
      <c r="Q38" s="16">
        <f t="shared" si="3"/>
        <v>85.883928571428569</v>
      </c>
      <c r="R38" s="17" t="s">
        <v>2688</v>
      </c>
      <c r="S38" s="18">
        <f>ABS(O65-O38)*100</f>
        <v>103.61207856091343</v>
      </c>
      <c r="T38" s="10" t="s">
        <v>2200</v>
      </c>
      <c r="U38" s="10" t="s">
        <v>36</v>
      </c>
      <c r="V38" s="12">
        <v>10000</v>
      </c>
      <c r="W38" s="10" t="s">
        <v>31</v>
      </c>
      <c r="X38" s="10" t="s">
        <v>2689</v>
      </c>
      <c r="Y38" s="10" t="s">
        <v>33</v>
      </c>
      <c r="Z38" s="10">
        <v>50</v>
      </c>
    </row>
    <row r="39" spans="1:26" x14ac:dyDescent="0.3">
      <c r="A39" s="55" t="s">
        <v>2570</v>
      </c>
      <c r="B39" s="10" t="s">
        <v>2599</v>
      </c>
      <c r="C39" s="10" t="s">
        <v>2600</v>
      </c>
      <c r="D39" s="11">
        <v>45744</v>
      </c>
      <c r="E39" s="12">
        <v>165000</v>
      </c>
      <c r="F39" s="10" t="s">
        <v>27</v>
      </c>
      <c r="G39" s="10" t="s">
        <v>28</v>
      </c>
      <c r="H39" s="12">
        <v>165000</v>
      </c>
      <c r="I39" s="12">
        <v>53200</v>
      </c>
      <c r="J39" s="13">
        <f t="shared" si="0"/>
        <v>32.242424242424242</v>
      </c>
      <c r="K39" s="12">
        <v>126066</v>
      </c>
      <c r="L39" s="12">
        <v>10000</v>
      </c>
      <c r="M39" s="12">
        <f t="shared" si="1"/>
        <v>155000</v>
      </c>
      <c r="N39" s="12">
        <v>148802</v>
      </c>
      <c r="O39" s="14">
        <f t="shared" si="2"/>
        <v>1.0416526659587908</v>
      </c>
      <c r="P39" s="15">
        <v>1716</v>
      </c>
      <c r="Q39" s="16">
        <f t="shared" si="3"/>
        <v>90.326340326340329</v>
      </c>
      <c r="R39" s="17" t="s">
        <v>2570</v>
      </c>
      <c r="S39" s="18" t="e">
        <f>ABS(#REF!-O39)*100</f>
        <v>#REF!</v>
      </c>
      <c r="T39" s="10" t="s">
        <v>2576</v>
      </c>
      <c r="U39" s="10" t="s">
        <v>31</v>
      </c>
      <c r="V39" s="12">
        <v>10000</v>
      </c>
      <c r="W39" s="10" t="s">
        <v>31</v>
      </c>
      <c r="X39" s="10" t="s">
        <v>1930</v>
      </c>
      <c r="Y39" s="10" t="s">
        <v>33</v>
      </c>
      <c r="Z39" s="10">
        <v>63</v>
      </c>
    </row>
    <row r="40" spans="1:26" x14ac:dyDescent="0.3">
      <c r="A40" s="55" t="s">
        <v>2570</v>
      </c>
      <c r="B40" s="10" t="s">
        <v>2587</v>
      </c>
      <c r="C40" s="10" t="s">
        <v>2588</v>
      </c>
      <c r="D40" s="11">
        <v>45394</v>
      </c>
      <c r="E40" s="12">
        <v>125000</v>
      </c>
      <c r="F40" s="10" t="s">
        <v>27</v>
      </c>
      <c r="G40" s="10" t="s">
        <v>28</v>
      </c>
      <c r="H40" s="12">
        <v>125000</v>
      </c>
      <c r="I40" s="12">
        <v>40700</v>
      </c>
      <c r="J40" s="13">
        <f t="shared" si="0"/>
        <v>32.56</v>
      </c>
      <c r="K40" s="12">
        <v>95123</v>
      </c>
      <c r="L40" s="12">
        <v>10000</v>
      </c>
      <c r="M40" s="12">
        <f t="shared" si="1"/>
        <v>115000</v>
      </c>
      <c r="N40" s="12">
        <v>109132</v>
      </c>
      <c r="O40" s="14">
        <f t="shared" si="2"/>
        <v>1.0537697467287321</v>
      </c>
      <c r="P40" s="15">
        <v>1113</v>
      </c>
      <c r="Q40" s="16">
        <f t="shared" si="3"/>
        <v>103.32434860736747</v>
      </c>
      <c r="R40" s="17" t="s">
        <v>2570</v>
      </c>
      <c r="S40" s="18" t="e">
        <f>ABS(#REF!-O40)*100</f>
        <v>#REF!</v>
      </c>
      <c r="T40" s="10" t="s">
        <v>2200</v>
      </c>
      <c r="U40" s="10" t="s">
        <v>36</v>
      </c>
      <c r="V40" s="12">
        <v>10000</v>
      </c>
      <c r="W40" s="10" t="s">
        <v>31</v>
      </c>
      <c r="X40" s="10" t="s">
        <v>1930</v>
      </c>
      <c r="Y40" s="10" t="s">
        <v>33</v>
      </c>
      <c r="Z40" s="10">
        <v>63</v>
      </c>
    </row>
    <row r="41" spans="1:26" ht="15" thickBot="1" x14ac:dyDescent="0.35">
      <c r="A41" s="55" t="s">
        <v>2570</v>
      </c>
      <c r="B41" s="10" t="s">
        <v>2585</v>
      </c>
      <c r="C41" s="10" t="s">
        <v>2586</v>
      </c>
      <c r="D41" s="11">
        <v>45611</v>
      </c>
      <c r="E41" s="12">
        <v>124555</v>
      </c>
      <c r="F41" s="10" t="s">
        <v>69</v>
      </c>
      <c r="G41" s="10" t="s">
        <v>28</v>
      </c>
      <c r="H41" s="12">
        <v>124555</v>
      </c>
      <c r="I41" s="12">
        <v>40200</v>
      </c>
      <c r="J41" s="13">
        <f t="shared" si="0"/>
        <v>32.274898639155388</v>
      </c>
      <c r="K41" s="12">
        <v>93925</v>
      </c>
      <c r="L41" s="12">
        <v>10000</v>
      </c>
      <c r="M41" s="12">
        <f t="shared" si="1"/>
        <v>114555</v>
      </c>
      <c r="N41" s="12">
        <v>107596</v>
      </c>
      <c r="O41" s="14">
        <f t="shared" si="2"/>
        <v>1.0646771255437004</v>
      </c>
      <c r="P41" s="15">
        <v>1113</v>
      </c>
      <c r="Q41" s="16">
        <f t="shared" si="3"/>
        <v>102.9245283018868</v>
      </c>
      <c r="R41" s="17" t="s">
        <v>2570</v>
      </c>
      <c r="S41" s="18" t="e">
        <f>ABS(#REF!-O41)*100</f>
        <v>#REF!</v>
      </c>
      <c r="T41" s="10" t="s">
        <v>2200</v>
      </c>
      <c r="U41" s="10" t="s">
        <v>31</v>
      </c>
      <c r="V41" s="12">
        <v>10000</v>
      </c>
      <c r="W41" s="10" t="s">
        <v>31</v>
      </c>
      <c r="X41" s="10" t="s">
        <v>1930</v>
      </c>
      <c r="Y41" s="10" t="s">
        <v>33</v>
      </c>
      <c r="Z41" s="10">
        <v>63</v>
      </c>
    </row>
    <row r="42" spans="1:26" ht="15" thickTop="1" x14ac:dyDescent="0.3">
      <c r="A42" s="57"/>
      <c r="B42" s="37"/>
      <c r="C42" s="37"/>
      <c r="D42" s="38" t="s">
        <v>2766</v>
      </c>
      <c r="E42" s="39">
        <f>+SUM(E2:E41)</f>
        <v>3987505</v>
      </c>
      <c r="F42" s="37"/>
      <c r="G42" s="37"/>
      <c r="H42" s="39">
        <f>+SUM(H2:H41)</f>
        <v>3987505</v>
      </c>
      <c r="I42" s="39">
        <f>+SUM(I2:I41)</f>
        <v>1545700</v>
      </c>
      <c r="J42" s="40"/>
      <c r="K42" s="39">
        <f>+SUM(K2:K41)</f>
        <v>3783893</v>
      </c>
      <c r="L42" s="39"/>
      <c r="M42" s="39">
        <f>+SUM(M2:M41)</f>
        <v>3579514</v>
      </c>
      <c r="N42" s="39">
        <f>+SUM(N2:N41)</f>
        <v>4134345</v>
      </c>
      <c r="O42" s="41"/>
      <c r="P42" s="42"/>
      <c r="Q42" s="43">
        <f>AVERAGE(Q2:Q41)</f>
        <v>74.833682148639753</v>
      </c>
      <c r="R42" s="44"/>
      <c r="S42" s="45">
        <f>ABS(O44-O43)*100</f>
        <v>0.10344552372860694</v>
      </c>
      <c r="T42" s="37"/>
      <c r="U42" s="37"/>
      <c r="V42" s="39"/>
      <c r="W42" s="37"/>
      <c r="X42" s="37"/>
      <c r="Y42" s="37"/>
      <c r="Z42" s="37"/>
    </row>
    <row r="43" spans="1:26" x14ac:dyDescent="0.3">
      <c r="A43" s="58"/>
      <c r="B43" s="28"/>
      <c r="C43" s="28"/>
      <c r="D43" s="29"/>
      <c r="E43" s="30"/>
      <c r="F43" s="28"/>
      <c r="G43" s="28"/>
      <c r="H43" s="30"/>
      <c r="I43" s="30" t="s">
        <v>2767</v>
      </c>
      <c r="J43" s="31">
        <f>I42/H42*100</f>
        <v>38.76358775725673</v>
      </c>
      <c r="K43" s="30"/>
      <c r="L43" s="30"/>
      <c r="M43" s="30"/>
      <c r="N43" s="30" t="s">
        <v>2769</v>
      </c>
      <c r="O43" s="32">
        <f>M42/N42</f>
        <v>0.86579954019318661</v>
      </c>
      <c r="P43" s="33"/>
      <c r="Q43" s="34" t="s">
        <v>2771</v>
      </c>
      <c r="R43" s="35">
        <f>STDEV(O2:O41)</f>
        <v>0.1352286975197341</v>
      </c>
      <c r="S43" s="36"/>
      <c r="T43" s="28"/>
      <c r="U43" s="28"/>
      <c r="V43" s="30"/>
      <c r="W43" s="28"/>
      <c r="X43" s="28"/>
      <c r="Y43" s="28"/>
      <c r="Z43" s="28"/>
    </row>
    <row r="44" spans="1:26" x14ac:dyDescent="0.3">
      <c r="A44" s="59"/>
      <c r="B44" s="46"/>
      <c r="C44" s="46"/>
      <c r="D44" s="47"/>
      <c r="E44" s="48"/>
      <c r="F44" s="46"/>
      <c r="G44" s="46"/>
      <c r="H44" s="48"/>
      <c r="I44" s="48" t="s">
        <v>2768</v>
      </c>
      <c r="J44" s="49">
        <f>STDEV(J2:J41)</f>
        <v>8.5089926063453465</v>
      </c>
      <c r="K44" s="48"/>
      <c r="L44" s="48"/>
      <c r="M44" s="48"/>
      <c r="N44" s="48" t="s">
        <v>2770</v>
      </c>
      <c r="O44" s="50">
        <f>AVERAGE(O2:O41)</f>
        <v>0.86476508495590054</v>
      </c>
      <c r="P44" s="51"/>
      <c r="Q44" s="52" t="s">
        <v>2772</v>
      </c>
      <c r="R44" s="54" t="e">
        <f>AVERAGE(S2:S41)</f>
        <v>#REF!</v>
      </c>
      <c r="S44" s="53" t="s">
        <v>2773</v>
      </c>
      <c r="T44" s="46" t="e">
        <f>+(R44/O44)</f>
        <v>#REF!</v>
      </c>
      <c r="U44" s="46"/>
      <c r="V44" s="48"/>
      <c r="W44" s="46"/>
      <c r="X44" s="46"/>
      <c r="Y44" s="46"/>
      <c r="Z44" s="46"/>
    </row>
    <row r="48" spans="1:26" x14ac:dyDescent="0.3">
      <c r="A48" s="56" t="s">
        <v>2688</v>
      </c>
      <c r="B48" s="19" t="s">
        <v>2698</v>
      </c>
      <c r="C48" s="19" t="s">
        <v>2699</v>
      </c>
      <c r="D48" s="20">
        <v>45474</v>
      </c>
      <c r="E48" s="21">
        <v>30000</v>
      </c>
      <c r="F48" s="19" t="s">
        <v>27</v>
      </c>
      <c r="G48" s="19" t="s">
        <v>28</v>
      </c>
      <c r="H48" s="21">
        <v>30000</v>
      </c>
      <c r="I48" s="21">
        <v>35900</v>
      </c>
      <c r="J48" s="22">
        <f>I48/H48*100</f>
        <v>119.66666666666667</v>
      </c>
      <c r="K48" s="21">
        <v>79203</v>
      </c>
      <c r="L48" s="21">
        <v>10429</v>
      </c>
      <c r="M48" s="21">
        <f>H48-L48</f>
        <v>19571</v>
      </c>
      <c r="N48" s="21">
        <v>79507</v>
      </c>
      <c r="O48" s="23">
        <f>M48/N48</f>
        <v>0.24615442665425685</v>
      </c>
      <c r="P48" s="24">
        <v>1008</v>
      </c>
      <c r="Q48" s="25">
        <f>M48/P48</f>
        <v>19.415674603174605</v>
      </c>
      <c r="R48" s="26" t="s">
        <v>2688</v>
      </c>
      <c r="S48" s="27">
        <f>ABS(O103-O48)*100</f>
        <v>24.615442665425686</v>
      </c>
      <c r="T48" s="19" t="s">
        <v>2200</v>
      </c>
      <c r="U48" s="19" t="s">
        <v>36</v>
      </c>
      <c r="V48" s="21">
        <v>10000</v>
      </c>
      <c r="W48" s="19" t="s">
        <v>31</v>
      </c>
      <c r="X48" s="19" t="s">
        <v>2689</v>
      </c>
      <c r="Y48" s="19" t="s">
        <v>33</v>
      </c>
      <c r="Z48" s="19">
        <v>50</v>
      </c>
    </row>
    <row r="49" spans="1:26" x14ac:dyDescent="0.3">
      <c r="A49" s="56" t="s">
        <v>2688</v>
      </c>
      <c r="B49" s="19" t="s">
        <v>2706</v>
      </c>
      <c r="C49" s="19" t="s">
        <v>2707</v>
      </c>
      <c r="D49" s="20">
        <v>45672</v>
      </c>
      <c r="E49" s="21">
        <v>30000</v>
      </c>
      <c r="F49" s="19" t="s">
        <v>27</v>
      </c>
      <c r="G49" s="19" t="s">
        <v>28</v>
      </c>
      <c r="H49" s="21">
        <v>30000</v>
      </c>
      <c r="I49" s="21">
        <v>35200</v>
      </c>
      <c r="J49" s="22">
        <f>I49/H49*100</f>
        <v>117.33333333333333</v>
      </c>
      <c r="K49" s="21">
        <v>77600</v>
      </c>
      <c r="L49" s="21">
        <v>10286</v>
      </c>
      <c r="M49" s="21">
        <f>H49-L49</f>
        <v>19714</v>
      </c>
      <c r="N49" s="21">
        <v>77819</v>
      </c>
      <c r="O49" s="23">
        <f>M49/N49</f>
        <v>0.25333144861794676</v>
      </c>
      <c r="P49" s="24">
        <v>968</v>
      </c>
      <c r="Q49" s="25">
        <f>M49/P49</f>
        <v>20.365702479338843</v>
      </c>
      <c r="R49" s="26" t="s">
        <v>2688</v>
      </c>
      <c r="S49" s="27">
        <f>ABS(O100-O49)*100</f>
        <v>25.333144861794676</v>
      </c>
      <c r="T49" s="19" t="s">
        <v>2200</v>
      </c>
      <c r="U49" s="19" t="s">
        <v>31</v>
      </c>
      <c r="V49" s="21">
        <v>10000</v>
      </c>
      <c r="W49" s="19" t="s">
        <v>31</v>
      </c>
      <c r="X49" s="19" t="s">
        <v>2689</v>
      </c>
      <c r="Y49" s="19" t="s">
        <v>33</v>
      </c>
      <c r="Z49" s="19">
        <v>50</v>
      </c>
    </row>
  </sheetData>
  <sortState xmlns:xlrd2="http://schemas.microsoft.com/office/spreadsheetml/2017/richdata2" ref="A2:Z41">
    <sortCondition ref="O2:O41"/>
  </sortState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64C3-808D-4E37-8CCA-87AF566C9ED9}">
  <sheetPr>
    <tabColor theme="1"/>
  </sheetPr>
  <dimension ref="A1:Z15"/>
  <sheetViews>
    <sheetView zoomScaleNormal="100" workbookViewId="0">
      <selection activeCell="M30" sqref="M30"/>
    </sheetView>
  </sheetViews>
  <sheetFormatPr defaultRowHeight="14.4" x14ac:dyDescent="0.3"/>
  <cols>
    <col min="1" max="1" width="8.6640625" style="60" bestFit="1" customWidth="1" collapsed="1"/>
    <col min="2" max="2" width="18.33203125" bestFit="1" customWidth="1" collapsed="1"/>
    <col min="3" max="3" width="29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30.8867187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1653</v>
      </c>
      <c r="B2" s="19" t="s">
        <v>1651</v>
      </c>
      <c r="C2" s="19" t="s">
        <v>1652</v>
      </c>
      <c r="D2" s="20">
        <v>45247</v>
      </c>
      <c r="E2" s="21">
        <v>140000</v>
      </c>
      <c r="F2" s="19" t="s">
        <v>27</v>
      </c>
      <c r="G2" s="19" t="s">
        <v>28</v>
      </c>
      <c r="H2" s="21">
        <v>140000</v>
      </c>
      <c r="I2" s="21">
        <v>53400</v>
      </c>
      <c r="J2" s="22">
        <f t="shared" ref="J2:J8" si="0">I2/H2*100</f>
        <v>38.142857142857146</v>
      </c>
      <c r="K2" s="21">
        <v>145317</v>
      </c>
      <c r="L2" s="21">
        <v>10000</v>
      </c>
      <c r="M2" s="21">
        <f t="shared" ref="M2:M8" si="1">H2-L2</f>
        <v>130000</v>
      </c>
      <c r="N2" s="21">
        <v>104090</v>
      </c>
      <c r="O2" s="23">
        <f t="shared" ref="O2:O8" si="2">M2/N2</f>
        <v>1.2489192045345374</v>
      </c>
      <c r="P2" s="24">
        <v>914</v>
      </c>
      <c r="Q2" s="25">
        <f t="shared" ref="Q2:Q8" si="3">M2/P2</f>
        <v>142.23194748358861</v>
      </c>
      <c r="R2" s="26" t="s">
        <v>1653</v>
      </c>
      <c r="S2" s="27">
        <f>ABS(O506-O2)*100</f>
        <v>124.89192045345374</v>
      </c>
      <c r="T2" s="19" t="s">
        <v>1194</v>
      </c>
      <c r="U2" s="19" t="s">
        <v>36</v>
      </c>
      <c r="V2" s="21">
        <v>10000</v>
      </c>
      <c r="W2" s="19" t="s">
        <v>31</v>
      </c>
      <c r="X2" s="19" t="s">
        <v>1195</v>
      </c>
      <c r="Y2" s="19" t="s">
        <v>33</v>
      </c>
      <c r="Z2" s="19">
        <v>61</v>
      </c>
    </row>
    <row r="3" spans="1:26" x14ac:dyDescent="0.3">
      <c r="A3" s="55" t="s">
        <v>1653</v>
      </c>
      <c r="B3" s="10" t="s">
        <v>1654</v>
      </c>
      <c r="C3" s="10" t="s">
        <v>1655</v>
      </c>
      <c r="D3" s="11">
        <v>45308</v>
      </c>
      <c r="E3" s="12">
        <v>145000</v>
      </c>
      <c r="F3" s="10" t="s">
        <v>27</v>
      </c>
      <c r="G3" s="10" t="s">
        <v>28</v>
      </c>
      <c r="H3" s="12">
        <v>145000</v>
      </c>
      <c r="I3" s="12">
        <v>56100</v>
      </c>
      <c r="J3" s="13">
        <f t="shared" si="0"/>
        <v>38.689655172413794</v>
      </c>
      <c r="K3" s="12">
        <v>152736</v>
      </c>
      <c r="L3" s="12">
        <v>10000</v>
      </c>
      <c r="M3" s="12">
        <f t="shared" si="1"/>
        <v>135000</v>
      </c>
      <c r="N3" s="12">
        <v>109796</v>
      </c>
      <c r="O3" s="14">
        <f t="shared" si="2"/>
        <v>1.2295529891799337</v>
      </c>
      <c r="P3" s="15">
        <v>914</v>
      </c>
      <c r="Q3" s="16">
        <f t="shared" si="3"/>
        <v>147.70240700218818</v>
      </c>
      <c r="R3" s="17" t="s">
        <v>1653</v>
      </c>
      <c r="S3" s="18">
        <f>ABS(O506-O3)*100</f>
        <v>122.95529891799337</v>
      </c>
      <c r="T3" s="10" t="s">
        <v>1194</v>
      </c>
      <c r="U3" s="10" t="s">
        <v>36</v>
      </c>
      <c r="V3" s="12">
        <v>10000</v>
      </c>
      <c r="W3" s="10" t="s">
        <v>31</v>
      </c>
      <c r="X3" s="10" t="s">
        <v>1195</v>
      </c>
      <c r="Y3" s="10" t="s">
        <v>33</v>
      </c>
      <c r="Z3" s="10">
        <v>61</v>
      </c>
    </row>
    <row r="4" spans="1:26" x14ac:dyDescent="0.3">
      <c r="A4" s="55" t="s">
        <v>1653</v>
      </c>
      <c r="B4" s="10" t="s">
        <v>1656</v>
      </c>
      <c r="C4" s="10" t="s">
        <v>1657</v>
      </c>
      <c r="D4" s="11">
        <v>45218</v>
      </c>
      <c r="E4" s="12">
        <v>143000</v>
      </c>
      <c r="F4" s="10" t="s">
        <v>27</v>
      </c>
      <c r="G4" s="10" t="s">
        <v>28</v>
      </c>
      <c r="H4" s="12">
        <v>143000</v>
      </c>
      <c r="I4" s="12">
        <v>55400</v>
      </c>
      <c r="J4" s="13">
        <f t="shared" si="0"/>
        <v>38.741258741258747</v>
      </c>
      <c r="K4" s="12">
        <v>150833</v>
      </c>
      <c r="L4" s="12">
        <v>10000</v>
      </c>
      <c r="M4" s="12">
        <f t="shared" si="1"/>
        <v>133000</v>
      </c>
      <c r="N4" s="12">
        <v>108333</v>
      </c>
      <c r="O4" s="14">
        <f t="shared" si="2"/>
        <v>1.2276960852187238</v>
      </c>
      <c r="P4" s="15">
        <v>914</v>
      </c>
      <c r="Q4" s="16">
        <f t="shared" si="3"/>
        <v>145.51422319474835</v>
      </c>
      <c r="R4" s="17" t="s">
        <v>1653</v>
      </c>
      <c r="S4" s="18">
        <f>ABS(O506-O4)*100</f>
        <v>122.76960852187237</v>
      </c>
      <c r="T4" s="10" t="s">
        <v>1194</v>
      </c>
      <c r="U4" s="10" t="s">
        <v>36</v>
      </c>
      <c r="V4" s="12">
        <v>10000</v>
      </c>
      <c r="W4" s="10" t="s">
        <v>31</v>
      </c>
      <c r="X4" s="10" t="s">
        <v>1195</v>
      </c>
      <c r="Y4" s="10" t="s">
        <v>33</v>
      </c>
      <c r="Z4" s="10">
        <v>61</v>
      </c>
    </row>
    <row r="5" spans="1:26" x14ac:dyDescent="0.3">
      <c r="A5" s="56" t="s">
        <v>1653</v>
      </c>
      <c r="B5" s="19" t="s">
        <v>1658</v>
      </c>
      <c r="C5" s="19" t="s">
        <v>1659</v>
      </c>
      <c r="D5" s="20">
        <v>45576</v>
      </c>
      <c r="E5" s="21">
        <v>143000</v>
      </c>
      <c r="F5" s="19" t="s">
        <v>27</v>
      </c>
      <c r="G5" s="19" t="s">
        <v>28</v>
      </c>
      <c r="H5" s="21">
        <v>143000</v>
      </c>
      <c r="I5" s="21">
        <v>63300</v>
      </c>
      <c r="J5" s="22">
        <f t="shared" si="0"/>
        <v>44.265734265734267</v>
      </c>
      <c r="K5" s="21">
        <v>152758</v>
      </c>
      <c r="L5" s="21">
        <v>10000</v>
      </c>
      <c r="M5" s="21">
        <f t="shared" si="1"/>
        <v>133000</v>
      </c>
      <c r="N5" s="21">
        <v>109813</v>
      </c>
      <c r="O5" s="23">
        <f t="shared" si="2"/>
        <v>1.2111498638594702</v>
      </c>
      <c r="P5" s="24">
        <v>914</v>
      </c>
      <c r="Q5" s="25">
        <f t="shared" si="3"/>
        <v>145.51422319474835</v>
      </c>
      <c r="R5" s="26" t="s">
        <v>1653</v>
      </c>
      <c r="S5" s="27">
        <f>ABS(O506-O5)*100</f>
        <v>121.11498638594702</v>
      </c>
      <c r="T5" s="19" t="s">
        <v>1194</v>
      </c>
      <c r="U5" s="19" t="s">
        <v>31</v>
      </c>
      <c r="V5" s="21">
        <v>10000</v>
      </c>
      <c r="W5" s="19" t="s">
        <v>31</v>
      </c>
      <c r="X5" s="19" t="s">
        <v>1195</v>
      </c>
      <c r="Y5" s="19" t="s">
        <v>33</v>
      </c>
      <c r="Z5" s="19">
        <v>61</v>
      </c>
    </row>
    <row r="6" spans="1:26" x14ac:dyDescent="0.3">
      <c r="A6" s="56" t="s">
        <v>1653</v>
      </c>
      <c r="B6" s="19" t="s">
        <v>1660</v>
      </c>
      <c r="C6" s="19" t="s">
        <v>1661</v>
      </c>
      <c r="D6" s="20">
        <v>45177</v>
      </c>
      <c r="E6" s="21">
        <v>145000</v>
      </c>
      <c r="F6" s="19" t="s">
        <v>27</v>
      </c>
      <c r="G6" s="19" t="s">
        <v>28</v>
      </c>
      <c r="H6" s="21">
        <v>145000</v>
      </c>
      <c r="I6" s="21">
        <v>53400</v>
      </c>
      <c r="J6" s="22">
        <f t="shared" si="0"/>
        <v>36.827586206896548</v>
      </c>
      <c r="K6" s="21">
        <v>145317</v>
      </c>
      <c r="L6" s="21">
        <v>10000</v>
      </c>
      <c r="M6" s="21">
        <f t="shared" si="1"/>
        <v>135000</v>
      </c>
      <c r="N6" s="21">
        <v>104090</v>
      </c>
      <c r="O6" s="23">
        <f t="shared" si="2"/>
        <v>1.2969545585550966</v>
      </c>
      <c r="P6" s="24">
        <v>914</v>
      </c>
      <c r="Q6" s="25">
        <f t="shared" si="3"/>
        <v>147.70240700218818</v>
      </c>
      <c r="R6" s="26" t="s">
        <v>1653</v>
      </c>
      <c r="S6" s="27">
        <f>ABS(O506-O6)*100</f>
        <v>129.69545585550966</v>
      </c>
      <c r="T6" s="19" t="s">
        <v>1194</v>
      </c>
      <c r="U6" s="19" t="s">
        <v>36</v>
      </c>
      <c r="V6" s="21">
        <v>10000</v>
      </c>
      <c r="W6" s="19" t="s">
        <v>31</v>
      </c>
      <c r="X6" s="19" t="s">
        <v>1195</v>
      </c>
      <c r="Y6" s="19" t="s">
        <v>33</v>
      </c>
      <c r="Z6" s="19">
        <v>61</v>
      </c>
    </row>
    <row r="7" spans="1:26" x14ac:dyDescent="0.3">
      <c r="A7" s="55" t="s">
        <v>1653</v>
      </c>
      <c r="B7" s="10" t="s">
        <v>1662</v>
      </c>
      <c r="C7" s="10" t="s">
        <v>1663</v>
      </c>
      <c r="D7" s="11">
        <v>45405</v>
      </c>
      <c r="E7" s="12">
        <v>160000</v>
      </c>
      <c r="F7" s="10" t="s">
        <v>27</v>
      </c>
      <c r="G7" s="10" t="s">
        <v>28</v>
      </c>
      <c r="H7" s="12">
        <v>160000</v>
      </c>
      <c r="I7" s="12">
        <v>62500</v>
      </c>
      <c r="J7" s="13">
        <f t="shared" si="0"/>
        <v>39.0625</v>
      </c>
      <c r="K7" s="12">
        <v>150833</v>
      </c>
      <c r="L7" s="12">
        <v>10000</v>
      </c>
      <c r="M7" s="12">
        <f t="shared" si="1"/>
        <v>150000</v>
      </c>
      <c r="N7" s="12">
        <v>108333</v>
      </c>
      <c r="O7" s="14">
        <f t="shared" si="2"/>
        <v>1.3846196449835231</v>
      </c>
      <c r="P7" s="15">
        <v>914</v>
      </c>
      <c r="Q7" s="16">
        <f t="shared" si="3"/>
        <v>164.11378555798686</v>
      </c>
      <c r="R7" s="17" t="s">
        <v>1653</v>
      </c>
      <c r="S7" s="18">
        <f>ABS(O506-O7)*100</f>
        <v>138.4619644983523</v>
      </c>
      <c r="T7" s="10" t="s">
        <v>1194</v>
      </c>
      <c r="U7" s="10" t="s">
        <v>36</v>
      </c>
      <c r="V7" s="12">
        <v>10000</v>
      </c>
      <c r="W7" s="10" t="s">
        <v>31</v>
      </c>
      <c r="X7" s="10" t="s">
        <v>1195</v>
      </c>
      <c r="Y7" s="10" t="s">
        <v>33</v>
      </c>
      <c r="Z7" s="10">
        <v>61</v>
      </c>
    </row>
    <row r="8" spans="1:26" ht="15" thickBot="1" x14ac:dyDescent="0.35">
      <c r="A8" s="55" t="s">
        <v>1653</v>
      </c>
      <c r="B8" s="10" t="s">
        <v>1664</v>
      </c>
      <c r="C8" s="10" t="s">
        <v>1665</v>
      </c>
      <c r="D8" s="11">
        <v>45481</v>
      </c>
      <c r="E8" s="12">
        <v>130000</v>
      </c>
      <c r="F8" s="10" t="s">
        <v>69</v>
      </c>
      <c r="G8" s="10" t="s">
        <v>28</v>
      </c>
      <c r="H8" s="12">
        <v>130000</v>
      </c>
      <c r="I8" s="12">
        <v>52400</v>
      </c>
      <c r="J8" s="13">
        <f t="shared" si="0"/>
        <v>40.307692307692307</v>
      </c>
      <c r="K8" s="12">
        <v>132221</v>
      </c>
      <c r="L8" s="12">
        <v>10000</v>
      </c>
      <c r="M8" s="12">
        <f t="shared" si="1"/>
        <v>120000</v>
      </c>
      <c r="N8" s="12">
        <v>94016</v>
      </c>
      <c r="O8" s="14">
        <f t="shared" si="2"/>
        <v>1.2763784887678693</v>
      </c>
      <c r="P8" s="15">
        <v>910</v>
      </c>
      <c r="Q8" s="16">
        <f t="shared" si="3"/>
        <v>131.86813186813185</v>
      </c>
      <c r="R8" s="17" t="s">
        <v>1653</v>
      </c>
      <c r="S8" s="18">
        <f>ABS(O506-O8)*100</f>
        <v>127.63784887678693</v>
      </c>
      <c r="T8" s="10" t="s">
        <v>1666</v>
      </c>
      <c r="U8" s="10" t="s">
        <v>36</v>
      </c>
      <c r="V8" s="12">
        <v>10000</v>
      </c>
      <c r="W8" s="10" t="s">
        <v>31</v>
      </c>
      <c r="X8" s="10" t="s">
        <v>1195</v>
      </c>
      <c r="Y8" s="10" t="s">
        <v>33</v>
      </c>
      <c r="Z8" s="10">
        <v>61</v>
      </c>
    </row>
    <row r="9" spans="1:26" ht="15" thickTop="1" x14ac:dyDescent="0.3">
      <c r="A9" s="57"/>
      <c r="B9" s="37"/>
      <c r="C9" s="37"/>
      <c r="D9" s="38" t="s">
        <v>2766</v>
      </c>
      <c r="E9" s="39">
        <f>+SUM(E2:E8)</f>
        <v>1006000</v>
      </c>
      <c r="F9" s="37"/>
      <c r="G9" s="37"/>
      <c r="H9" s="39">
        <f>+SUM(H2:H8)</f>
        <v>1006000</v>
      </c>
      <c r="I9" s="39">
        <f>+SUM(I2:I8)</f>
        <v>396500</v>
      </c>
      <c r="J9" s="40"/>
      <c r="K9" s="39">
        <f>+SUM(K2:K8)</f>
        <v>1030015</v>
      </c>
      <c r="L9" s="39"/>
      <c r="M9" s="39">
        <f>+SUM(M2:M8)</f>
        <v>936000</v>
      </c>
      <c r="N9" s="39">
        <f>+SUM(N2:N8)</f>
        <v>738471</v>
      </c>
      <c r="O9" s="41"/>
      <c r="P9" s="42"/>
      <c r="Q9" s="43">
        <f>AVERAGE(Q2:Q8)</f>
        <v>146.37816075765431</v>
      </c>
      <c r="R9" s="44"/>
      <c r="S9" s="45">
        <f>ABS(O11-O10)*100</f>
        <v>4.1207322127312374E-2</v>
      </c>
      <c r="T9" s="37"/>
      <c r="U9" s="37"/>
      <c r="V9" s="39"/>
      <c r="W9" s="37"/>
      <c r="X9" s="37"/>
      <c r="Y9" s="37"/>
      <c r="Z9" s="37"/>
    </row>
    <row r="10" spans="1:26" x14ac:dyDescent="0.3">
      <c r="A10" s="58"/>
      <c r="B10" s="28"/>
      <c r="C10" s="28"/>
      <c r="D10" s="29"/>
      <c r="E10" s="30"/>
      <c r="F10" s="28"/>
      <c r="G10" s="28"/>
      <c r="H10" s="30"/>
      <c r="I10" s="30" t="s">
        <v>2767</v>
      </c>
      <c r="J10" s="31">
        <f>I9/H9*100</f>
        <v>39.413518886679924</v>
      </c>
      <c r="K10" s="30"/>
      <c r="L10" s="30"/>
      <c r="M10" s="30"/>
      <c r="N10" s="30" t="s">
        <v>2769</v>
      </c>
      <c r="O10" s="32">
        <f>M9/N9</f>
        <v>1.2674837603643203</v>
      </c>
      <c r="P10" s="33"/>
      <c r="Q10" s="34" t="s">
        <v>2771</v>
      </c>
      <c r="R10" s="35">
        <f>STDEV(O2:O8)</f>
        <v>5.9451975155343964E-2</v>
      </c>
      <c r="S10" s="36"/>
      <c r="T10" s="28"/>
      <c r="U10" s="28"/>
      <c r="V10" s="30"/>
      <c r="W10" s="28"/>
      <c r="X10" s="28"/>
      <c r="Y10" s="28"/>
      <c r="Z10" s="28"/>
    </row>
    <row r="11" spans="1:26" x14ac:dyDescent="0.3">
      <c r="A11" s="59"/>
      <c r="B11" s="46"/>
      <c r="C11" s="46"/>
      <c r="D11" s="47"/>
      <c r="E11" s="48"/>
      <c r="F11" s="46"/>
      <c r="G11" s="46"/>
      <c r="H11" s="48"/>
      <c r="I11" s="48" t="s">
        <v>2768</v>
      </c>
      <c r="J11" s="49">
        <f>STDEV(J2:J8)</f>
        <v>2.3714056609343577</v>
      </c>
      <c r="K11" s="48"/>
      <c r="L11" s="48"/>
      <c r="M11" s="48"/>
      <c r="N11" s="48" t="s">
        <v>2770</v>
      </c>
      <c r="O11" s="50">
        <f>AVERAGE(O2:O8)</f>
        <v>1.2678958335855934</v>
      </c>
      <c r="P11" s="51"/>
      <c r="Q11" s="52" t="s">
        <v>2772</v>
      </c>
      <c r="R11" s="54">
        <f>AVERAGE(S2:S8)</f>
        <v>126.78958335855937</v>
      </c>
      <c r="S11" s="53" t="s">
        <v>2773</v>
      </c>
      <c r="T11" s="46">
        <f>+(R11/O11)</f>
        <v>100.00000000000001</v>
      </c>
      <c r="U11" s="46"/>
      <c r="V11" s="48"/>
      <c r="W11" s="46"/>
      <c r="X11" s="46"/>
      <c r="Y11" s="46"/>
      <c r="Z11" s="46"/>
    </row>
    <row r="15" spans="1:26" x14ac:dyDescent="0.3">
      <c r="B15" s="63" t="s">
        <v>2812</v>
      </c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353E3-58D6-4FC9-9051-6D1189B5EBE9}">
  <sheetPr>
    <tabColor theme="1"/>
  </sheetPr>
  <dimension ref="A2:Z4"/>
  <sheetViews>
    <sheetView zoomScaleNormal="100" workbookViewId="0">
      <selection activeCell="G26" sqref="G26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9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30.8867187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2" spans="3:3" x14ac:dyDescent="0.3">
      <c r="C2" s="63" t="s">
        <v>2813</v>
      </c>
    </row>
    <row r="4" spans="3:3" x14ac:dyDescent="0.3">
      <c r="C4" s="63" t="s">
        <v>2812</v>
      </c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EC50C-6908-4A48-9D8B-3864DB3926C2}">
  <sheetPr>
    <tabColor theme="1"/>
  </sheetPr>
  <dimension ref="A3:Z5"/>
  <sheetViews>
    <sheetView zoomScaleNormal="100" workbookViewId="0">
      <selection activeCell="H23" sqref="H23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9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30.8867187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3" spans="3:3" x14ac:dyDescent="0.3">
      <c r="C3" s="63" t="s">
        <v>2813</v>
      </c>
    </row>
    <row r="5" spans="3:3" x14ac:dyDescent="0.3">
      <c r="C5" s="63" t="s">
        <v>2814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6EE4-4379-47B2-A419-1D53DD65D62E}">
  <dimension ref="A1:Z5"/>
  <sheetViews>
    <sheetView zoomScaleNormal="100" workbookViewId="0">
      <selection activeCell="G14" sqref="G14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6640625" bestFit="1" customWidth="1" collapsed="1"/>
    <col min="4" max="4" width="9.6640625" bestFit="1" customWidth="1" collapsed="1"/>
    <col min="5" max="5" width="9.5546875" bestFit="1" customWidth="1" collapsed="1"/>
    <col min="6" max="6" width="5.5546875" bestFit="1" customWidth="1" collapsed="1"/>
    <col min="7" max="7" width="17.33203125" bestFit="1" customWidth="1" collapsed="1"/>
    <col min="8" max="8" width="10.1093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8.6640625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ht="15" thickBot="1" x14ac:dyDescent="0.35">
      <c r="A2" s="55" t="s">
        <v>333</v>
      </c>
      <c r="B2" s="10" t="s">
        <v>331</v>
      </c>
      <c r="C2" s="10" t="s">
        <v>332</v>
      </c>
      <c r="D2" s="11">
        <v>45434</v>
      </c>
      <c r="E2" s="12">
        <v>275000</v>
      </c>
      <c r="F2" s="10" t="s">
        <v>27</v>
      </c>
      <c r="G2" s="10" t="s">
        <v>28</v>
      </c>
      <c r="H2" s="12">
        <v>275000</v>
      </c>
      <c r="I2" s="12">
        <v>95500</v>
      </c>
      <c r="J2" s="13">
        <f t="shared" ref="J2" si="0">I2/H2*100</f>
        <v>34.727272727272727</v>
      </c>
      <c r="K2" s="12">
        <v>243220</v>
      </c>
      <c r="L2" s="12">
        <v>19672</v>
      </c>
      <c r="M2" s="12">
        <f t="shared" ref="M2" si="1">H2-L2</f>
        <v>255328</v>
      </c>
      <c r="N2" s="12">
        <v>149032</v>
      </c>
      <c r="O2" s="14">
        <f t="shared" ref="O2" si="2">M2/N2</f>
        <v>1.7132427934940146</v>
      </c>
      <c r="P2" s="15">
        <v>1788</v>
      </c>
      <c r="Q2" s="16">
        <f t="shared" ref="Q2" si="3">M2/P2</f>
        <v>142.80089485458612</v>
      </c>
      <c r="R2" s="17" t="s">
        <v>333</v>
      </c>
      <c r="S2" s="18">
        <f>ABS(O5-O2)*100</f>
        <v>0</v>
      </c>
      <c r="T2" s="10" t="s">
        <v>52</v>
      </c>
      <c r="U2" s="10" t="s">
        <v>36</v>
      </c>
      <c r="V2" s="12">
        <v>19672</v>
      </c>
      <c r="W2" s="10" t="s">
        <v>31</v>
      </c>
      <c r="X2" s="10" t="s">
        <v>324</v>
      </c>
      <c r="Y2" s="10" t="s">
        <v>33</v>
      </c>
      <c r="Z2" s="10">
        <v>57</v>
      </c>
    </row>
    <row r="3" spans="1:26" ht="15" thickTop="1" x14ac:dyDescent="0.3">
      <c r="A3" s="57"/>
      <c r="B3" s="37"/>
      <c r="C3" s="37"/>
      <c r="D3" s="38" t="s">
        <v>2766</v>
      </c>
      <c r="E3" s="39">
        <f>+SUM(E2:E2)</f>
        <v>275000</v>
      </c>
      <c r="F3" s="37"/>
      <c r="G3" s="37"/>
      <c r="H3" s="39">
        <f>+SUM(H2:H2)</f>
        <v>275000</v>
      </c>
      <c r="I3" s="39">
        <f>+SUM(I2:I2)</f>
        <v>95500</v>
      </c>
      <c r="J3" s="40"/>
      <c r="K3" s="39">
        <f>+SUM(K2:K2)</f>
        <v>243220</v>
      </c>
      <c r="L3" s="39"/>
      <c r="M3" s="39">
        <f>+SUM(M2:M2)</f>
        <v>255328</v>
      </c>
      <c r="N3" s="39">
        <f>+SUM(N2:N2)</f>
        <v>149032</v>
      </c>
      <c r="O3" s="41"/>
      <c r="P3" s="42"/>
      <c r="Q3" s="43">
        <f>AVERAGE(Q2:Q2)</f>
        <v>142.80089485458612</v>
      </c>
      <c r="R3" s="44"/>
      <c r="S3" s="45">
        <f>ABS(O5-O4)*100</f>
        <v>0</v>
      </c>
      <c r="T3" s="37"/>
      <c r="U3" s="37"/>
      <c r="V3" s="39"/>
      <c r="W3" s="37"/>
      <c r="X3" s="37"/>
      <c r="Y3" s="37"/>
      <c r="Z3" s="37"/>
    </row>
    <row r="4" spans="1:26" x14ac:dyDescent="0.3">
      <c r="A4" s="58"/>
      <c r="B4" s="28"/>
      <c r="C4" s="28"/>
      <c r="D4" s="29"/>
      <c r="E4" s="30"/>
      <c r="F4" s="28"/>
      <c r="G4" s="28"/>
      <c r="H4" s="30"/>
      <c r="I4" s="30" t="s">
        <v>2767</v>
      </c>
      <c r="J4" s="31">
        <f>I3/H3*100</f>
        <v>34.727272727272727</v>
      </c>
      <c r="K4" s="30"/>
      <c r="L4" s="30"/>
      <c r="M4" s="30"/>
      <c r="N4" s="30" t="s">
        <v>2769</v>
      </c>
      <c r="O4" s="32">
        <f>M3/N3</f>
        <v>1.7132427934940146</v>
      </c>
      <c r="P4" s="33"/>
      <c r="Q4" s="34" t="s">
        <v>2771</v>
      </c>
      <c r="R4" s="35" t="e">
        <f>STDEV(O2:O2)</f>
        <v>#DIV/0!</v>
      </c>
      <c r="S4" s="36"/>
      <c r="T4" s="28"/>
      <c r="U4" s="28"/>
      <c r="V4" s="30"/>
      <c r="W4" s="28"/>
      <c r="X4" s="28"/>
      <c r="Y4" s="28"/>
      <c r="Z4" s="28"/>
    </row>
    <row r="5" spans="1:26" x14ac:dyDescent="0.3">
      <c r="A5" s="59"/>
      <c r="B5" s="46"/>
      <c r="C5" s="46"/>
      <c r="D5" s="47"/>
      <c r="E5" s="48"/>
      <c r="F5" s="46"/>
      <c r="G5" s="46"/>
      <c r="H5" s="48"/>
      <c r="I5" s="48" t="s">
        <v>2768</v>
      </c>
      <c r="J5" s="49" t="e">
        <f>STDEV(J2:J2)</f>
        <v>#DIV/0!</v>
      </c>
      <c r="K5" s="48"/>
      <c r="L5" s="48"/>
      <c r="M5" s="48"/>
      <c r="N5" s="48" t="s">
        <v>2770</v>
      </c>
      <c r="O5" s="50">
        <f>AVERAGE(O2:O2)</f>
        <v>1.7132427934940146</v>
      </c>
      <c r="P5" s="51"/>
      <c r="Q5" s="52" t="s">
        <v>2772</v>
      </c>
      <c r="R5" s="54">
        <f>AVERAGE(S2:S2)</f>
        <v>0</v>
      </c>
      <c r="S5" s="53" t="s">
        <v>2773</v>
      </c>
      <c r="T5" s="46">
        <f>+(R5/O5)</f>
        <v>0</v>
      </c>
      <c r="U5" s="46"/>
      <c r="V5" s="48"/>
      <c r="W5" s="46"/>
      <c r="X5" s="46"/>
      <c r="Y5" s="46"/>
      <c r="Z5" s="46"/>
    </row>
  </sheetData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32825-EBBD-43DA-A1D6-0553D5721D41}">
  <sheetPr>
    <tabColor theme="1"/>
  </sheetPr>
  <dimension ref="A1:Z8"/>
  <sheetViews>
    <sheetView zoomScaleNormal="100" workbookViewId="0">
      <selection activeCell="H31" sqref="H3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9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30.8867187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ht="15" thickBot="1" x14ac:dyDescent="0.35">
      <c r="A2" s="56" t="s">
        <v>2274</v>
      </c>
      <c r="B2" s="19" t="s">
        <v>2272</v>
      </c>
      <c r="C2" s="19" t="s">
        <v>2273</v>
      </c>
      <c r="D2" s="20">
        <v>45308</v>
      </c>
      <c r="E2" s="21">
        <v>218000</v>
      </c>
      <c r="F2" s="19" t="s">
        <v>27</v>
      </c>
      <c r="G2" s="19" t="s">
        <v>28</v>
      </c>
      <c r="H2" s="21">
        <v>218000</v>
      </c>
      <c r="I2" s="21">
        <v>57400</v>
      </c>
      <c r="J2" s="22">
        <f t="shared" ref="J2" si="0">I2/H2*100</f>
        <v>26.330275229357795</v>
      </c>
      <c r="K2" s="21">
        <v>150432</v>
      </c>
      <c r="L2" s="21">
        <v>20000</v>
      </c>
      <c r="M2" s="21">
        <f t="shared" ref="M2" si="1">H2-L2</f>
        <v>198000</v>
      </c>
      <c r="N2" s="21">
        <v>141773</v>
      </c>
      <c r="O2" s="23">
        <f t="shared" ref="O2" si="2">M2/N2</f>
        <v>1.3965987882036777</v>
      </c>
      <c r="P2" s="24">
        <v>1812</v>
      </c>
      <c r="Q2" s="25">
        <f t="shared" ref="Q2" si="3">M2/P2</f>
        <v>109.27152317880795</v>
      </c>
      <c r="R2" s="26" t="s">
        <v>2274</v>
      </c>
      <c r="S2" s="27">
        <f>ABS(O5-O2)*100</f>
        <v>0</v>
      </c>
      <c r="T2" s="19" t="s">
        <v>1666</v>
      </c>
      <c r="U2" s="19" t="s">
        <v>36</v>
      </c>
      <c r="V2" s="21">
        <v>20000</v>
      </c>
      <c r="W2" s="19" t="s">
        <v>31</v>
      </c>
      <c r="X2" s="19" t="s">
        <v>1930</v>
      </c>
      <c r="Y2" s="19" t="s">
        <v>33</v>
      </c>
      <c r="Z2" s="19">
        <v>60</v>
      </c>
    </row>
    <row r="3" spans="1:26" ht="15" thickTop="1" x14ac:dyDescent="0.3">
      <c r="A3" s="57"/>
      <c r="B3" s="37"/>
      <c r="C3" s="37"/>
      <c r="D3" s="38" t="s">
        <v>2766</v>
      </c>
      <c r="E3" s="39">
        <f>+SUM(E2:E2)</f>
        <v>218000</v>
      </c>
      <c r="F3" s="37"/>
      <c r="G3" s="37"/>
      <c r="H3" s="39">
        <f>+SUM(H2:H2)</f>
        <v>218000</v>
      </c>
      <c r="I3" s="39">
        <f>+SUM(I2:I2)</f>
        <v>57400</v>
      </c>
      <c r="J3" s="40"/>
      <c r="K3" s="39">
        <f>+SUM(K2:K2)</f>
        <v>150432</v>
      </c>
      <c r="L3" s="39"/>
      <c r="M3" s="39">
        <f>+SUM(M2:M2)</f>
        <v>198000</v>
      </c>
      <c r="N3" s="39">
        <f>+SUM(N2:N2)</f>
        <v>141773</v>
      </c>
      <c r="O3" s="41"/>
      <c r="P3" s="42"/>
      <c r="Q3" s="43">
        <f>AVERAGE(Q2:Q2)</f>
        <v>109.27152317880795</v>
      </c>
      <c r="R3" s="44"/>
      <c r="S3" s="45">
        <f>ABS(O5-O4)*100</f>
        <v>0</v>
      </c>
      <c r="T3" s="37"/>
      <c r="U3" s="37"/>
      <c r="V3" s="39"/>
      <c r="W3" s="37"/>
      <c r="X3" s="37"/>
      <c r="Y3" s="37"/>
      <c r="Z3" s="37"/>
    </row>
    <row r="4" spans="1:26" x14ac:dyDescent="0.3">
      <c r="A4" s="58"/>
      <c r="B4" s="28"/>
      <c r="C4" s="28"/>
      <c r="D4" s="29"/>
      <c r="E4" s="30"/>
      <c r="F4" s="28"/>
      <c r="G4" s="28"/>
      <c r="H4" s="30"/>
      <c r="I4" s="30" t="s">
        <v>2767</v>
      </c>
      <c r="J4" s="31">
        <f>I3/H3*100</f>
        <v>26.330275229357795</v>
      </c>
      <c r="K4" s="30"/>
      <c r="L4" s="30"/>
      <c r="M4" s="30"/>
      <c r="N4" s="30" t="s">
        <v>2769</v>
      </c>
      <c r="O4" s="32">
        <f>M3/N3</f>
        <v>1.3965987882036777</v>
      </c>
      <c r="P4" s="33"/>
      <c r="Q4" s="34" t="s">
        <v>2771</v>
      </c>
      <c r="R4" s="35" t="e">
        <f>STDEV(O2:O2)</f>
        <v>#DIV/0!</v>
      </c>
      <c r="S4" s="36"/>
      <c r="T4" s="28"/>
      <c r="U4" s="28"/>
      <c r="V4" s="30"/>
      <c r="W4" s="28"/>
      <c r="X4" s="28"/>
      <c r="Y4" s="28"/>
      <c r="Z4" s="28"/>
    </row>
    <row r="5" spans="1:26" x14ac:dyDescent="0.3">
      <c r="A5" s="59"/>
      <c r="B5" s="46"/>
      <c r="C5" s="46"/>
      <c r="D5" s="47"/>
      <c r="E5" s="48"/>
      <c r="F5" s="46"/>
      <c r="G5" s="46"/>
      <c r="H5" s="48"/>
      <c r="I5" s="48" t="s">
        <v>2768</v>
      </c>
      <c r="J5" s="49" t="e">
        <f>STDEV(J2:J2)</f>
        <v>#DIV/0!</v>
      </c>
      <c r="K5" s="48"/>
      <c r="L5" s="48"/>
      <c r="M5" s="48"/>
      <c r="N5" s="48" t="s">
        <v>2770</v>
      </c>
      <c r="O5" s="50">
        <f>AVERAGE(O2:O2)</f>
        <v>1.3965987882036777</v>
      </c>
      <c r="P5" s="51"/>
      <c r="Q5" s="52" t="s">
        <v>2772</v>
      </c>
      <c r="R5" s="54">
        <f>AVERAGE(S2:S2)</f>
        <v>0</v>
      </c>
      <c r="S5" s="53" t="s">
        <v>2773</v>
      </c>
      <c r="T5" s="46">
        <f>+(R5/O5)</f>
        <v>0</v>
      </c>
      <c r="U5" s="46"/>
      <c r="V5" s="48"/>
      <c r="W5" s="46"/>
      <c r="X5" s="46"/>
      <c r="Y5" s="46"/>
      <c r="Z5" s="46"/>
    </row>
    <row r="8" spans="1:26" x14ac:dyDescent="0.3">
      <c r="C8" s="63" t="s">
        <v>2815</v>
      </c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24441-299B-4AAF-AE74-BBF4181FC130}">
  <sheetPr>
    <tabColor theme="1"/>
  </sheetPr>
  <dimension ref="A1:Z17"/>
  <sheetViews>
    <sheetView zoomScaleNormal="100" workbookViewId="0">
      <selection activeCell="F24" sqref="F24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9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30.8867187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2229</v>
      </c>
      <c r="B2" s="19" t="s">
        <v>2227</v>
      </c>
      <c r="C2" s="19" t="s">
        <v>2228</v>
      </c>
      <c r="D2" s="20">
        <v>45434</v>
      </c>
      <c r="E2" s="21">
        <v>220000</v>
      </c>
      <c r="F2" s="19" t="s">
        <v>27</v>
      </c>
      <c r="G2" s="19" t="s">
        <v>28</v>
      </c>
      <c r="H2" s="21">
        <v>220000</v>
      </c>
      <c r="I2" s="21">
        <v>96800</v>
      </c>
      <c r="J2" s="22">
        <f t="shared" ref="J2:J11" si="0">I2/H2*100</f>
        <v>44</v>
      </c>
      <c r="K2" s="21">
        <v>211058</v>
      </c>
      <c r="L2" s="21">
        <v>20000</v>
      </c>
      <c r="M2" s="21">
        <f t="shared" ref="M2:M11" si="1">H2-L2</f>
        <v>200000</v>
      </c>
      <c r="N2" s="21">
        <v>173689</v>
      </c>
      <c r="O2" s="23">
        <f t="shared" ref="O2:O11" si="2">M2/N2</f>
        <v>1.1514833984881023</v>
      </c>
      <c r="P2" s="24">
        <v>1338</v>
      </c>
      <c r="Q2" s="25">
        <f t="shared" ref="Q2:Q11" si="3">M2/P2</f>
        <v>149.47683109118086</v>
      </c>
      <c r="R2" s="26" t="s">
        <v>2229</v>
      </c>
      <c r="S2" s="27">
        <f>ABS(O14-O2)*100</f>
        <v>3.8898789806887324</v>
      </c>
      <c r="T2" s="19" t="s">
        <v>2200</v>
      </c>
      <c r="U2" s="19" t="s">
        <v>36</v>
      </c>
      <c r="V2" s="21">
        <v>20000</v>
      </c>
      <c r="W2" s="19" t="s">
        <v>31</v>
      </c>
      <c r="X2" s="19" t="s">
        <v>2230</v>
      </c>
      <c r="Y2" s="19" t="s">
        <v>33</v>
      </c>
      <c r="Z2" s="19">
        <v>77</v>
      </c>
    </row>
    <row r="3" spans="1:26" x14ac:dyDescent="0.3">
      <c r="A3" s="55" t="s">
        <v>2229</v>
      </c>
      <c r="B3" s="10" t="s">
        <v>2231</v>
      </c>
      <c r="C3" s="10" t="s">
        <v>2232</v>
      </c>
      <c r="D3" s="11">
        <v>45730</v>
      </c>
      <c r="E3" s="12">
        <v>233500</v>
      </c>
      <c r="F3" s="10" t="s">
        <v>27</v>
      </c>
      <c r="G3" s="10" t="s">
        <v>28</v>
      </c>
      <c r="H3" s="12">
        <v>233500</v>
      </c>
      <c r="I3" s="12">
        <v>96600</v>
      </c>
      <c r="J3" s="13">
        <f t="shared" si="0"/>
        <v>41.37044967880086</v>
      </c>
      <c r="K3" s="12">
        <v>210594</v>
      </c>
      <c r="L3" s="12">
        <v>20000</v>
      </c>
      <c r="M3" s="12">
        <f t="shared" si="1"/>
        <v>213500</v>
      </c>
      <c r="N3" s="12">
        <v>173267</v>
      </c>
      <c r="O3" s="14">
        <f t="shared" si="2"/>
        <v>1.2322023235815245</v>
      </c>
      <c r="P3" s="15">
        <v>1338</v>
      </c>
      <c r="Q3" s="16">
        <f t="shared" si="3"/>
        <v>159.56651718983557</v>
      </c>
      <c r="R3" s="17" t="s">
        <v>2229</v>
      </c>
      <c r="S3" s="18">
        <f>ABS(O14-O3)*100</f>
        <v>11.961771490030948</v>
      </c>
      <c r="T3" s="10" t="s">
        <v>2200</v>
      </c>
      <c r="U3" s="10" t="s">
        <v>31</v>
      </c>
      <c r="V3" s="12">
        <v>20000</v>
      </c>
      <c r="W3" s="10" t="s">
        <v>31</v>
      </c>
      <c r="X3" s="10" t="s">
        <v>2230</v>
      </c>
      <c r="Y3" s="10" t="s">
        <v>33</v>
      </c>
      <c r="Z3" s="10">
        <v>76</v>
      </c>
    </row>
    <row r="4" spans="1:26" x14ac:dyDescent="0.3">
      <c r="A4" s="55" t="s">
        <v>2229</v>
      </c>
      <c r="B4" s="10" t="s">
        <v>2233</v>
      </c>
      <c r="C4" s="10" t="s">
        <v>2234</v>
      </c>
      <c r="D4" s="11">
        <v>45580</v>
      </c>
      <c r="E4" s="12">
        <v>250000</v>
      </c>
      <c r="F4" s="10" t="s">
        <v>27</v>
      </c>
      <c r="G4" s="10" t="s">
        <v>28</v>
      </c>
      <c r="H4" s="12">
        <v>250000</v>
      </c>
      <c r="I4" s="12">
        <v>126700</v>
      </c>
      <c r="J4" s="13">
        <f t="shared" si="0"/>
        <v>50.68</v>
      </c>
      <c r="K4" s="12">
        <v>275771</v>
      </c>
      <c r="L4" s="12">
        <v>20000</v>
      </c>
      <c r="M4" s="12">
        <f t="shared" si="1"/>
        <v>230000</v>
      </c>
      <c r="N4" s="12">
        <v>232519</v>
      </c>
      <c r="O4" s="14">
        <f t="shared" si="2"/>
        <v>0.9891664767180316</v>
      </c>
      <c r="P4" s="15">
        <v>1660</v>
      </c>
      <c r="Q4" s="16">
        <f t="shared" si="3"/>
        <v>138.55421686746988</v>
      </c>
      <c r="R4" s="17" t="s">
        <v>2229</v>
      </c>
      <c r="S4" s="18">
        <f>ABS(O14-O4)*100</f>
        <v>12.341813196318341</v>
      </c>
      <c r="T4" s="10" t="s">
        <v>2235</v>
      </c>
      <c r="U4" s="10" t="s">
        <v>31</v>
      </c>
      <c r="V4" s="12">
        <v>20000</v>
      </c>
      <c r="W4" s="10" t="s">
        <v>31</v>
      </c>
      <c r="X4" s="10" t="s">
        <v>2230</v>
      </c>
      <c r="Y4" s="10" t="s">
        <v>33</v>
      </c>
      <c r="Z4" s="10">
        <v>78</v>
      </c>
    </row>
    <row r="5" spans="1:26" x14ac:dyDescent="0.3">
      <c r="A5" s="56" t="s">
        <v>2229</v>
      </c>
      <c r="B5" s="19" t="s">
        <v>2236</v>
      </c>
      <c r="C5" s="19" t="s">
        <v>2237</v>
      </c>
      <c r="D5" s="20">
        <v>45426</v>
      </c>
      <c r="E5" s="21">
        <v>265000</v>
      </c>
      <c r="F5" s="19" t="s">
        <v>27</v>
      </c>
      <c r="G5" s="19" t="s">
        <v>28</v>
      </c>
      <c r="H5" s="21">
        <v>265000</v>
      </c>
      <c r="I5" s="21">
        <v>113300</v>
      </c>
      <c r="J5" s="22">
        <f t="shared" si="0"/>
        <v>42.754716981132077</v>
      </c>
      <c r="K5" s="21">
        <v>245779</v>
      </c>
      <c r="L5" s="21">
        <v>20000</v>
      </c>
      <c r="M5" s="21">
        <f t="shared" si="1"/>
        <v>245000</v>
      </c>
      <c r="N5" s="21">
        <v>205253</v>
      </c>
      <c r="O5" s="23">
        <f t="shared" si="2"/>
        <v>1.1936488139028418</v>
      </c>
      <c r="P5" s="24">
        <v>1396</v>
      </c>
      <c r="Q5" s="25">
        <f t="shared" si="3"/>
        <v>175.50143266475644</v>
      </c>
      <c r="R5" s="26" t="s">
        <v>2229</v>
      </c>
      <c r="S5" s="27">
        <f>ABS(O14-O5)*100</f>
        <v>8.1064205221626828</v>
      </c>
      <c r="T5" s="19" t="s">
        <v>1194</v>
      </c>
      <c r="U5" s="19" t="s">
        <v>36</v>
      </c>
      <c r="V5" s="21">
        <v>20000</v>
      </c>
      <c r="W5" s="19" t="s">
        <v>31</v>
      </c>
      <c r="X5" s="19" t="s">
        <v>2230</v>
      </c>
      <c r="Y5" s="19" t="s">
        <v>33</v>
      </c>
      <c r="Z5" s="19">
        <v>78</v>
      </c>
    </row>
    <row r="6" spans="1:26" x14ac:dyDescent="0.3">
      <c r="A6" s="56" t="s">
        <v>2229</v>
      </c>
      <c r="B6" s="19" t="s">
        <v>2238</v>
      </c>
      <c r="C6" s="19" t="s">
        <v>2239</v>
      </c>
      <c r="D6" s="20">
        <v>45583</v>
      </c>
      <c r="E6" s="21">
        <v>175000</v>
      </c>
      <c r="F6" s="19" t="s">
        <v>69</v>
      </c>
      <c r="G6" s="19" t="s">
        <v>28</v>
      </c>
      <c r="H6" s="21">
        <v>175000</v>
      </c>
      <c r="I6" s="21">
        <v>99800</v>
      </c>
      <c r="J6" s="22">
        <f t="shared" si="0"/>
        <v>57.028571428571425</v>
      </c>
      <c r="K6" s="21">
        <v>217736</v>
      </c>
      <c r="L6" s="21">
        <v>20000</v>
      </c>
      <c r="M6" s="21">
        <f t="shared" si="1"/>
        <v>155000</v>
      </c>
      <c r="N6" s="21">
        <v>179760</v>
      </c>
      <c r="O6" s="23">
        <f t="shared" si="2"/>
        <v>0.8622607921673342</v>
      </c>
      <c r="P6" s="24">
        <v>1338</v>
      </c>
      <c r="Q6" s="25">
        <f t="shared" si="3"/>
        <v>115.84454409566517</v>
      </c>
      <c r="R6" s="26" t="s">
        <v>2229</v>
      </c>
      <c r="S6" s="27">
        <f>ABS(O14-O6)*100</f>
        <v>25.032381651388079</v>
      </c>
      <c r="T6" s="19" t="s">
        <v>2200</v>
      </c>
      <c r="U6" s="19" t="s">
        <v>31</v>
      </c>
      <c r="V6" s="21">
        <v>20000</v>
      </c>
      <c r="W6" s="19" t="s">
        <v>31</v>
      </c>
      <c r="X6" s="19" t="s">
        <v>2230</v>
      </c>
      <c r="Y6" s="19" t="s">
        <v>33</v>
      </c>
      <c r="Z6" s="19">
        <v>78</v>
      </c>
    </row>
    <row r="7" spans="1:26" x14ac:dyDescent="0.3">
      <c r="A7" s="55" t="s">
        <v>2229</v>
      </c>
      <c r="B7" s="10" t="s">
        <v>2240</v>
      </c>
      <c r="C7" s="10" t="s">
        <v>2241</v>
      </c>
      <c r="D7" s="11">
        <v>45023</v>
      </c>
      <c r="E7" s="12">
        <v>260000</v>
      </c>
      <c r="F7" s="10" t="s">
        <v>27</v>
      </c>
      <c r="G7" s="10" t="s">
        <v>28</v>
      </c>
      <c r="H7" s="12">
        <v>260000</v>
      </c>
      <c r="I7" s="12">
        <v>89500</v>
      </c>
      <c r="J7" s="13">
        <f t="shared" si="0"/>
        <v>34.42307692307692</v>
      </c>
      <c r="K7" s="12">
        <v>239082</v>
      </c>
      <c r="L7" s="12">
        <v>20000</v>
      </c>
      <c r="M7" s="12">
        <f t="shared" si="1"/>
        <v>240000</v>
      </c>
      <c r="N7" s="12">
        <v>199165</v>
      </c>
      <c r="O7" s="14">
        <f t="shared" si="2"/>
        <v>1.2050310044435519</v>
      </c>
      <c r="P7" s="15">
        <v>1396</v>
      </c>
      <c r="Q7" s="16">
        <f t="shared" si="3"/>
        <v>171.91977077363896</v>
      </c>
      <c r="R7" s="17" t="s">
        <v>2229</v>
      </c>
      <c r="S7" s="18">
        <f>ABS(O14-O7)*100</f>
        <v>9.244639576233693</v>
      </c>
      <c r="T7" s="10" t="s">
        <v>1194</v>
      </c>
      <c r="U7" s="10" t="s">
        <v>36</v>
      </c>
      <c r="V7" s="12">
        <v>20000</v>
      </c>
      <c r="W7" s="10" t="s">
        <v>31</v>
      </c>
      <c r="X7" s="10" t="s">
        <v>2230</v>
      </c>
      <c r="Y7" s="10" t="s">
        <v>33</v>
      </c>
      <c r="Z7" s="10">
        <v>77</v>
      </c>
    </row>
    <row r="8" spans="1:26" x14ac:dyDescent="0.3">
      <c r="A8" s="55" t="s">
        <v>2229</v>
      </c>
      <c r="B8" s="10" t="s">
        <v>2242</v>
      </c>
      <c r="C8" s="10" t="s">
        <v>2243</v>
      </c>
      <c r="D8" s="11">
        <v>45519</v>
      </c>
      <c r="E8" s="12">
        <v>260000</v>
      </c>
      <c r="F8" s="10" t="s">
        <v>27</v>
      </c>
      <c r="G8" s="10" t="s">
        <v>28</v>
      </c>
      <c r="H8" s="12">
        <v>260000</v>
      </c>
      <c r="I8" s="12">
        <v>111600</v>
      </c>
      <c r="J8" s="13">
        <f t="shared" si="0"/>
        <v>42.923076923076927</v>
      </c>
      <c r="K8" s="12">
        <v>241986</v>
      </c>
      <c r="L8" s="12">
        <v>20000</v>
      </c>
      <c r="M8" s="12">
        <f t="shared" si="1"/>
        <v>240000</v>
      </c>
      <c r="N8" s="12">
        <v>201805</v>
      </c>
      <c r="O8" s="14">
        <f t="shared" si="2"/>
        <v>1.1892668665295707</v>
      </c>
      <c r="P8" s="15">
        <v>1396</v>
      </c>
      <c r="Q8" s="16">
        <f t="shared" si="3"/>
        <v>171.91977077363896</v>
      </c>
      <c r="R8" s="17" t="s">
        <v>2229</v>
      </c>
      <c r="S8" s="18">
        <f>ABS(O14-O8)*100</f>
        <v>7.6682257848355695</v>
      </c>
      <c r="T8" s="10" t="s">
        <v>1194</v>
      </c>
      <c r="U8" s="10" t="s">
        <v>36</v>
      </c>
      <c r="V8" s="12">
        <v>20000</v>
      </c>
      <c r="W8" s="10" t="s">
        <v>31</v>
      </c>
      <c r="X8" s="10" t="s">
        <v>2230</v>
      </c>
      <c r="Y8" s="10" t="s">
        <v>33</v>
      </c>
      <c r="Z8" s="10">
        <v>77</v>
      </c>
    </row>
    <row r="9" spans="1:26" x14ac:dyDescent="0.3">
      <c r="A9" s="56" t="s">
        <v>2229</v>
      </c>
      <c r="B9" s="19" t="s">
        <v>2244</v>
      </c>
      <c r="C9" s="19" t="s">
        <v>2245</v>
      </c>
      <c r="D9" s="20">
        <v>45212</v>
      </c>
      <c r="E9" s="21">
        <v>254500</v>
      </c>
      <c r="F9" s="19" t="s">
        <v>27</v>
      </c>
      <c r="G9" s="19" t="s">
        <v>28</v>
      </c>
      <c r="H9" s="21">
        <v>254500</v>
      </c>
      <c r="I9" s="21">
        <v>100600</v>
      </c>
      <c r="J9" s="22">
        <f t="shared" si="0"/>
        <v>39.528487229862478</v>
      </c>
      <c r="K9" s="21">
        <v>270021</v>
      </c>
      <c r="L9" s="21">
        <v>20000</v>
      </c>
      <c r="M9" s="21">
        <f t="shared" si="1"/>
        <v>234500</v>
      </c>
      <c r="N9" s="21">
        <v>227291</v>
      </c>
      <c r="O9" s="23">
        <f t="shared" si="2"/>
        <v>1.0317170499491841</v>
      </c>
      <c r="P9" s="24">
        <v>1660</v>
      </c>
      <c r="Q9" s="25">
        <f t="shared" si="3"/>
        <v>141.26506024096386</v>
      </c>
      <c r="R9" s="26" t="s">
        <v>2229</v>
      </c>
      <c r="S9" s="27">
        <f>ABS(O14-O9)*100</f>
        <v>8.0867558732030886</v>
      </c>
      <c r="T9" s="19" t="s">
        <v>2235</v>
      </c>
      <c r="U9" s="19" t="s">
        <v>36</v>
      </c>
      <c r="V9" s="21">
        <v>20000</v>
      </c>
      <c r="W9" s="19" t="s">
        <v>31</v>
      </c>
      <c r="X9" s="19" t="s">
        <v>2230</v>
      </c>
      <c r="Y9" s="19" t="s">
        <v>33</v>
      </c>
      <c r="Z9" s="19">
        <v>78</v>
      </c>
    </row>
    <row r="10" spans="1:26" x14ac:dyDescent="0.3">
      <c r="A10" s="56" t="s">
        <v>2229</v>
      </c>
      <c r="B10" s="19" t="s">
        <v>2246</v>
      </c>
      <c r="C10" s="19" t="s">
        <v>2247</v>
      </c>
      <c r="D10" s="20">
        <v>45030</v>
      </c>
      <c r="E10" s="21">
        <v>234500</v>
      </c>
      <c r="F10" s="19" t="s">
        <v>27</v>
      </c>
      <c r="G10" s="19" t="s">
        <v>28</v>
      </c>
      <c r="H10" s="21">
        <v>234500</v>
      </c>
      <c r="I10" s="21">
        <v>91900</v>
      </c>
      <c r="J10" s="22">
        <f t="shared" si="0"/>
        <v>39.18976545842218</v>
      </c>
      <c r="K10" s="21">
        <v>245633</v>
      </c>
      <c r="L10" s="21">
        <v>20000</v>
      </c>
      <c r="M10" s="21">
        <f t="shared" si="1"/>
        <v>214500</v>
      </c>
      <c r="N10" s="21">
        <v>205120</v>
      </c>
      <c r="O10" s="23">
        <f t="shared" si="2"/>
        <v>1.0457293291731669</v>
      </c>
      <c r="P10" s="24">
        <v>1396</v>
      </c>
      <c r="Q10" s="25">
        <f t="shared" si="3"/>
        <v>153.65329512893982</v>
      </c>
      <c r="R10" s="26" t="s">
        <v>2229</v>
      </c>
      <c r="S10" s="27">
        <f>ABS(O14-O10)*100</f>
        <v>6.6855279508048149</v>
      </c>
      <c r="T10" s="19" t="s">
        <v>1194</v>
      </c>
      <c r="U10" s="19" t="s">
        <v>36</v>
      </c>
      <c r="V10" s="21">
        <v>20000</v>
      </c>
      <c r="W10" s="19" t="s">
        <v>31</v>
      </c>
      <c r="X10" s="19" t="s">
        <v>2230</v>
      </c>
      <c r="Y10" s="19" t="s">
        <v>33</v>
      </c>
      <c r="Z10" s="19">
        <v>78</v>
      </c>
    </row>
    <row r="11" spans="1:26" ht="15" thickBot="1" x14ac:dyDescent="0.35">
      <c r="A11" s="55" t="s">
        <v>2229</v>
      </c>
      <c r="B11" s="10" t="s">
        <v>2248</v>
      </c>
      <c r="C11" s="10" t="s">
        <v>2249</v>
      </c>
      <c r="D11" s="11">
        <v>45583</v>
      </c>
      <c r="E11" s="12">
        <v>240000</v>
      </c>
      <c r="F11" s="10" t="s">
        <v>27</v>
      </c>
      <c r="G11" s="10" t="s">
        <v>28</v>
      </c>
      <c r="H11" s="12">
        <v>240000</v>
      </c>
      <c r="I11" s="12">
        <v>99800</v>
      </c>
      <c r="J11" s="13">
        <f t="shared" si="0"/>
        <v>41.583333333333336</v>
      </c>
      <c r="K11" s="12">
        <v>217497</v>
      </c>
      <c r="L11" s="12">
        <v>20000</v>
      </c>
      <c r="M11" s="12">
        <f t="shared" si="1"/>
        <v>220000</v>
      </c>
      <c r="N11" s="12">
        <v>179542</v>
      </c>
      <c r="O11" s="14">
        <f t="shared" si="2"/>
        <v>1.2253400318588408</v>
      </c>
      <c r="P11" s="15">
        <v>1338</v>
      </c>
      <c r="Q11" s="16">
        <f t="shared" si="3"/>
        <v>164.42451420029894</v>
      </c>
      <c r="R11" s="17" t="s">
        <v>2229</v>
      </c>
      <c r="S11" s="18">
        <f>ABS(O14-O11)*100</f>
        <v>11.275542317762577</v>
      </c>
      <c r="T11" s="10" t="s">
        <v>2200</v>
      </c>
      <c r="U11" s="10" t="s">
        <v>31</v>
      </c>
      <c r="V11" s="12">
        <v>20000</v>
      </c>
      <c r="W11" s="10" t="s">
        <v>31</v>
      </c>
      <c r="X11" s="10" t="s">
        <v>2230</v>
      </c>
      <c r="Y11" s="10" t="s">
        <v>33</v>
      </c>
      <c r="Z11" s="10">
        <v>77</v>
      </c>
    </row>
    <row r="12" spans="1:26" ht="15" thickTop="1" x14ac:dyDescent="0.3">
      <c r="A12" s="57"/>
      <c r="B12" s="37"/>
      <c r="C12" s="37"/>
      <c r="D12" s="38" t="s">
        <v>2766</v>
      </c>
      <c r="E12" s="39">
        <f>+SUM(E2:E11)</f>
        <v>2392500</v>
      </c>
      <c r="F12" s="37"/>
      <c r="G12" s="37"/>
      <c r="H12" s="39">
        <f>+SUM(H2:H11)</f>
        <v>2392500</v>
      </c>
      <c r="I12" s="39">
        <f>+SUM(I2:I11)</f>
        <v>1026600</v>
      </c>
      <c r="J12" s="40"/>
      <c r="K12" s="39">
        <f>+SUM(K2:K11)</f>
        <v>2375157</v>
      </c>
      <c r="L12" s="39"/>
      <c r="M12" s="39">
        <f>+SUM(M2:M11)</f>
        <v>2192500</v>
      </c>
      <c r="N12" s="39">
        <f>+SUM(N2:N11)</f>
        <v>1977411</v>
      </c>
      <c r="O12" s="41"/>
      <c r="P12" s="42"/>
      <c r="Q12" s="43">
        <f>AVERAGE(Q2:Q11)</f>
        <v>154.21259530263882</v>
      </c>
      <c r="R12" s="44"/>
      <c r="S12" s="45">
        <f>ABS(O14-O13)*100</f>
        <v>0.38115716140600941</v>
      </c>
      <c r="T12" s="37"/>
      <c r="U12" s="37"/>
      <c r="V12" s="39"/>
      <c r="W12" s="37"/>
      <c r="X12" s="37"/>
      <c r="Y12" s="37"/>
      <c r="Z12" s="37"/>
    </row>
    <row r="13" spans="1:26" x14ac:dyDescent="0.3">
      <c r="A13" s="58"/>
      <c r="B13" s="28"/>
      <c r="C13" s="28"/>
      <c r="D13" s="29"/>
      <c r="E13" s="30"/>
      <c r="F13" s="28"/>
      <c r="G13" s="28"/>
      <c r="H13" s="30"/>
      <c r="I13" s="30" t="s">
        <v>2767</v>
      </c>
      <c r="J13" s="31">
        <f>I12/H12*100</f>
        <v>42.909090909090907</v>
      </c>
      <c r="K13" s="30"/>
      <c r="L13" s="30"/>
      <c r="M13" s="30"/>
      <c r="N13" s="30" t="s">
        <v>2769</v>
      </c>
      <c r="O13" s="32">
        <f>M12/N12</f>
        <v>1.1087730370671549</v>
      </c>
      <c r="P13" s="33"/>
      <c r="Q13" s="34" t="s">
        <v>2771</v>
      </c>
      <c r="R13" s="35">
        <f>STDEV(O2:O11)</f>
        <v>0.12402349598787653</v>
      </c>
      <c r="S13" s="36"/>
      <c r="T13" s="28"/>
      <c r="U13" s="28"/>
      <c r="V13" s="30"/>
      <c r="W13" s="28"/>
      <c r="X13" s="28"/>
      <c r="Y13" s="28"/>
      <c r="Z13" s="28"/>
    </row>
    <row r="14" spans="1:26" x14ac:dyDescent="0.3">
      <c r="A14" s="59"/>
      <c r="B14" s="46"/>
      <c r="C14" s="46"/>
      <c r="D14" s="47"/>
      <c r="E14" s="48"/>
      <c r="F14" s="46"/>
      <c r="G14" s="46"/>
      <c r="H14" s="48"/>
      <c r="I14" s="48" t="s">
        <v>2768</v>
      </c>
      <c r="J14" s="49">
        <f>STDEV(J2:J11)</f>
        <v>6.3283533465218946</v>
      </c>
      <c r="K14" s="48"/>
      <c r="L14" s="48"/>
      <c r="M14" s="48"/>
      <c r="N14" s="48" t="s">
        <v>2770</v>
      </c>
      <c r="O14" s="50">
        <f>AVERAGE(O2:O11)</f>
        <v>1.112584608681215</v>
      </c>
      <c r="P14" s="51"/>
      <c r="Q14" s="52" t="s">
        <v>2772</v>
      </c>
      <c r="R14" s="54">
        <f>AVERAGE(S2:S11)</f>
        <v>10.429295734342851</v>
      </c>
      <c r="S14" s="53" t="s">
        <v>2773</v>
      </c>
      <c r="T14" s="46">
        <f>+(R14/O14)</f>
        <v>9.3739349375909988</v>
      </c>
      <c r="U14" s="46"/>
      <c r="V14" s="48"/>
      <c r="W14" s="46"/>
      <c r="X14" s="46"/>
      <c r="Y14" s="46"/>
      <c r="Z14" s="46"/>
    </row>
    <row r="17" spans="3:3" x14ac:dyDescent="0.3">
      <c r="C17" s="63" t="s">
        <v>2817</v>
      </c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5C603-327F-43AC-9528-371532A1F8EA}">
  <sheetPr>
    <tabColor theme="1"/>
  </sheetPr>
  <dimension ref="A3:Z5"/>
  <sheetViews>
    <sheetView zoomScaleNormal="100" workbookViewId="0">
      <selection activeCell="D18" sqref="D18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9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30.8867187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3" spans="3:3" x14ac:dyDescent="0.3">
      <c r="C3" s="63" t="s">
        <v>2813</v>
      </c>
    </row>
    <row r="5" spans="3:3" x14ac:dyDescent="0.3">
      <c r="C5" s="63" t="s">
        <v>2817</v>
      </c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D3B7E-4779-44CD-9BD4-7D62D6171579}">
  <sheetPr>
    <tabColor theme="1"/>
  </sheetPr>
  <dimension ref="A1:Z26"/>
  <sheetViews>
    <sheetView zoomScaleNormal="100" workbookViewId="0">
      <selection activeCell="G33" sqref="G33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9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30.8867187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2570</v>
      </c>
      <c r="B2" s="10" t="s">
        <v>2568</v>
      </c>
      <c r="C2" s="10" t="s">
        <v>2569</v>
      </c>
      <c r="D2" s="11">
        <v>45719</v>
      </c>
      <c r="E2" s="12">
        <v>74000</v>
      </c>
      <c r="F2" s="10" t="s">
        <v>27</v>
      </c>
      <c r="G2" s="10" t="s">
        <v>28</v>
      </c>
      <c r="H2" s="12">
        <v>74000</v>
      </c>
      <c r="I2" s="12">
        <v>42000</v>
      </c>
      <c r="J2" s="13">
        <f t="shared" ref="J2:J19" si="0">I2/H2*100</f>
        <v>56.756756756756758</v>
      </c>
      <c r="K2" s="12">
        <v>98241</v>
      </c>
      <c r="L2" s="12">
        <v>10000</v>
      </c>
      <c r="M2" s="12">
        <f t="shared" ref="M2:M19" si="1">H2-L2</f>
        <v>64000</v>
      </c>
      <c r="N2" s="12">
        <v>113129</v>
      </c>
      <c r="O2" s="14">
        <f t="shared" ref="O2:O19" si="2">M2/N2</f>
        <v>0.56572585278752574</v>
      </c>
      <c r="P2" s="15">
        <v>1148</v>
      </c>
      <c r="Q2" s="16">
        <f t="shared" ref="Q2:Q19" si="3">M2/P2</f>
        <v>55.749128919860624</v>
      </c>
      <c r="R2" s="17" t="s">
        <v>2570</v>
      </c>
      <c r="S2" s="18" t="e">
        <f>ABS(#REF!-O2)*100</f>
        <v>#REF!</v>
      </c>
      <c r="T2" s="10" t="s">
        <v>2571</v>
      </c>
      <c r="U2" s="10" t="s">
        <v>31</v>
      </c>
      <c r="V2" s="12">
        <v>10000</v>
      </c>
      <c r="W2" s="10" t="s">
        <v>31</v>
      </c>
      <c r="X2" s="10" t="s">
        <v>1930</v>
      </c>
      <c r="Y2" s="10" t="s">
        <v>33</v>
      </c>
      <c r="Z2" s="10">
        <v>63</v>
      </c>
    </row>
    <row r="3" spans="1:26" x14ac:dyDescent="0.3">
      <c r="A3" s="56" t="s">
        <v>2570</v>
      </c>
      <c r="B3" s="19" t="s">
        <v>2572</v>
      </c>
      <c r="C3" s="19" t="s">
        <v>2573</v>
      </c>
      <c r="D3" s="20">
        <v>45534</v>
      </c>
      <c r="E3" s="21">
        <v>115000</v>
      </c>
      <c r="F3" s="19" t="s">
        <v>27</v>
      </c>
      <c r="G3" s="19" t="s">
        <v>28</v>
      </c>
      <c r="H3" s="21">
        <v>115000</v>
      </c>
      <c r="I3" s="21">
        <v>40200</v>
      </c>
      <c r="J3" s="22">
        <f t="shared" si="0"/>
        <v>34.956521739130437</v>
      </c>
      <c r="K3" s="21">
        <v>93869</v>
      </c>
      <c r="L3" s="21">
        <v>10000</v>
      </c>
      <c r="M3" s="21">
        <f t="shared" si="1"/>
        <v>105000</v>
      </c>
      <c r="N3" s="21">
        <v>107524</v>
      </c>
      <c r="O3" s="23">
        <f t="shared" si="2"/>
        <v>0.97652617090138016</v>
      </c>
      <c r="P3" s="24">
        <v>1086</v>
      </c>
      <c r="Q3" s="25">
        <f t="shared" si="3"/>
        <v>96.685082872928177</v>
      </c>
      <c r="R3" s="26" t="s">
        <v>2570</v>
      </c>
      <c r="S3" s="27" t="e">
        <f>ABS(#REF!-O3)*100</f>
        <v>#REF!</v>
      </c>
      <c r="T3" s="19" t="s">
        <v>2200</v>
      </c>
      <c r="U3" s="19" t="s">
        <v>36</v>
      </c>
      <c r="V3" s="21">
        <v>10000</v>
      </c>
      <c r="W3" s="19" t="s">
        <v>31</v>
      </c>
      <c r="X3" s="19" t="s">
        <v>1930</v>
      </c>
      <c r="Y3" s="19" t="s">
        <v>33</v>
      </c>
      <c r="Z3" s="19">
        <v>63</v>
      </c>
    </row>
    <row r="4" spans="1:26" x14ac:dyDescent="0.3">
      <c r="A4" s="56" t="s">
        <v>2570</v>
      </c>
      <c r="B4" s="19" t="s">
        <v>2574</v>
      </c>
      <c r="C4" s="19" t="s">
        <v>2575</v>
      </c>
      <c r="D4" s="20">
        <v>45646</v>
      </c>
      <c r="E4" s="21">
        <v>138000</v>
      </c>
      <c r="F4" s="19" t="s">
        <v>27</v>
      </c>
      <c r="G4" s="19" t="s">
        <v>28</v>
      </c>
      <c r="H4" s="21">
        <v>138000</v>
      </c>
      <c r="I4" s="21">
        <v>53400</v>
      </c>
      <c r="J4" s="22">
        <f t="shared" si="0"/>
        <v>38.695652173913039</v>
      </c>
      <c r="K4" s="21">
        <v>126252</v>
      </c>
      <c r="L4" s="21">
        <v>10000</v>
      </c>
      <c r="M4" s="21">
        <f t="shared" si="1"/>
        <v>128000</v>
      </c>
      <c r="N4" s="21">
        <v>149041</v>
      </c>
      <c r="O4" s="23">
        <f t="shared" si="2"/>
        <v>0.85882408196402327</v>
      </c>
      <c r="P4" s="24">
        <v>1716</v>
      </c>
      <c r="Q4" s="25">
        <f t="shared" si="3"/>
        <v>74.592074592074596</v>
      </c>
      <c r="R4" s="26" t="s">
        <v>2570</v>
      </c>
      <c r="S4" s="27" t="e">
        <f>ABS(#REF!-O4)*100</f>
        <v>#REF!</v>
      </c>
      <c r="T4" s="19" t="s">
        <v>2576</v>
      </c>
      <c r="U4" s="19" t="s">
        <v>31</v>
      </c>
      <c r="V4" s="21">
        <v>10000</v>
      </c>
      <c r="W4" s="19" t="s">
        <v>31</v>
      </c>
      <c r="X4" s="19" t="s">
        <v>1930</v>
      </c>
      <c r="Y4" s="19" t="s">
        <v>33</v>
      </c>
      <c r="Z4" s="19">
        <v>63</v>
      </c>
    </row>
    <row r="5" spans="1:26" x14ac:dyDescent="0.3">
      <c r="A5" s="55" t="s">
        <v>2570</v>
      </c>
      <c r="B5" s="10" t="s">
        <v>2577</v>
      </c>
      <c r="C5" s="10" t="s">
        <v>2578</v>
      </c>
      <c r="D5" s="11">
        <v>45351</v>
      </c>
      <c r="E5" s="12">
        <v>135000</v>
      </c>
      <c r="F5" s="10" t="s">
        <v>27</v>
      </c>
      <c r="G5" s="10" t="s">
        <v>28</v>
      </c>
      <c r="H5" s="12">
        <v>135000</v>
      </c>
      <c r="I5" s="12">
        <v>44100</v>
      </c>
      <c r="J5" s="13">
        <f t="shared" si="0"/>
        <v>32.666666666666664</v>
      </c>
      <c r="K5" s="12">
        <v>126252</v>
      </c>
      <c r="L5" s="12">
        <v>10000</v>
      </c>
      <c r="M5" s="12">
        <f t="shared" si="1"/>
        <v>125000</v>
      </c>
      <c r="N5" s="12">
        <v>149041</v>
      </c>
      <c r="O5" s="14">
        <f t="shared" si="2"/>
        <v>0.83869539254299152</v>
      </c>
      <c r="P5" s="15">
        <v>1716</v>
      </c>
      <c r="Q5" s="16">
        <f t="shared" si="3"/>
        <v>72.843822843822849</v>
      </c>
      <c r="R5" s="17" t="s">
        <v>2570</v>
      </c>
      <c r="S5" s="18" t="e">
        <f>ABS(#REF!-O5)*100</f>
        <v>#REF!</v>
      </c>
      <c r="T5" s="10" t="s">
        <v>1675</v>
      </c>
      <c r="U5" s="10" t="s">
        <v>36</v>
      </c>
      <c r="V5" s="12">
        <v>10000</v>
      </c>
      <c r="W5" s="10" t="s">
        <v>31</v>
      </c>
      <c r="X5" s="10" t="s">
        <v>1930</v>
      </c>
      <c r="Y5" s="10" t="s">
        <v>33</v>
      </c>
      <c r="Z5" s="10">
        <v>63</v>
      </c>
    </row>
    <row r="6" spans="1:26" x14ac:dyDescent="0.3">
      <c r="A6" s="55" t="s">
        <v>2570</v>
      </c>
      <c r="B6" s="10" t="s">
        <v>2579</v>
      </c>
      <c r="C6" s="10" t="s">
        <v>2580</v>
      </c>
      <c r="D6" s="11">
        <v>45399</v>
      </c>
      <c r="E6" s="12">
        <v>140000</v>
      </c>
      <c r="F6" s="10" t="s">
        <v>27</v>
      </c>
      <c r="G6" s="10" t="s">
        <v>28</v>
      </c>
      <c r="H6" s="12">
        <v>140000</v>
      </c>
      <c r="I6" s="12">
        <v>53400</v>
      </c>
      <c r="J6" s="13">
        <f t="shared" si="0"/>
        <v>38.142857142857146</v>
      </c>
      <c r="K6" s="12">
        <v>126252</v>
      </c>
      <c r="L6" s="12">
        <v>10000</v>
      </c>
      <c r="M6" s="12">
        <f t="shared" si="1"/>
        <v>130000</v>
      </c>
      <c r="N6" s="12">
        <v>149041</v>
      </c>
      <c r="O6" s="14">
        <f t="shared" si="2"/>
        <v>0.87224320824471113</v>
      </c>
      <c r="P6" s="15">
        <v>1716</v>
      </c>
      <c r="Q6" s="16">
        <f t="shared" si="3"/>
        <v>75.757575757575751</v>
      </c>
      <c r="R6" s="17" t="s">
        <v>2570</v>
      </c>
      <c r="S6" s="18" t="e">
        <f>ABS(#REF!-O6)*100</f>
        <v>#REF!</v>
      </c>
      <c r="T6" s="10" t="s">
        <v>2576</v>
      </c>
      <c r="U6" s="10" t="s">
        <v>36</v>
      </c>
      <c r="V6" s="12">
        <v>10000</v>
      </c>
      <c r="W6" s="10" t="s">
        <v>31</v>
      </c>
      <c r="X6" s="10" t="s">
        <v>1930</v>
      </c>
      <c r="Y6" s="10" t="s">
        <v>33</v>
      </c>
      <c r="Z6" s="10">
        <v>63</v>
      </c>
    </row>
    <row r="7" spans="1:26" x14ac:dyDescent="0.3">
      <c r="A7" s="56" t="s">
        <v>2570</v>
      </c>
      <c r="B7" s="19" t="s">
        <v>2581</v>
      </c>
      <c r="C7" s="19" t="s">
        <v>2582</v>
      </c>
      <c r="D7" s="20">
        <v>45471</v>
      </c>
      <c r="E7" s="21">
        <v>110000</v>
      </c>
      <c r="F7" s="19" t="s">
        <v>27</v>
      </c>
      <c r="G7" s="19" t="s">
        <v>28</v>
      </c>
      <c r="H7" s="21">
        <v>110000</v>
      </c>
      <c r="I7" s="21">
        <v>38800</v>
      </c>
      <c r="J7" s="22">
        <f t="shared" si="0"/>
        <v>35.272727272727273</v>
      </c>
      <c r="K7" s="21">
        <v>90736</v>
      </c>
      <c r="L7" s="21">
        <v>10000</v>
      </c>
      <c r="M7" s="21">
        <f t="shared" si="1"/>
        <v>100000</v>
      </c>
      <c r="N7" s="21">
        <v>103507</v>
      </c>
      <c r="O7" s="23">
        <f t="shared" si="2"/>
        <v>0.96611823354942172</v>
      </c>
      <c r="P7" s="24">
        <v>1086</v>
      </c>
      <c r="Q7" s="25">
        <f t="shared" si="3"/>
        <v>92.081031307550646</v>
      </c>
      <c r="R7" s="26" t="s">
        <v>2570</v>
      </c>
      <c r="S7" s="27" t="e">
        <f>ABS(#REF!-O7)*100</f>
        <v>#REF!</v>
      </c>
      <c r="T7" s="19" t="s">
        <v>2200</v>
      </c>
      <c r="U7" s="19" t="s">
        <v>36</v>
      </c>
      <c r="V7" s="21">
        <v>10000</v>
      </c>
      <c r="W7" s="19" t="s">
        <v>31</v>
      </c>
      <c r="X7" s="19" t="s">
        <v>1930</v>
      </c>
      <c r="Y7" s="19" t="s">
        <v>33</v>
      </c>
      <c r="Z7" s="19">
        <v>63</v>
      </c>
    </row>
    <row r="8" spans="1:26" x14ac:dyDescent="0.3">
      <c r="A8" s="56" t="s">
        <v>2570</v>
      </c>
      <c r="B8" s="19" t="s">
        <v>2583</v>
      </c>
      <c r="C8" s="19" t="s">
        <v>2584</v>
      </c>
      <c r="D8" s="20">
        <v>45323</v>
      </c>
      <c r="E8" s="21">
        <v>135000</v>
      </c>
      <c r="F8" s="19" t="s">
        <v>27</v>
      </c>
      <c r="G8" s="19" t="s">
        <v>28</v>
      </c>
      <c r="H8" s="21">
        <v>135000</v>
      </c>
      <c r="I8" s="21">
        <v>44100</v>
      </c>
      <c r="J8" s="22">
        <f t="shared" si="0"/>
        <v>32.666666666666664</v>
      </c>
      <c r="K8" s="21">
        <v>126252</v>
      </c>
      <c r="L8" s="21">
        <v>10000</v>
      </c>
      <c r="M8" s="21">
        <f t="shared" si="1"/>
        <v>125000</v>
      </c>
      <c r="N8" s="21">
        <v>149041</v>
      </c>
      <c r="O8" s="23">
        <f t="shared" si="2"/>
        <v>0.83869539254299152</v>
      </c>
      <c r="P8" s="24">
        <v>1716</v>
      </c>
      <c r="Q8" s="25">
        <f t="shared" si="3"/>
        <v>72.843822843822849</v>
      </c>
      <c r="R8" s="26" t="s">
        <v>2570</v>
      </c>
      <c r="S8" s="27" t="e">
        <f>ABS(#REF!-O8)*100</f>
        <v>#REF!</v>
      </c>
      <c r="T8" s="19" t="s">
        <v>2576</v>
      </c>
      <c r="U8" s="19" t="s">
        <v>36</v>
      </c>
      <c r="V8" s="21">
        <v>10000</v>
      </c>
      <c r="W8" s="19" t="s">
        <v>31</v>
      </c>
      <c r="X8" s="19" t="s">
        <v>1930</v>
      </c>
      <c r="Y8" s="19" t="s">
        <v>33</v>
      </c>
      <c r="Z8" s="19">
        <v>63</v>
      </c>
    </row>
    <row r="9" spans="1:26" x14ac:dyDescent="0.3">
      <c r="A9" s="55" t="s">
        <v>2570</v>
      </c>
      <c r="B9" s="10" t="s">
        <v>2585</v>
      </c>
      <c r="C9" s="10" t="s">
        <v>2586</v>
      </c>
      <c r="D9" s="11">
        <v>45611</v>
      </c>
      <c r="E9" s="12">
        <v>124555</v>
      </c>
      <c r="F9" s="10" t="s">
        <v>69</v>
      </c>
      <c r="G9" s="10" t="s">
        <v>28</v>
      </c>
      <c r="H9" s="12">
        <v>124555</v>
      </c>
      <c r="I9" s="12">
        <v>40200</v>
      </c>
      <c r="J9" s="13">
        <f t="shared" si="0"/>
        <v>32.274898639155388</v>
      </c>
      <c r="K9" s="12">
        <v>93925</v>
      </c>
      <c r="L9" s="12">
        <v>10000</v>
      </c>
      <c r="M9" s="12">
        <f t="shared" si="1"/>
        <v>114555</v>
      </c>
      <c r="N9" s="12">
        <v>107596</v>
      </c>
      <c r="O9" s="14">
        <f t="shared" si="2"/>
        <v>1.0646771255437004</v>
      </c>
      <c r="P9" s="15">
        <v>1113</v>
      </c>
      <c r="Q9" s="16">
        <f t="shared" si="3"/>
        <v>102.9245283018868</v>
      </c>
      <c r="R9" s="17" t="s">
        <v>2570</v>
      </c>
      <c r="S9" s="18" t="e">
        <f>ABS(#REF!-O9)*100</f>
        <v>#REF!</v>
      </c>
      <c r="T9" s="10" t="s">
        <v>2200</v>
      </c>
      <c r="U9" s="10" t="s">
        <v>31</v>
      </c>
      <c r="V9" s="12">
        <v>10000</v>
      </c>
      <c r="W9" s="10" t="s">
        <v>31</v>
      </c>
      <c r="X9" s="10" t="s">
        <v>1930</v>
      </c>
      <c r="Y9" s="10" t="s">
        <v>33</v>
      </c>
      <c r="Z9" s="10">
        <v>63</v>
      </c>
    </row>
    <row r="10" spans="1:26" x14ac:dyDescent="0.3">
      <c r="A10" s="55" t="s">
        <v>2570</v>
      </c>
      <c r="B10" s="10" t="s">
        <v>2587</v>
      </c>
      <c r="C10" s="10" t="s">
        <v>2588</v>
      </c>
      <c r="D10" s="11">
        <v>45394</v>
      </c>
      <c r="E10" s="12">
        <v>125000</v>
      </c>
      <c r="F10" s="10" t="s">
        <v>27</v>
      </c>
      <c r="G10" s="10" t="s">
        <v>28</v>
      </c>
      <c r="H10" s="12">
        <v>125000</v>
      </c>
      <c r="I10" s="12">
        <v>40700</v>
      </c>
      <c r="J10" s="13">
        <f t="shared" si="0"/>
        <v>32.56</v>
      </c>
      <c r="K10" s="12">
        <v>95123</v>
      </c>
      <c r="L10" s="12">
        <v>10000</v>
      </c>
      <c r="M10" s="12">
        <f t="shared" si="1"/>
        <v>115000</v>
      </c>
      <c r="N10" s="12">
        <v>109132</v>
      </c>
      <c r="O10" s="14">
        <f t="shared" si="2"/>
        <v>1.0537697467287321</v>
      </c>
      <c r="P10" s="15">
        <v>1113</v>
      </c>
      <c r="Q10" s="16">
        <f t="shared" si="3"/>
        <v>103.32434860736747</v>
      </c>
      <c r="R10" s="17" t="s">
        <v>2570</v>
      </c>
      <c r="S10" s="18" t="e">
        <f>ABS(#REF!-O10)*100</f>
        <v>#REF!</v>
      </c>
      <c r="T10" s="10" t="s">
        <v>2200</v>
      </c>
      <c r="U10" s="10" t="s">
        <v>36</v>
      </c>
      <c r="V10" s="12">
        <v>10000</v>
      </c>
      <c r="W10" s="10" t="s">
        <v>31</v>
      </c>
      <c r="X10" s="10" t="s">
        <v>1930</v>
      </c>
      <c r="Y10" s="10" t="s">
        <v>33</v>
      </c>
      <c r="Z10" s="10">
        <v>63</v>
      </c>
    </row>
    <row r="11" spans="1:26" x14ac:dyDescent="0.3">
      <c r="A11" s="56" t="s">
        <v>2570</v>
      </c>
      <c r="B11" s="19" t="s">
        <v>2587</v>
      </c>
      <c r="C11" s="19" t="s">
        <v>2588</v>
      </c>
      <c r="D11" s="20">
        <v>45114</v>
      </c>
      <c r="E11" s="21">
        <v>105000</v>
      </c>
      <c r="F11" s="19" t="s">
        <v>27</v>
      </c>
      <c r="G11" s="19" t="s">
        <v>28</v>
      </c>
      <c r="H11" s="21">
        <v>105000</v>
      </c>
      <c r="I11" s="21">
        <v>33900</v>
      </c>
      <c r="J11" s="22">
        <f t="shared" si="0"/>
        <v>32.285714285714285</v>
      </c>
      <c r="K11" s="21">
        <v>95123</v>
      </c>
      <c r="L11" s="21">
        <v>10000</v>
      </c>
      <c r="M11" s="21">
        <f t="shared" si="1"/>
        <v>95000</v>
      </c>
      <c r="N11" s="21">
        <v>109132</v>
      </c>
      <c r="O11" s="23">
        <f t="shared" si="2"/>
        <v>0.87050544294982224</v>
      </c>
      <c r="P11" s="24">
        <v>1113</v>
      </c>
      <c r="Q11" s="25">
        <f t="shared" si="3"/>
        <v>85.354896675651389</v>
      </c>
      <c r="R11" s="26" t="s">
        <v>2570</v>
      </c>
      <c r="S11" s="27" t="e">
        <f>ABS(#REF!-O11)*100</f>
        <v>#REF!</v>
      </c>
      <c r="T11" s="19" t="s">
        <v>2200</v>
      </c>
      <c r="U11" s="19" t="s">
        <v>36</v>
      </c>
      <c r="V11" s="21">
        <v>10000</v>
      </c>
      <c r="W11" s="19" t="s">
        <v>31</v>
      </c>
      <c r="X11" s="19" t="s">
        <v>1930</v>
      </c>
      <c r="Y11" s="19" t="s">
        <v>33</v>
      </c>
      <c r="Z11" s="19">
        <v>63</v>
      </c>
    </row>
    <row r="12" spans="1:26" x14ac:dyDescent="0.3">
      <c r="A12" s="56" t="s">
        <v>2570</v>
      </c>
      <c r="B12" s="19" t="s">
        <v>2589</v>
      </c>
      <c r="C12" s="19" t="s">
        <v>2590</v>
      </c>
      <c r="D12" s="20">
        <v>45366</v>
      </c>
      <c r="E12" s="21">
        <v>139500</v>
      </c>
      <c r="F12" s="19" t="s">
        <v>27</v>
      </c>
      <c r="G12" s="19" t="s">
        <v>28</v>
      </c>
      <c r="H12" s="21">
        <v>139500</v>
      </c>
      <c r="I12" s="21">
        <v>44100</v>
      </c>
      <c r="J12" s="22">
        <f t="shared" si="0"/>
        <v>31.612903225806448</v>
      </c>
      <c r="K12" s="21">
        <v>129512</v>
      </c>
      <c r="L12" s="21">
        <v>10000</v>
      </c>
      <c r="M12" s="21">
        <f t="shared" si="1"/>
        <v>129500</v>
      </c>
      <c r="N12" s="21">
        <v>153220</v>
      </c>
      <c r="O12" s="23">
        <f t="shared" si="2"/>
        <v>0.84518992298655526</v>
      </c>
      <c r="P12" s="24">
        <v>1716</v>
      </c>
      <c r="Q12" s="25">
        <f t="shared" si="3"/>
        <v>75.466200466200462</v>
      </c>
      <c r="R12" s="26" t="s">
        <v>2570</v>
      </c>
      <c r="S12" s="27" t="e">
        <f>ABS(#REF!-O12)*100</f>
        <v>#REF!</v>
      </c>
      <c r="T12" s="19" t="s">
        <v>2576</v>
      </c>
      <c r="U12" s="19" t="s">
        <v>36</v>
      </c>
      <c r="V12" s="21">
        <v>10000</v>
      </c>
      <c r="W12" s="19" t="s">
        <v>31</v>
      </c>
      <c r="X12" s="19" t="s">
        <v>1930</v>
      </c>
      <c r="Y12" s="19" t="s">
        <v>33</v>
      </c>
      <c r="Z12" s="19">
        <v>63</v>
      </c>
    </row>
    <row r="13" spans="1:26" x14ac:dyDescent="0.3">
      <c r="A13" s="55" t="s">
        <v>2570</v>
      </c>
      <c r="B13" s="10" t="s">
        <v>2591</v>
      </c>
      <c r="C13" s="10" t="s">
        <v>2592</v>
      </c>
      <c r="D13" s="11">
        <v>45436</v>
      </c>
      <c r="E13" s="12">
        <v>145000</v>
      </c>
      <c r="F13" s="10" t="s">
        <v>27</v>
      </c>
      <c r="G13" s="10" t="s">
        <v>28</v>
      </c>
      <c r="H13" s="12">
        <v>145000</v>
      </c>
      <c r="I13" s="12">
        <v>54800</v>
      </c>
      <c r="J13" s="13">
        <f t="shared" si="0"/>
        <v>37.793103448275858</v>
      </c>
      <c r="K13" s="12">
        <v>129512</v>
      </c>
      <c r="L13" s="12">
        <v>10000</v>
      </c>
      <c r="M13" s="12">
        <f t="shared" si="1"/>
        <v>135000</v>
      </c>
      <c r="N13" s="12">
        <v>153220</v>
      </c>
      <c r="O13" s="14">
        <f t="shared" si="2"/>
        <v>0.88108602010181436</v>
      </c>
      <c r="P13" s="15">
        <v>1716</v>
      </c>
      <c r="Q13" s="16">
        <f t="shared" si="3"/>
        <v>78.671328671328666</v>
      </c>
      <c r="R13" s="17" t="s">
        <v>2570</v>
      </c>
      <c r="S13" s="18" t="e">
        <f>ABS(#REF!-O13)*100</f>
        <v>#REF!</v>
      </c>
      <c r="T13" s="10" t="s">
        <v>2576</v>
      </c>
      <c r="U13" s="10" t="s">
        <v>36</v>
      </c>
      <c r="V13" s="12">
        <v>10000</v>
      </c>
      <c r="W13" s="10" t="s">
        <v>31</v>
      </c>
      <c r="X13" s="10" t="s">
        <v>1930</v>
      </c>
      <c r="Y13" s="10" t="s">
        <v>33</v>
      </c>
      <c r="Z13" s="10">
        <v>63</v>
      </c>
    </row>
    <row r="14" spans="1:26" x14ac:dyDescent="0.3">
      <c r="A14" s="55" t="s">
        <v>2570</v>
      </c>
      <c r="B14" s="10" t="s">
        <v>2593</v>
      </c>
      <c r="C14" s="10" t="s">
        <v>2594</v>
      </c>
      <c r="D14" s="11">
        <v>45363</v>
      </c>
      <c r="E14" s="12">
        <v>105000</v>
      </c>
      <c r="F14" s="10" t="s">
        <v>27</v>
      </c>
      <c r="G14" s="10" t="s">
        <v>28</v>
      </c>
      <c r="H14" s="12">
        <v>105000</v>
      </c>
      <c r="I14" s="12">
        <v>32300</v>
      </c>
      <c r="J14" s="13">
        <f t="shared" si="0"/>
        <v>30.761904761904763</v>
      </c>
      <c r="K14" s="12">
        <v>90736</v>
      </c>
      <c r="L14" s="12">
        <v>10000</v>
      </c>
      <c r="M14" s="12">
        <f t="shared" si="1"/>
        <v>95000</v>
      </c>
      <c r="N14" s="12">
        <v>103507</v>
      </c>
      <c r="O14" s="14">
        <f t="shared" si="2"/>
        <v>0.91781232187195072</v>
      </c>
      <c r="P14" s="15">
        <v>1086</v>
      </c>
      <c r="Q14" s="16">
        <f t="shared" si="3"/>
        <v>87.476979742173114</v>
      </c>
      <c r="R14" s="17" t="s">
        <v>2570</v>
      </c>
      <c r="S14" s="18" t="e">
        <f>ABS(#REF!-O14)*100</f>
        <v>#REF!</v>
      </c>
      <c r="T14" s="10" t="s">
        <v>2200</v>
      </c>
      <c r="U14" s="10" t="s">
        <v>36</v>
      </c>
      <c r="V14" s="12">
        <v>10000</v>
      </c>
      <c r="W14" s="10" t="s">
        <v>31</v>
      </c>
      <c r="X14" s="10" t="s">
        <v>1930</v>
      </c>
      <c r="Y14" s="10" t="s">
        <v>33</v>
      </c>
      <c r="Z14" s="10">
        <v>63</v>
      </c>
    </row>
    <row r="15" spans="1:26" x14ac:dyDescent="0.3">
      <c r="A15" s="56" t="s">
        <v>2570</v>
      </c>
      <c r="B15" s="19" t="s">
        <v>2595</v>
      </c>
      <c r="C15" s="19" t="s">
        <v>2596</v>
      </c>
      <c r="D15" s="20">
        <v>45121</v>
      </c>
      <c r="E15" s="21">
        <v>102000</v>
      </c>
      <c r="F15" s="19" t="s">
        <v>27</v>
      </c>
      <c r="G15" s="19" t="s">
        <v>28</v>
      </c>
      <c r="H15" s="21">
        <v>102000</v>
      </c>
      <c r="I15" s="21">
        <v>33400</v>
      </c>
      <c r="J15" s="22">
        <f t="shared" si="0"/>
        <v>32.745098039215684</v>
      </c>
      <c r="K15" s="21">
        <v>93925</v>
      </c>
      <c r="L15" s="21">
        <v>10000</v>
      </c>
      <c r="M15" s="21">
        <f t="shared" si="1"/>
        <v>92000</v>
      </c>
      <c r="N15" s="21">
        <v>107596</v>
      </c>
      <c r="O15" s="23">
        <f t="shared" si="2"/>
        <v>0.85505037361983716</v>
      </c>
      <c r="P15" s="24">
        <v>1113</v>
      </c>
      <c r="Q15" s="25">
        <f t="shared" si="3"/>
        <v>82.659478885893975</v>
      </c>
      <c r="R15" s="26" t="s">
        <v>2570</v>
      </c>
      <c r="S15" s="27" t="e">
        <f>ABS(#REF!-O15)*100</f>
        <v>#REF!</v>
      </c>
      <c r="T15" s="19" t="s">
        <v>2200</v>
      </c>
      <c r="U15" s="19" t="s">
        <v>36</v>
      </c>
      <c r="V15" s="21">
        <v>10000</v>
      </c>
      <c r="W15" s="19" t="s">
        <v>31</v>
      </c>
      <c r="X15" s="19" t="s">
        <v>1930</v>
      </c>
      <c r="Y15" s="19" t="s">
        <v>33</v>
      </c>
      <c r="Z15" s="19">
        <v>63</v>
      </c>
    </row>
    <row r="16" spans="1:26" x14ac:dyDescent="0.3">
      <c r="A16" s="56" t="s">
        <v>2570</v>
      </c>
      <c r="B16" s="19" t="s">
        <v>2597</v>
      </c>
      <c r="C16" s="19" t="s">
        <v>2598</v>
      </c>
      <c r="D16" s="20">
        <v>45491</v>
      </c>
      <c r="E16" s="21">
        <v>151000</v>
      </c>
      <c r="F16" s="19" t="s">
        <v>27</v>
      </c>
      <c r="G16" s="19" t="s">
        <v>28</v>
      </c>
      <c r="H16" s="21">
        <v>151000</v>
      </c>
      <c r="I16" s="21">
        <v>54700</v>
      </c>
      <c r="J16" s="22">
        <f t="shared" si="0"/>
        <v>36.225165562913908</v>
      </c>
      <c r="K16" s="21">
        <v>129326</v>
      </c>
      <c r="L16" s="21">
        <v>10000</v>
      </c>
      <c r="M16" s="21">
        <f t="shared" si="1"/>
        <v>141000</v>
      </c>
      <c r="N16" s="21">
        <v>152982</v>
      </c>
      <c r="O16" s="23">
        <f t="shared" si="2"/>
        <v>0.92167706004627992</v>
      </c>
      <c r="P16" s="24">
        <v>1716</v>
      </c>
      <c r="Q16" s="25">
        <f t="shared" si="3"/>
        <v>82.167832167832174</v>
      </c>
      <c r="R16" s="26" t="s">
        <v>2570</v>
      </c>
      <c r="S16" s="27" t="e">
        <f>ABS(#REF!-O16)*100</f>
        <v>#REF!</v>
      </c>
      <c r="T16" s="19" t="s">
        <v>2576</v>
      </c>
      <c r="U16" s="19" t="s">
        <v>36</v>
      </c>
      <c r="V16" s="21">
        <v>10000</v>
      </c>
      <c r="W16" s="19" t="s">
        <v>31</v>
      </c>
      <c r="X16" s="19" t="s">
        <v>1930</v>
      </c>
      <c r="Y16" s="19" t="s">
        <v>33</v>
      </c>
      <c r="Z16" s="19">
        <v>63</v>
      </c>
    </row>
    <row r="17" spans="1:26" x14ac:dyDescent="0.3">
      <c r="A17" s="55" t="s">
        <v>2570</v>
      </c>
      <c r="B17" s="10" t="s">
        <v>2599</v>
      </c>
      <c r="C17" s="10" t="s">
        <v>2600</v>
      </c>
      <c r="D17" s="11">
        <v>45051</v>
      </c>
      <c r="E17" s="12">
        <v>132000</v>
      </c>
      <c r="F17" s="10" t="s">
        <v>69</v>
      </c>
      <c r="G17" s="10" t="s">
        <v>28</v>
      </c>
      <c r="H17" s="12">
        <v>132000</v>
      </c>
      <c r="I17" s="12">
        <v>44000</v>
      </c>
      <c r="J17" s="13">
        <f t="shared" si="0"/>
        <v>33.333333333333329</v>
      </c>
      <c r="K17" s="12">
        <v>126066</v>
      </c>
      <c r="L17" s="12">
        <v>10000</v>
      </c>
      <c r="M17" s="12">
        <f t="shared" si="1"/>
        <v>122000</v>
      </c>
      <c r="N17" s="12">
        <v>148802</v>
      </c>
      <c r="O17" s="14">
        <f t="shared" si="2"/>
        <v>0.81988145320627415</v>
      </c>
      <c r="P17" s="15">
        <v>1716</v>
      </c>
      <c r="Q17" s="16">
        <f t="shared" si="3"/>
        <v>71.095571095571103</v>
      </c>
      <c r="R17" s="17" t="s">
        <v>2570</v>
      </c>
      <c r="S17" s="18" t="e">
        <f>ABS(#REF!-O17)*100</f>
        <v>#REF!</v>
      </c>
      <c r="T17" s="10" t="s">
        <v>2576</v>
      </c>
      <c r="U17" s="10" t="s">
        <v>36</v>
      </c>
      <c r="V17" s="12">
        <v>10000</v>
      </c>
      <c r="W17" s="10" t="s">
        <v>31</v>
      </c>
      <c r="X17" s="10" t="s">
        <v>1930</v>
      </c>
      <c r="Y17" s="10" t="s">
        <v>33</v>
      </c>
      <c r="Z17" s="10">
        <v>63</v>
      </c>
    </row>
    <row r="18" spans="1:26" x14ac:dyDescent="0.3">
      <c r="A18" s="55" t="s">
        <v>2570</v>
      </c>
      <c r="B18" s="10" t="s">
        <v>2599</v>
      </c>
      <c r="C18" s="10" t="s">
        <v>2600</v>
      </c>
      <c r="D18" s="11">
        <v>45744</v>
      </c>
      <c r="E18" s="12">
        <v>165000</v>
      </c>
      <c r="F18" s="10" t="s">
        <v>27</v>
      </c>
      <c r="G18" s="10" t="s">
        <v>28</v>
      </c>
      <c r="H18" s="12">
        <v>165000</v>
      </c>
      <c r="I18" s="12">
        <v>53200</v>
      </c>
      <c r="J18" s="13">
        <f t="shared" si="0"/>
        <v>32.242424242424242</v>
      </c>
      <c r="K18" s="12">
        <v>126066</v>
      </c>
      <c r="L18" s="12">
        <v>10000</v>
      </c>
      <c r="M18" s="12">
        <f t="shared" si="1"/>
        <v>155000</v>
      </c>
      <c r="N18" s="12">
        <v>148802</v>
      </c>
      <c r="O18" s="14">
        <f t="shared" si="2"/>
        <v>1.0416526659587908</v>
      </c>
      <c r="P18" s="15">
        <v>1716</v>
      </c>
      <c r="Q18" s="16">
        <f t="shared" si="3"/>
        <v>90.326340326340329</v>
      </c>
      <c r="R18" s="17" t="s">
        <v>2570</v>
      </c>
      <c r="S18" s="18" t="e">
        <f>ABS(#REF!-O18)*100</f>
        <v>#REF!</v>
      </c>
      <c r="T18" s="10" t="s">
        <v>2576</v>
      </c>
      <c r="U18" s="10" t="s">
        <v>31</v>
      </c>
      <c r="V18" s="12">
        <v>10000</v>
      </c>
      <c r="W18" s="10" t="s">
        <v>31</v>
      </c>
      <c r="X18" s="10" t="s">
        <v>1930</v>
      </c>
      <c r="Y18" s="10" t="s">
        <v>33</v>
      </c>
      <c r="Z18" s="10">
        <v>63</v>
      </c>
    </row>
    <row r="19" spans="1:26" ht="15" thickBot="1" x14ac:dyDescent="0.35">
      <c r="A19" s="56" t="s">
        <v>2570</v>
      </c>
      <c r="B19" s="19" t="s">
        <v>2807</v>
      </c>
      <c r="C19" s="19" t="s">
        <v>2808</v>
      </c>
      <c r="D19" s="20">
        <v>45099</v>
      </c>
      <c r="E19" s="21">
        <v>99000</v>
      </c>
      <c r="F19" s="19" t="s">
        <v>27</v>
      </c>
      <c r="G19" s="19" t="s">
        <v>2804</v>
      </c>
      <c r="H19" s="21">
        <v>99000</v>
      </c>
      <c r="I19" s="21">
        <v>42400</v>
      </c>
      <c r="J19" s="22">
        <f t="shared" si="0"/>
        <v>42.828282828282823</v>
      </c>
      <c r="K19" s="21">
        <v>121071</v>
      </c>
      <c r="L19" s="21">
        <v>10000</v>
      </c>
      <c r="M19" s="21">
        <f t="shared" si="1"/>
        <v>89000</v>
      </c>
      <c r="N19" s="21">
        <v>142398</v>
      </c>
      <c r="O19" s="23">
        <f t="shared" si="2"/>
        <v>0.62500877821317713</v>
      </c>
      <c r="P19" s="24">
        <v>1410</v>
      </c>
      <c r="Q19" s="25">
        <f t="shared" si="3"/>
        <v>63.120567375886523</v>
      </c>
      <c r="R19" s="26" t="s">
        <v>2570</v>
      </c>
      <c r="S19" s="27">
        <f>ABS(O94-O19)*100</f>
        <v>62.500877821317715</v>
      </c>
      <c r="T19" s="19" t="s">
        <v>1194</v>
      </c>
      <c r="U19" s="19" t="s">
        <v>36</v>
      </c>
      <c r="V19" s="21">
        <v>10000</v>
      </c>
      <c r="W19" s="19" t="s">
        <v>31</v>
      </c>
      <c r="X19" s="19" t="s">
        <v>1930</v>
      </c>
      <c r="Y19" s="19" t="s">
        <v>33</v>
      </c>
      <c r="Z19" s="19">
        <v>63</v>
      </c>
    </row>
    <row r="20" spans="1:26" ht="15" thickTop="1" x14ac:dyDescent="0.3">
      <c r="A20" s="57"/>
      <c r="B20" s="37"/>
      <c r="C20" s="37"/>
      <c r="D20" s="38" t="s">
        <v>2766</v>
      </c>
      <c r="E20" s="39">
        <f>+SUM(E2:E19)</f>
        <v>2240055</v>
      </c>
      <c r="F20" s="37"/>
      <c r="G20" s="37"/>
      <c r="H20" s="39">
        <f>+SUM(H2:H19)</f>
        <v>2240055</v>
      </c>
      <c r="I20" s="39">
        <f>+SUM(I2:I19)</f>
        <v>789700</v>
      </c>
      <c r="J20" s="40"/>
      <c r="K20" s="39">
        <f>+SUM(K2:K19)</f>
        <v>2018239</v>
      </c>
      <c r="L20" s="39"/>
      <c r="M20" s="39">
        <f>+SUM(M2:M19)</f>
        <v>2060055</v>
      </c>
      <c r="N20" s="39">
        <f>+SUM(N2:N19)</f>
        <v>2356711</v>
      </c>
      <c r="O20" s="41"/>
      <c r="P20" s="42"/>
      <c r="Q20" s="43">
        <f>AVERAGE(Q2:Q19)</f>
        <v>81.285589525209318</v>
      </c>
      <c r="R20" s="44"/>
      <c r="S20" s="45">
        <f>ABS(O22-O21)*100</f>
        <v>0.43848585851881117</v>
      </c>
      <c r="T20" s="37"/>
      <c r="U20" s="37"/>
      <c r="V20" s="39"/>
      <c r="W20" s="37"/>
      <c r="X20" s="37"/>
      <c r="Y20" s="37"/>
      <c r="Z20" s="37"/>
    </row>
    <row r="21" spans="1:26" x14ac:dyDescent="0.3">
      <c r="A21" s="58"/>
      <c r="B21" s="28"/>
      <c r="C21" s="28"/>
      <c r="D21" s="29"/>
      <c r="E21" s="30"/>
      <c r="F21" s="28"/>
      <c r="G21" s="28"/>
      <c r="H21" s="30"/>
      <c r="I21" s="30" t="s">
        <v>2767</v>
      </c>
      <c r="J21" s="31">
        <f>I20/H20*100</f>
        <v>35.253598683960888</v>
      </c>
      <c r="K21" s="30"/>
      <c r="L21" s="30"/>
      <c r="M21" s="30"/>
      <c r="N21" s="30" t="s">
        <v>2769</v>
      </c>
      <c r="O21" s="32">
        <f>M20/N20</f>
        <v>0.8741228771792553</v>
      </c>
      <c r="P21" s="33"/>
      <c r="Q21" s="34" t="s">
        <v>2771</v>
      </c>
      <c r="R21" s="35">
        <f>STDEV(O2:O19)</f>
        <v>0.12914714586192877</v>
      </c>
      <c r="S21" s="36"/>
      <c r="T21" s="28"/>
      <c r="U21" s="28"/>
      <c r="V21" s="30"/>
      <c r="W21" s="28"/>
      <c r="X21" s="28"/>
      <c r="Y21" s="28"/>
      <c r="Z21" s="28"/>
    </row>
    <row r="22" spans="1:26" x14ac:dyDescent="0.3">
      <c r="A22" s="59"/>
      <c r="B22" s="46"/>
      <c r="C22" s="46"/>
      <c r="D22" s="47"/>
      <c r="E22" s="48"/>
      <c r="F22" s="46"/>
      <c r="G22" s="46"/>
      <c r="H22" s="48"/>
      <c r="I22" s="48" t="s">
        <v>2768</v>
      </c>
      <c r="J22" s="49">
        <f>STDEV(J2:J19)</f>
        <v>6.1043732937918449</v>
      </c>
      <c r="K22" s="48"/>
      <c r="L22" s="48"/>
      <c r="M22" s="48"/>
      <c r="N22" s="48" t="s">
        <v>2770</v>
      </c>
      <c r="O22" s="50">
        <f>AVERAGE(O2:O19)</f>
        <v>0.87850773576444341</v>
      </c>
      <c r="P22" s="51"/>
      <c r="Q22" s="52" t="s">
        <v>2772</v>
      </c>
      <c r="R22" s="54" t="e">
        <f>AVERAGE(S2:S19)</f>
        <v>#REF!</v>
      </c>
      <c r="S22" s="53" t="s">
        <v>2773</v>
      </c>
      <c r="T22" s="46" t="e">
        <f>+(R22/O22)</f>
        <v>#REF!</v>
      </c>
      <c r="U22" s="46"/>
      <c r="V22" s="48"/>
      <c r="W22" s="46"/>
      <c r="X22" s="46"/>
      <c r="Y22" s="46"/>
      <c r="Z22" s="46"/>
    </row>
    <row r="26" spans="1:26" x14ac:dyDescent="0.3">
      <c r="C26" s="63" t="s">
        <v>2818</v>
      </c>
    </row>
  </sheetData>
  <sortState xmlns:xlrd2="http://schemas.microsoft.com/office/spreadsheetml/2017/richdata2" ref="A2:Z19">
    <sortCondition ref="A2:A19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0B6F-1DD6-4012-B1BA-A878645729AC}">
  <dimension ref="A1:Z9"/>
  <sheetViews>
    <sheetView zoomScaleNormal="100" workbookViewId="0">
      <selection activeCell="N21" sqref="N2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9.6640625" bestFit="1" customWidth="1" collapsed="1"/>
    <col min="5" max="5" width="9.5546875" bestFit="1" customWidth="1" collapsed="1"/>
    <col min="6" max="6" width="5.5546875" bestFit="1" customWidth="1" collapsed="1"/>
    <col min="7" max="7" width="17.33203125" bestFit="1" customWidth="1" collapsed="1"/>
    <col min="8" max="8" width="10.1093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1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323</v>
      </c>
      <c r="B2" s="19" t="s">
        <v>2778</v>
      </c>
      <c r="C2" s="19" t="s">
        <v>2779</v>
      </c>
      <c r="D2" s="20">
        <v>45068</v>
      </c>
      <c r="E2" s="21">
        <v>80000</v>
      </c>
      <c r="F2" s="19" t="s">
        <v>27</v>
      </c>
      <c r="G2" s="19" t="s">
        <v>2780</v>
      </c>
      <c r="H2" s="21">
        <v>80000</v>
      </c>
      <c r="I2" s="21">
        <v>44400</v>
      </c>
      <c r="J2" s="22">
        <f>I2/H2*100</f>
        <v>55.500000000000007</v>
      </c>
      <c r="K2" s="21">
        <v>138344</v>
      </c>
      <c r="L2" s="21">
        <v>6961</v>
      </c>
      <c r="M2" s="21">
        <f>H2-L2</f>
        <v>73039</v>
      </c>
      <c r="N2" s="21">
        <v>69699</v>
      </c>
      <c r="O2" s="23">
        <f>M2/N2</f>
        <v>1.0479203431900028</v>
      </c>
      <c r="P2" s="24">
        <v>888</v>
      </c>
      <c r="Q2" s="25">
        <f>M2/P2</f>
        <v>82.251126126126124</v>
      </c>
      <c r="R2" s="26" t="s">
        <v>323</v>
      </c>
      <c r="S2" s="27">
        <f>ABS(O1192-O2)*100</f>
        <v>104.79203431900028</v>
      </c>
      <c r="T2" s="19" t="s">
        <v>30</v>
      </c>
      <c r="U2" s="19" t="s">
        <v>36</v>
      </c>
      <c r="V2" s="21">
        <v>6961</v>
      </c>
      <c r="W2" s="19" t="s">
        <v>31</v>
      </c>
      <c r="X2" s="19" t="s">
        <v>324</v>
      </c>
      <c r="Y2" s="19" t="s">
        <v>33</v>
      </c>
      <c r="Z2" s="19">
        <v>45</v>
      </c>
    </row>
    <row r="3" spans="1:26" x14ac:dyDescent="0.3">
      <c r="A3" s="56" t="s">
        <v>323</v>
      </c>
      <c r="B3" s="19" t="s">
        <v>325</v>
      </c>
      <c r="C3" s="19" t="s">
        <v>326</v>
      </c>
      <c r="D3" s="20">
        <v>45574</v>
      </c>
      <c r="E3" s="21">
        <v>146000</v>
      </c>
      <c r="F3" s="19" t="s">
        <v>27</v>
      </c>
      <c r="G3" s="19" t="s">
        <v>28</v>
      </c>
      <c r="H3" s="21">
        <v>146000</v>
      </c>
      <c r="I3" s="21">
        <v>79500</v>
      </c>
      <c r="J3" s="22">
        <f>I3/H3*100</f>
        <v>54.452054794520542</v>
      </c>
      <c r="K3" s="21">
        <v>182478</v>
      </c>
      <c r="L3" s="21">
        <v>13976</v>
      </c>
      <c r="M3" s="21">
        <f>H3-L3</f>
        <v>132024</v>
      </c>
      <c r="N3" s="21">
        <v>89390</v>
      </c>
      <c r="O3" s="23">
        <f>M3/N3</f>
        <v>1.4769437297236827</v>
      </c>
      <c r="P3" s="24">
        <v>1320</v>
      </c>
      <c r="Q3" s="25">
        <f>M3/P3</f>
        <v>100.01818181818182</v>
      </c>
      <c r="R3" s="26" t="s">
        <v>323</v>
      </c>
      <c r="S3" s="27">
        <f>ABS(O9-O3)*100</f>
        <v>47.18910645025165</v>
      </c>
      <c r="T3" s="19" t="s">
        <v>43</v>
      </c>
      <c r="U3" s="19" t="s">
        <v>36</v>
      </c>
      <c r="V3" s="21">
        <v>13976</v>
      </c>
      <c r="W3" s="19" t="s">
        <v>31</v>
      </c>
      <c r="X3" s="19" t="s">
        <v>324</v>
      </c>
      <c r="Y3" s="19" t="s">
        <v>33</v>
      </c>
      <c r="Z3" s="19">
        <v>45</v>
      </c>
    </row>
    <row r="4" spans="1:26" x14ac:dyDescent="0.3">
      <c r="A4" s="55" t="s">
        <v>323</v>
      </c>
      <c r="B4" s="10" t="s">
        <v>329</v>
      </c>
      <c r="C4" s="10" t="s">
        <v>330</v>
      </c>
      <c r="D4" s="11">
        <v>45196</v>
      </c>
      <c r="E4" s="12">
        <v>155000</v>
      </c>
      <c r="F4" s="10" t="s">
        <v>27</v>
      </c>
      <c r="G4" s="10" t="s">
        <v>28</v>
      </c>
      <c r="H4" s="12">
        <v>155000</v>
      </c>
      <c r="I4" s="12">
        <v>49400</v>
      </c>
      <c r="J4" s="13">
        <f>I4/H4*100</f>
        <v>31.870967741935484</v>
      </c>
      <c r="K4" s="12">
        <v>142323</v>
      </c>
      <c r="L4" s="12">
        <v>6841</v>
      </c>
      <c r="M4" s="12">
        <f>H4-L4</f>
        <v>148159</v>
      </c>
      <c r="N4" s="12">
        <v>71873</v>
      </c>
      <c r="O4" s="14">
        <f>M4/N4</f>
        <v>2.0613999693904526</v>
      </c>
      <c r="P4" s="15">
        <v>949</v>
      </c>
      <c r="Q4" s="16">
        <f>M4/P4</f>
        <v>156.12118018967334</v>
      </c>
      <c r="R4" s="17" t="s">
        <v>323</v>
      </c>
      <c r="S4" s="18">
        <f>ABS(O7-O4)*100</f>
        <v>206.13999693904526</v>
      </c>
      <c r="T4" s="10" t="s">
        <v>30</v>
      </c>
      <c r="U4" s="10" t="s">
        <v>36</v>
      </c>
      <c r="V4" s="12">
        <v>6841</v>
      </c>
      <c r="W4" s="10" t="s">
        <v>31</v>
      </c>
      <c r="X4" s="10" t="s">
        <v>324</v>
      </c>
      <c r="Y4" s="10" t="s">
        <v>33</v>
      </c>
      <c r="Z4" s="10">
        <v>45</v>
      </c>
    </row>
    <row r="5" spans="1:26" x14ac:dyDescent="0.3">
      <c r="A5" s="56" t="s">
        <v>323</v>
      </c>
      <c r="B5" s="19" t="s">
        <v>327</v>
      </c>
      <c r="C5" s="19" t="s">
        <v>328</v>
      </c>
      <c r="D5" s="20">
        <v>45471</v>
      </c>
      <c r="E5" s="21">
        <v>165000</v>
      </c>
      <c r="F5" s="19" t="s">
        <v>27</v>
      </c>
      <c r="G5" s="19" t="s">
        <v>28</v>
      </c>
      <c r="H5" s="21">
        <v>165000</v>
      </c>
      <c r="I5" s="21">
        <v>57300</v>
      </c>
      <c r="J5" s="22">
        <f>I5/H5*100</f>
        <v>34.727272727272727</v>
      </c>
      <c r="K5" s="21">
        <v>130608</v>
      </c>
      <c r="L5" s="21">
        <v>6988</v>
      </c>
      <c r="M5" s="21">
        <f>H5-L5</f>
        <v>158012</v>
      </c>
      <c r="N5" s="21">
        <v>65580</v>
      </c>
      <c r="O5" s="23">
        <f>M5/N5</f>
        <v>2.409454101860323</v>
      </c>
      <c r="P5" s="24">
        <v>872</v>
      </c>
      <c r="Q5" s="25">
        <f>M5/P5</f>
        <v>181.20642201834863</v>
      </c>
      <c r="R5" s="26" t="s">
        <v>323</v>
      </c>
      <c r="S5" s="27">
        <f>ABS(O10-O5)*100</f>
        <v>240.94541018603229</v>
      </c>
      <c r="T5" s="19" t="s">
        <v>30</v>
      </c>
      <c r="U5" s="19" t="s">
        <v>36</v>
      </c>
      <c r="V5" s="21">
        <v>6988</v>
      </c>
      <c r="W5" s="19" t="s">
        <v>31</v>
      </c>
      <c r="X5" s="19" t="s">
        <v>324</v>
      </c>
      <c r="Y5" s="19" t="s">
        <v>33</v>
      </c>
      <c r="Z5" s="19">
        <v>45</v>
      </c>
    </row>
    <row r="6" spans="1:26" ht="15" thickBot="1" x14ac:dyDescent="0.35">
      <c r="A6" s="55" t="s">
        <v>323</v>
      </c>
      <c r="B6" s="10" t="s">
        <v>321</v>
      </c>
      <c r="C6" s="10" t="s">
        <v>322</v>
      </c>
      <c r="D6" s="11">
        <v>45436</v>
      </c>
      <c r="E6" s="12">
        <v>134500</v>
      </c>
      <c r="F6" s="10" t="s">
        <v>27</v>
      </c>
      <c r="G6" s="10" t="s">
        <v>28</v>
      </c>
      <c r="H6" s="12">
        <v>134500</v>
      </c>
      <c r="I6" s="12">
        <v>42600</v>
      </c>
      <c r="J6" s="13">
        <f>I6/H6*100</f>
        <v>31.672862453531597</v>
      </c>
      <c r="K6" s="12">
        <v>94380</v>
      </c>
      <c r="L6" s="12">
        <v>6793</v>
      </c>
      <c r="M6" s="12">
        <f>H6-L6</f>
        <v>127707</v>
      </c>
      <c r="N6" s="12">
        <v>46465</v>
      </c>
      <c r="O6" s="14">
        <f>M6/N6</f>
        <v>2.7484558269665338</v>
      </c>
      <c r="P6" s="15">
        <v>1001</v>
      </c>
      <c r="Q6" s="16">
        <f>M6/P6</f>
        <v>127.57942057942059</v>
      </c>
      <c r="R6" s="17" t="s">
        <v>323</v>
      </c>
      <c r="S6" s="18">
        <f>ABS(O13-O6)*100</f>
        <v>274.84558269665337</v>
      </c>
      <c r="T6" s="10" t="s">
        <v>30</v>
      </c>
      <c r="U6" s="10" t="s">
        <v>36</v>
      </c>
      <c r="V6" s="12">
        <v>6793</v>
      </c>
      <c r="W6" s="10" t="s">
        <v>31</v>
      </c>
      <c r="X6" s="10" t="s">
        <v>324</v>
      </c>
      <c r="Y6" s="10" t="s">
        <v>33</v>
      </c>
      <c r="Z6" s="10">
        <v>33</v>
      </c>
    </row>
    <row r="7" spans="1:26" ht="15" thickTop="1" x14ac:dyDescent="0.3">
      <c r="A7" s="57"/>
      <c r="B7" s="37"/>
      <c r="C7" s="37"/>
      <c r="D7" s="38" t="s">
        <v>2766</v>
      </c>
      <c r="E7" s="39">
        <f>+SUM(E2:E6)</f>
        <v>680500</v>
      </c>
      <c r="F7" s="37"/>
      <c r="G7" s="37"/>
      <c r="H7" s="39">
        <f>+SUM(H2:H6)</f>
        <v>680500</v>
      </c>
      <c r="I7" s="39">
        <f>+SUM(I2:I6)</f>
        <v>273200</v>
      </c>
      <c r="J7" s="40"/>
      <c r="K7" s="39">
        <f>+SUM(K2:K6)</f>
        <v>688133</v>
      </c>
      <c r="L7" s="39"/>
      <c r="M7" s="39">
        <f>+SUM(M2:M6)</f>
        <v>638941</v>
      </c>
      <c r="N7" s="39">
        <f>+SUM(N2:N6)</f>
        <v>343007</v>
      </c>
      <c r="O7" s="41"/>
      <c r="P7" s="42"/>
      <c r="Q7" s="43">
        <f>AVERAGE(Q2:Q6)</f>
        <v>129.4352661463501</v>
      </c>
      <c r="R7" s="44"/>
      <c r="S7" s="45">
        <f>ABS(O9-O8)*100</f>
        <v>8.6071060541463851</v>
      </c>
      <c r="T7" s="37"/>
      <c r="U7" s="37"/>
      <c r="V7" s="39"/>
      <c r="W7" s="37"/>
      <c r="X7" s="37"/>
      <c r="Y7" s="37"/>
      <c r="Z7" s="37"/>
    </row>
    <row r="8" spans="1:26" x14ac:dyDescent="0.3">
      <c r="A8" s="58"/>
      <c r="B8" s="28"/>
      <c r="C8" s="28"/>
      <c r="D8" s="29"/>
      <c r="E8" s="30"/>
      <c r="F8" s="28"/>
      <c r="G8" s="28"/>
      <c r="H8" s="30"/>
      <c r="I8" s="30" t="s">
        <v>2767</v>
      </c>
      <c r="J8" s="31">
        <f>I7/H7*100</f>
        <v>40.146950771491554</v>
      </c>
      <c r="K8" s="30"/>
      <c r="L8" s="30"/>
      <c r="M8" s="30"/>
      <c r="N8" s="30" t="s">
        <v>2769</v>
      </c>
      <c r="O8" s="32">
        <f>M7/N7</f>
        <v>1.8627637336847354</v>
      </c>
      <c r="P8" s="33"/>
      <c r="Q8" s="34" t="s">
        <v>2771</v>
      </c>
      <c r="R8" s="35">
        <f>STDEV(O2:O6)</f>
        <v>0.68894174029249089</v>
      </c>
      <c r="S8" s="36"/>
      <c r="T8" s="28"/>
      <c r="U8" s="28"/>
      <c r="V8" s="30"/>
      <c r="W8" s="28"/>
      <c r="X8" s="28"/>
      <c r="Y8" s="28"/>
      <c r="Z8" s="28"/>
    </row>
    <row r="9" spans="1:26" x14ac:dyDescent="0.3">
      <c r="A9" s="59"/>
      <c r="B9" s="46"/>
      <c r="C9" s="46"/>
      <c r="D9" s="47"/>
      <c r="E9" s="48"/>
      <c r="F9" s="46"/>
      <c r="G9" s="46"/>
      <c r="H9" s="48"/>
      <c r="I9" s="48" t="s">
        <v>2768</v>
      </c>
      <c r="J9" s="49">
        <f>STDEV(J2:J6)</f>
        <v>12.235316314650966</v>
      </c>
      <c r="K9" s="48"/>
      <c r="L9" s="48"/>
      <c r="M9" s="48"/>
      <c r="N9" s="48" t="s">
        <v>2770</v>
      </c>
      <c r="O9" s="50">
        <f>AVERAGE(O2:O6)</f>
        <v>1.9488347942261992</v>
      </c>
      <c r="P9" s="51"/>
      <c r="Q9" s="52" t="s">
        <v>2772</v>
      </c>
      <c r="R9" s="54">
        <f>AVERAGE(S2:S6)</f>
        <v>174.78242611819655</v>
      </c>
      <c r="S9" s="53" t="s">
        <v>2773</v>
      </c>
      <c r="T9" s="46">
        <f>+(R9/O9)</f>
        <v>89.685604257489331</v>
      </c>
      <c r="U9" s="46"/>
      <c r="V9" s="48"/>
      <c r="W9" s="46"/>
      <c r="X9" s="46"/>
      <c r="Y9" s="46"/>
      <c r="Z9" s="46"/>
    </row>
  </sheetData>
  <sortState xmlns:xlrd2="http://schemas.microsoft.com/office/spreadsheetml/2017/richdata2" ref="A2:Z6">
    <sortCondition ref="O2:O6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27458-4684-401C-89D9-EDB1F685DE4C}">
  <dimension ref="A1:Z28"/>
  <sheetViews>
    <sheetView zoomScaleNormal="100" workbookViewId="0">
      <selection activeCell="A28" sqref="A28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17.33203125" bestFit="1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336</v>
      </c>
      <c r="B2" s="10" t="s">
        <v>353</v>
      </c>
      <c r="C2" s="10" t="s">
        <v>354</v>
      </c>
      <c r="D2" s="11">
        <v>45603</v>
      </c>
      <c r="E2" s="12">
        <v>82500</v>
      </c>
      <c r="F2" s="10" t="s">
        <v>27</v>
      </c>
      <c r="G2" s="10" t="s">
        <v>28</v>
      </c>
      <c r="H2" s="12">
        <v>82500</v>
      </c>
      <c r="I2" s="12">
        <v>60900</v>
      </c>
      <c r="J2" s="13">
        <f t="shared" ref="J2:J21" si="0">I2/H2*100</f>
        <v>73.818181818181813</v>
      </c>
      <c r="K2" s="12">
        <v>144634</v>
      </c>
      <c r="L2" s="12">
        <v>26014</v>
      </c>
      <c r="M2" s="12">
        <f t="shared" ref="M2:M21" si="1">H2-L2</f>
        <v>56486</v>
      </c>
      <c r="N2" s="12">
        <v>72996</v>
      </c>
      <c r="O2" s="14">
        <f t="shared" ref="O2:O21" si="2">M2/N2</f>
        <v>0.77382322319031183</v>
      </c>
      <c r="P2" s="15">
        <v>1176</v>
      </c>
      <c r="Q2" s="16">
        <f t="shared" ref="Q2:Q21" si="3">M2/P2</f>
        <v>48.032312925170068</v>
      </c>
      <c r="R2" s="17" t="s">
        <v>336</v>
      </c>
      <c r="S2" s="18">
        <f>ABS(O14-O2)*100</f>
        <v>101.6065338547976</v>
      </c>
      <c r="T2" s="10" t="s">
        <v>147</v>
      </c>
      <c r="U2" s="10" t="s">
        <v>31</v>
      </c>
      <c r="V2" s="12">
        <v>26014</v>
      </c>
      <c r="W2" s="10" t="s">
        <v>31</v>
      </c>
      <c r="X2" s="10" t="s">
        <v>196</v>
      </c>
      <c r="Y2" s="10" t="s">
        <v>33</v>
      </c>
      <c r="Z2" s="10">
        <v>43</v>
      </c>
    </row>
    <row r="3" spans="1:26" x14ac:dyDescent="0.3">
      <c r="A3" s="56" t="s">
        <v>336</v>
      </c>
      <c r="B3" s="19" t="s">
        <v>345</v>
      </c>
      <c r="C3" s="19" t="s">
        <v>346</v>
      </c>
      <c r="D3" s="20">
        <v>45639</v>
      </c>
      <c r="E3" s="21">
        <v>62000</v>
      </c>
      <c r="F3" s="19" t="s">
        <v>27</v>
      </c>
      <c r="G3" s="19" t="s">
        <v>28</v>
      </c>
      <c r="H3" s="21">
        <v>62000</v>
      </c>
      <c r="I3" s="21">
        <v>51900</v>
      </c>
      <c r="J3" s="22">
        <f t="shared" si="0"/>
        <v>83.709677419354833</v>
      </c>
      <c r="K3" s="21">
        <v>117995</v>
      </c>
      <c r="L3" s="21">
        <v>8671</v>
      </c>
      <c r="M3" s="21">
        <f t="shared" si="1"/>
        <v>53329</v>
      </c>
      <c r="N3" s="21">
        <v>67276</v>
      </c>
      <c r="O3" s="23">
        <f t="shared" si="2"/>
        <v>0.79268981509007674</v>
      </c>
      <c r="P3" s="24">
        <v>949</v>
      </c>
      <c r="Q3" s="25">
        <f t="shared" si="3"/>
        <v>56.194942044257111</v>
      </c>
      <c r="R3" s="26" t="s">
        <v>336</v>
      </c>
      <c r="S3" s="27">
        <f>ABS(O20-O3)*100</f>
        <v>137.97610861743837</v>
      </c>
      <c r="T3" s="19" t="s">
        <v>30</v>
      </c>
      <c r="U3" s="19" t="s">
        <v>31</v>
      </c>
      <c r="V3" s="21">
        <v>8671</v>
      </c>
      <c r="W3" s="19" t="s">
        <v>31</v>
      </c>
      <c r="X3" s="19" t="s">
        <v>196</v>
      </c>
      <c r="Y3" s="19" t="s">
        <v>33</v>
      </c>
      <c r="Z3" s="19">
        <v>46</v>
      </c>
    </row>
    <row r="4" spans="1:26" x14ac:dyDescent="0.3">
      <c r="A4" s="55" t="s">
        <v>336</v>
      </c>
      <c r="B4" s="10" t="s">
        <v>347</v>
      </c>
      <c r="C4" s="10" t="s">
        <v>348</v>
      </c>
      <c r="D4" s="11">
        <v>45436</v>
      </c>
      <c r="E4" s="12">
        <v>62000</v>
      </c>
      <c r="F4" s="10" t="s">
        <v>27</v>
      </c>
      <c r="G4" s="10" t="s">
        <v>28</v>
      </c>
      <c r="H4" s="12">
        <v>62000</v>
      </c>
      <c r="I4" s="12">
        <v>37700</v>
      </c>
      <c r="J4" s="13">
        <f t="shared" si="0"/>
        <v>60.806451612903224</v>
      </c>
      <c r="K4" s="12">
        <v>88278</v>
      </c>
      <c r="L4" s="12">
        <v>8671</v>
      </c>
      <c r="M4" s="12">
        <f t="shared" si="1"/>
        <v>53329</v>
      </c>
      <c r="N4" s="12">
        <v>48988</v>
      </c>
      <c r="O4" s="14">
        <f t="shared" si="2"/>
        <v>1.0886135380093085</v>
      </c>
      <c r="P4" s="15">
        <v>582</v>
      </c>
      <c r="Q4" s="16">
        <f t="shared" si="3"/>
        <v>91.630584192439869</v>
      </c>
      <c r="R4" s="17" t="s">
        <v>336</v>
      </c>
      <c r="S4" s="18">
        <f>ABS(O20-O4)*100</f>
        <v>108.38373632551519</v>
      </c>
      <c r="T4" s="10" t="s">
        <v>30</v>
      </c>
      <c r="U4" s="10" t="s">
        <v>36</v>
      </c>
      <c r="V4" s="12">
        <v>8671</v>
      </c>
      <c r="W4" s="10" t="s">
        <v>31</v>
      </c>
      <c r="X4" s="10" t="s">
        <v>196</v>
      </c>
      <c r="Y4" s="10" t="s">
        <v>33</v>
      </c>
      <c r="Z4" s="10">
        <v>45</v>
      </c>
    </row>
    <row r="5" spans="1:26" x14ac:dyDescent="0.3">
      <c r="A5" s="55" t="s">
        <v>336</v>
      </c>
      <c r="B5" s="10" t="s">
        <v>355</v>
      </c>
      <c r="C5" s="10" t="s">
        <v>356</v>
      </c>
      <c r="D5" s="11">
        <v>45456</v>
      </c>
      <c r="E5" s="12">
        <v>105000</v>
      </c>
      <c r="F5" s="10" t="s">
        <v>27</v>
      </c>
      <c r="G5" s="10" t="s">
        <v>28</v>
      </c>
      <c r="H5" s="12">
        <v>105000</v>
      </c>
      <c r="I5" s="12">
        <v>54100</v>
      </c>
      <c r="J5" s="13">
        <f t="shared" si="0"/>
        <v>51.523809523809526</v>
      </c>
      <c r="K5" s="12">
        <v>127116</v>
      </c>
      <c r="L5" s="12">
        <v>20901</v>
      </c>
      <c r="M5" s="12">
        <f t="shared" si="1"/>
        <v>84099</v>
      </c>
      <c r="N5" s="12">
        <v>65363</v>
      </c>
      <c r="O5" s="14">
        <f t="shared" si="2"/>
        <v>1.2866453498156449</v>
      </c>
      <c r="P5" s="15">
        <v>880</v>
      </c>
      <c r="Q5" s="16">
        <f t="shared" si="3"/>
        <v>95.56704545454545</v>
      </c>
      <c r="R5" s="17" t="s">
        <v>336</v>
      </c>
      <c r="S5" s="18">
        <f>ABS(O16-O5)*100</f>
        <v>60.627864868678863</v>
      </c>
      <c r="T5" s="10" t="s">
        <v>30</v>
      </c>
      <c r="U5" s="10" t="s">
        <v>36</v>
      </c>
      <c r="V5" s="12">
        <v>20901</v>
      </c>
      <c r="W5" s="10" t="s">
        <v>31</v>
      </c>
      <c r="X5" s="10" t="s">
        <v>196</v>
      </c>
      <c r="Y5" s="10" t="s">
        <v>33</v>
      </c>
      <c r="Z5" s="10">
        <v>45</v>
      </c>
    </row>
    <row r="6" spans="1:26" x14ac:dyDescent="0.3">
      <c r="A6" s="56" t="s">
        <v>336</v>
      </c>
      <c r="B6" s="19" t="s">
        <v>337</v>
      </c>
      <c r="C6" s="19" t="s">
        <v>338</v>
      </c>
      <c r="D6" s="20">
        <v>45595</v>
      </c>
      <c r="E6" s="21">
        <v>110000</v>
      </c>
      <c r="F6" s="19" t="s">
        <v>27</v>
      </c>
      <c r="G6" s="19" t="s">
        <v>28</v>
      </c>
      <c r="H6" s="21">
        <v>110000</v>
      </c>
      <c r="I6" s="21">
        <v>50900</v>
      </c>
      <c r="J6" s="22">
        <f t="shared" si="0"/>
        <v>46.272727272727273</v>
      </c>
      <c r="K6" s="21">
        <v>120517</v>
      </c>
      <c r="L6" s="21">
        <v>7851</v>
      </c>
      <c r="M6" s="21">
        <f t="shared" si="1"/>
        <v>102149</v>
      </c>
      <c r="N6" s="21">
        <v>69332</v>
      </c>
      <c r="O6" s="23">
        <f t="shared" si="2"/>
        <v>1.4733312179080367</v>
      </c>
      <c r="P6" s="24">
        <v>960</v>
      </c>
      <c r="Q6" s="25">
        <f t="shared" si="3"/>
        <v>106.40520833333333</v>
      </c>
      <c r="R6" s="26" t="s">
        <v>336</v>
      </c>
      <c r="S6" s="27">
        <f>ABS(O27-O6)*100</f>
        <v>147.33312179080366</v>
      </c>
      <c r="T6" s="19" t="s">
        <v>30</v>
      </c>
      <c r="U6" s="19" t="s">
        <v>31</v>
      </c>
      <c r="V6" s="21">
        <v>7851</v>
      </c>
      <c r="W6" s="19" t="s">
        <v>31</v>
      </c>
      <c r="X6" s="19" t="s">
        <v>196</v>
      </c>
      <c r="Y6" s="19" t="s">
        <v>33</v>
      </c>
      <c r="Z6" s="19">
        <v>44</v>
      </c>
    </row>
    <row r="7" spans="1:26" x14ac:dyDescent="0.3">
      <c r="A7" s="55" t="s">
        <v>336</v>
      </c>
      <c r="B7" s="10" t="s">
        <v>339</v>
      </c>
      <c r="C7" s="10" t="s">
        <v>340</v>
      </c>
      <c r="D7" s="11">
        <v>45334</v>
      </c>
      <c r="E7" s="12">
        <v>155000</v>
      </c>
      <c r="F7" s="10" t="s">
        <v>27</v>
      </c>
      <c r="G7" s="10" t="s">
        <v>28</v>
      </c>
      <c r="H7" s="12">
        <v>155000</v>
      </c>
      <c r="I7" s="12">
        <v>60400</v>
      </c>
      <c r="J7" s="13">
        <f t="shared" si="0"/>
        <v>38.967741935483872</v>
      </c>
      <c r="K7" s="12">
        <v>159311</v>
      </c>
      <c r="L7" s="12">
        <v>9954</v>
      </c>
      <c r="M7" s="12">
        <f t="shared" si="1"/>
        <v>145046</v>
      </c>
      <c r="N7" s="12">
        <v>91912</v>
      </c>
      <c r="O7" s="14">
        <f t="shared" si="2"/>
        <v>1.5780964400731134</v>
      </c>
      <c r="P7" s="15">
        <v>1365</v>
      </c>
      <c r="Q7" s="16">
        <f t="shared" si="3"/>
        <v>106.26080586080586</v>
      </c>
      <c r="R7" s="17" t="s">
        <v>336</v>
      </c>
      <c r="S7" s="18">
        <f>ABS(O27-O7)*100</f>
        <v>157.80964400731133</v>
      </c>
      <c r="T7" s="10" t="s">
        <v>30</v>
      </c>
      <c r="U7" s="10" t="s">
        <v>36</v>
      </c>
      <c r="V7" s="12">
        <v>8180</v>
      </c>
      <c r="W7" s="10" t="s">
        <v>31</v>
      </c>
      <c r="X7" s="10" t="s">
        <v>196</v>
      </c>
      <c r="Y7" s="10" t="s">
        <v>33</v>
      </c>
      <c r="Z7" s="10">
        <v>42</v>
      </c>
    </row>
    <row r="8" spans="1:26" x14ac:dyDescent="0.3">
      <c r="A8" s="56" t="s">
        <v>336</v>
      </c>
      <c r="B8" s="19" t="s">
        <v>359</v>
      </c>
      <c r="C8" s="19" t="s">
        <v>360</v>
      </c>
      <c r="D8" s="20">
        <v>45467</v>
      </c>
      <c r="E8" s="21">
        <v>106000</v>
      </c>
      <c r="F8" s="19" t="s">
        <v>27</v>
      </c>
      <c r="G8" s="19" t="s">
        <v>28</v>
      </c>
      <c r="H8" s="21">
        <v>106000</v>
      </c>
      <c r="I8" s="21">
        <v>44700</v>
      </c>
      <c r="J8" s="22">
        <f t="shared" si="0"/>
        <v>42.169811320754718</v>
      </c>
      <c r="K8" s="21">
        <v>106510</v>
      </c>
      <c r="L8" s="21">
        <v>8742</v>
      </c>
      <c r="M8" s="21">
        <f t="shared" si="1"/>
        <v>97258</v>
      </c>
      <c r="N8" s="21">
        <v>60164</v>
      </c>
      <c r="O8" s="23">
        <f t="shared" si="2"/>
        <v>1.6165481018549299</v>
      </c>
      <c r="P8" s="24">
        <v>936</v>
      </c>
      <c r="Q8" s="25">
        <f t="shared" si="3"/>
        <v>103.90811965811966</v>
      </c>
      <c r="R8" s="26" t="s">
        <v>336</v>
      </c>
      <c r="S8" s="27">
        <f>ABS(O17-O8)*100</f>
        <v>28.046401735541583</v>
      </c>
      <c r="T8" s="19" t="s">
        <v>30</v>
      </c>
      <c r="U8" s="19" t="s">
        <v>36</v>
      </c>
      <c r="V8" s="21">
        <v>8742</v>
      </c>
      <c r="W8" s="19" t="s">
        <v>31</v>
      </c>
      <c r="X8" s="19" t="s">
        <v>196</v>
      </c>
      <c r="Y8" s="19" t="s">
        <v>33</v>
      </c>
      <c r="Z8" s="19">
        <v>45</v>
      </c>
    </row>
    <row r="9" spans="1:26" x14ac:dyDescent="0.3">
      <c r="A9" s="56" t="s">
        <v>336</v>
      </c>
      <c r="B9" s="19" t="s">
        <v>343</v>
      </c>
      <c r="C9" s="19" t="s">
        <v>344</v>
      </c>
      <c r="D9" s="20">
        <v>45321</v>
      </c>
      <c r="E9" s="21">
        <v>137900</v>
      </c>
      <c r="F9" s="19" t="s">
        <v>27</v>
      </c>
      <c r="G9" s="19" t="s">
        <v>2781</v>
      </c>
      <c r="H9" s="21">
        <v>137900</v>
      </c>
      <c r="I9" s="21">
        <v>51700</v>
      </c>
      <c r="J9" s="22">
        <f t="shared" si="0"/>
        <v>37.49093546047861</v>
      </c>
      <c r="K9" s="21">
        <v>136588</v>
      </c>
      <c r="L9" s="21">
        <v>8671</v>
      </c>
      <c r="M9" s="21">
        <f t="shared" si="1"/>
        <v>129229</v>
      </c>
      <c r="N9" s="21">
        <v>78718</v>
      </c>
      <c r="O9" s="23">
        <f t="shared" si="2"/>
        <v>1.6416702660128559</v>
      </c>
      <c r="P9" s="24">
        <v>1069</v>
      </c>
      <c r="Q9" s="25">
        <f t="shared" si="3"/>
        <v>120.88774555659495</v>
      </c>
      <c r="R9" s="26" t="s">
        <v>336</v>
      </c>
      <c r="S9" s="27">
        <f>ABS(O1189-O9)*100</f>
        <v>164.16702660128558</v>
      </c>
      <c r="T9" s="19" t="s">
        <v>30</v>
      </c>
      <c r="U9" s="19" t="s">
        <v>36</v>
      </c>
      <c r="V9" s="21">
        <v>8671</v>
      </c>
      <c r="W9" s="19" t="s">
        <v>31</v>
      </c>
      <c r="X9" s="19" t="s">
        <v>196</v>
      </c>
      <c r="Y9" s="19" t="s">
        <v>33</v>
      </c>
      <c r="Z9" s="19">
        <v>46</v>
      </c>
    </row>
    <row r="10" spans="1:26" x14ac:dyDescent="0.3">
      <c r="A10" s="56" t="s">
        <v>336</v>
      </c>
      <c r="B10" s="19" t="s">
        <v>351</v>
      </c>
      <c r="C10" s="19" t="s">
        <v>352</v>
      </c>
      <c r="D10" s="20">
        <v>45442</v>
      </c>
      <c r="E10" s="21">
        <v>102500</v>
      </c>
      <c r="F10" s="19" t="s">
        <v>27</v>
      </c>
      <c r="G10" s="19" t="s">
        <v>28</v>
      </c>
      <c r="H10" s="21">
        <v>102500</v>
      </c>
      <c r="I10" s="21">
        <v>42000</v>
      </c>
      <c r="J10" s="22">
        <f t="shared" si="0"/>
        <v>40.975609756097562</v>
      </c>
      <c r="K10" s="21">
        <v>98751</v>
      </c>
      <c r="L10" s="21">
        <v>10520</v>
      </c>
      <c r="M10" s="21">
        <f t="shared" si="1"/>
        <v>91980</v>
      </c>
      <c r="N10" s="21">
        <v>54296</v>
      </c>
      <c r="O10" s="23">
        <f t="shared" si="2"/>
        <v>1.6940474436422572</v>
      </c>
      <c r="P10" s="24">
        <v>693</v>
      </c>
      <c r="Q10" s="25">
        <f t="shared" si="3"/>
        <v>132.72727272727272</v>
      </c>
      <c r="R10" s="26" t="s">
        <v>336</v>
      </c>
      <c r="S10" s="27">
        <f>ABS(O22-O10)*100</f>
        <v>169.40474436422573</v>
      </c>
      <c r="T10" s="19" t="s">
        <v>30</v>
      </c>
      <c r="U10" s="19" t="s">
        <v>36</v>
      </c>
      <c r="V10" s="21">
        <v>8671</v>
      </c>
      <c r="W10" s="19" t="s">
        <v>31</v>
      </c>
      <c r="X10" s="19" t="s">
        <v>196</v>
      </c>
      <c r="Y10" s="19" t="s">
        <v>33</v>
      </c>
      <c r="Z10" s="19">
        <v>45</v>
      </c>
    </row>
    <row r="11" spans="1:26" x14ac:dyDescent="0.3">
      <c r="A11" s="56" t="s">
        <v>336</v>
      </c>
      <c r="B11" s="19" t="s">
        <v>357</v>
      </c>
      <c r="C11" s="19" t="s">
        <v>358</v>
      </c>
      <c r="D11" s="20">
        <v>45082</v>
      </c>
      <c r="E11" s="21">
        <v>120000</v>
      </c>
      <c r="F11" s="19" t="s">
        <v>69</v>
      </c>
      <c r="G11" s="19" t="s">
        <v>28</v>
      </c>
      <c r="H11" s="21">
        <v>120000</v>
      </c>
      <c r="I11" s="21">
        <v>40600</v>
      </c>
      <c r="J11" s="22">
        <f t="shared" si="0"/>
        <v>33.833333333333329</v>
      </c>
      <c r="K11" s="21">
        <v>113409</v>
      </c>
      <c r="L11" s="21">
        <v>8671</v>
      </c>
      <c r="M11" s="21">
        <f t="shared" si="1"/>
        <v>111329</v>
      </c>
      <c r="N11" s="21">
        <v>64454</v>
      </c>
      <c r="O11" s="23">
        <f t="shared" si="2"/>
        <v>1.7272628541285258</v>
      </c>
      <c r="P11" s="24">
        <v>912</v>
      </c>
      <c r="Q11" s="25">
        <f t="shared" si="3"/>
        <v>122.07127192982456</v>
      </c>
      <c r="R11" s="26" t="s">
        <v>336</v>
      </c>
      <c r="S11" s="27">
        <f>ABS(O21-O11)*100</f>
        <v>48.81518658520578</v>
      </c>
      <c r="T11" s="19" t="s">
        <v>52</v>
      </c>
      <c r="U11" s="19" t="s">
        <v>36</v>
      </c>
      <c r="V11" s="21">
        <v>8671</v>
      </c>
      <c r="W11" s="19" t="s">
        <v>31</v>
      </c>
      <c r="X11" s="19" t="s">
        <v>196</v>
      </c>
      <c r="Y11" s="19" t="s">
        <v>33</v>
      </c>
      <c r="Z11" s="19">
        <v>45</v>
      </c>
    </row>
    <row r="12" spans="1:26" x14ac:dyDescent="0.3">
      <c r="A12" s="56" t="s">
        <v>336</v>
      </c>
      <c r="B12" s="19" t="s">
        <v>349</v>
      </c>
      <c r="C12" s="19" t="s">
        <v>350</v>
      </c>
      <c r="D12" s="20">
        <v>45149</v>
      </c>
      <c r="E12" s="21">
        <v>140000</v>
      </c>
      <c r="F12" s="19" t="s">
        <v>27</v>
      </c>
      <c r="G12" s="19" t="s">
        <v>28</v>
      </c>
      <c r="H12" s="21">
        <v>140000</v>
      </c>
      <c r="I12" s="21">
        <v>51700</v>
      </c>
      <c r="J12" s="22">
        <f t="shared" si="0"/>
        <v>36.928571428571431</v>
      </c>
      <c r="K12" s="21">
        <v>132825</v>
      </c>
      <c r="L12" s="21">
        <v>28656</v>
      </c>
      <c r="M12" s="21">
        <f t="shared" si="1"/>
        <v>111344</v>
      </c>
      <c r="N12" s="21">
        <v>64104</v>
      </c>
      <c r="O12" s="23">
        <f t="shared" si="2"/>
        <v>1.7369274928241607</v>
      </c>
      <c r="P12" s="24">
        <v>798</v>
      </c>
      <c r="Q12" s="25">
        <f t="shared" si="3"/>
        <v>139.52882205513785</v>
      </c>
      <c r="R12" s="26" t="s">
        <v>336</v>
      </c>
      <c r="S12" s="27">
        <f>ABS(O25-O12)*100</f>
        <v>173.69274928241606</v>
      </c>
      <c r="T12" s="19" t="s">
        <v>30</v>
      </c>
      <c r="U12" s="19" t="s">
        <v>36</v>
      </c>
      <c r="V12" s="21">
        <v>26957</v>
      </c>
      <c r="W12" s="19" t="s">
        <v>31</v>
      </c>
      <c r="X12" s="19" t="s">
        <v>196</v>
      </c>
      <c r="Y12" s="19" t="s">
        <v>33</v>
      </c>
      <c r="Z12" s="19">
        <v>45</v>
      </c>
    </row>
    <row r="13" spans="1:26" x14ac:dyDescent="0.3">
      <c r="A13" s="56" t="s">
        <v>336</v>
      </c>
      <c r="B13" s="19" t="s">
        <v>334</v>
      </c>
      <c r="C13" s="19" t="s">
        <v>335</v>
      </c>
      <c r="D13" s="20">
        <v>45282</v>
      </c>
      <c r="E13" s="21">
        <v>142500</v>
      </c>
      <c r="F13" s="19" t="s">
        <v>27</v>
      </c>
      <c r="G13" s="19" t="s">
        <v>28</v>
      </c>
      <c r="H13" s="21">
        <v>142500</v>
      </c>
      <c r="I13" s="21">
        <v>47500</v>
      </c>
      <c r="J13" s="22">
        <f t="shared" si="0"/>
        <v>33.333333333333329</v>
      </c>
      <c r="K13" s="21">
        <v>131292</v>
      </c>
      <c r="L13" s="21">
        <v>11776</v>
      </c>
      <c r="M13" s="21">
        <f t="shared" si="1"/>
        <v>130724</v>
      </c>
      <c r="N13" s="21">
        <v>73548</v>
      </c>
      <c r="O13" s="23">
        <f t="shared" si="2"/>
        <v>1.7773970740196878</v>
      </c>
      <c r="P13" s="24">
        <v>771</v>
      </c>
      <c r="Q13" s="25">
        <f t="shared" si="3"/>
        <v>169.55123216601817</v>
      </c>
      <c r="R13" s="26" t="s">
        <v>336</v>
      </c>
      <c r="S13" s="27">
        <f>ABS(O35-O13)*100</f>
        <v>177.73970740196879</v>
      </c>
      <c r="T13" s="19" t="s">
        <v>30</v>
      </c>
      <c r="U13" s="19" t="s">
        <v>36</v>
      </c>
      <c r="V13" s="21">
        <v>11776</v>
      </c>
      <c r="W13" s="19" t="s">
        <v>31</v>
      </c>
      <c r="X13" s="19" t="s">
        <v>196</v>
      </c>
      <c r="Y13" s="19" t="s">
        <v>33</v>
      </c>
      <c r="Z13" s="19">
        <v>45</v>
      </c>
    </row>
    <row r="14" spans="1:26" x14ac:dyDescent="0.3">
      <c r="A14" s="55" t="s">
        <v>336</v>
      </c>
      <c r="B14" s="10" t="s">
        <v>363</v>
      </c>
      <c r="C14" s="10" t="s">
        <v>364</v>
      </c>
      <c r="D14" s="11">
        <v>45562</v>
      </c>
      <c r="E14" s="12">
        <v>105000</v>
      </c>
      <c r="F14" s="10" t="s">
        <v>27</v>
      </c>
      <c r="G14" s="10" t="s">
        <v>28</v>
      </c>
      <c r="H14" s="12">
        <v>105000</v>
      </c>
      <c r="I14" s="12">
        <v>40800</v>
      </c>
      <c r="J14" s="13">
        <f t="shared" si="0"/>
        <v>38.857142857142854</v>
      </c>
      <c r="K14" s="12">
        <v>96153</v>
      </c>
      <c r="L14" s="12">
        <v>8951</v>
      </c>
      <c r="M14" s="12">
        <f t="shared" si="1"/>
        <v>96049</v>
      </c>
      <c r="N14" s="12">
        <v>53662</v>
      </c>
      <c r="O14" s="14">
        <f t="shared" si="2"/>
        <v>1.7898885617382878</v>
      </c>
      <c r="P14" s="15">
        <v>672</v>
      </c>
      <c r="Q14" s="16">
        <f t="shared" si="3"/>
        <v>142.93005952380952</v>
      </c>
      <c r="R14" s="17" t="s">
        <v>336</v>
      </c>
      <c r="S14" s="18">
        <f>ABS(O21-O14)*100</f>
        <v>42.552615824229576</v>
      </c>
      <c r="T14" s="10" t="s">
        <v>30</v>
      </c>
      <c r="U14" s="10" t="s">
        <v>36</v>
      </c>
      <c r="V14" s="12">
        <v>8951</v>
      </c>
      <c r="W14" s="10" t="s">
        <v>31</v>
      </c>
      <c r="X14" s="10" t="s">
        <v>196</v>
      </c>
      <c r="Y14" s="10" t="s">
        <v>33</v>
      </c>
      <c r="Z14" s="10">
        <v>45</v>
      </c>
    </row>
    <row r="15" spans="1:26" x14ac:dyDescent="0.3">
      <c r="A15" s="55" t="s">
        <v>336</v>
      </c>
      <c r="B15" s="10" t="s">
        <v>361</v>
      </c>
      <c r="C15" s="10" t="s">
        <v>362</v>
      </c>
      <c r="D15" s="11">
        <v>45215</v>
      </c>
      <c r="E15" s="12">
        <v>114900</v>
      </c>
      <c r="F15" s="10" t="s">
        <v>69</v>
      </c>
      <c r="G15" s="10" t="s">
        <v>28</v>
      </c>
      <c r="H15" s="12">
        <v>114900</v>
      </c>
      <c r="I15" s="12">
        <v>36400</v>
      </c>
      <c r="J15" s="13">
        <f t="shared" si="0"/>
        <v>31.679721496953871</v>
      </c>
      <c r="K15" s="12">
        <v>101568</v>
      </c>
      <c r="L15" s="12">
        <v>8636</v>
      </c>
      <c r="M15" s="12">
        <f t="shared" si="1"/>
        <v>106264</v>
      </c>
      <c r="N15" s="12">
        <v>57188</v>
      </c>
      <c r="O15" s="14">
        <f t="shared" si="2"/>
        <v>1.8581520598727006</v>
      </c>
      <c r="P15" s="15">
        <v>780</v>
      </c>
      <c r="Q15" s="16">
        <f t="shared" si="3"/>
        <v>136.23589743589744</v>
      </c>
      <c r="R15" s="17" t="s">
        <v>336</v>
      </c>
      <c r="S15" s="18">
        <f>ABS(O22-O15)*100</f>
        <v>185.81520598727005</v>
      </c>
      <c r="T15" s="10" t="s">
        <v>43</v>
      </c>
      <c r="U15" s="10" t="s">
        <v>36</v>
      </c>
      <c r="V15" s="12">
        <v>8636</v>
      </c>
      <c r="W15" s="10" t="s">
        <v>31</v>
      </c>
      <c r="X15" s="10" t="s">
        <v>196</v>
      </c>
      <c r="Y15" s="10" t="s">
        <v>33</v>
      </c>
      <c r="Z15" s="10">
        <v>45</v>
      </c>
    </row>
    <row r="16" spans="1:26" x14ac:dyDescent="0.3">
      <c r="A16" s="55" t="s">
        <v>336</v>
      </c>
      <c r="B16" s="10" t="s">
        <v>349</v>
      </c>
      <c r="C16" s="10" t="s">
        <v>350</v>
      </c>
      <c r="D16" s="11">
        <v>45596</v>
      </c>
      <c r="E16" s="12">
        <v>150000</v>
      </c>
      <c r="F16" s="10" t="s">
        <v>27</v>
      </c>
      <c r="G16" s="10" t="s">
        <v>28</v>
      </c>
      <c r="H16" s="12">
        <v>150000</v>
      </c>
      <c r="I16" s="12">
        <v>60000</v>
      </c>
      <c r="J16" s="13">
        <f t="shared" si="0"/>
        <v>40</v>
      </c>
      <c r="K16" s="12">
        <v>132825</v>
      </c>
      <c r="L16" s="12">
        <v>28656</v>
      </c>
      <c r="M16" s="12">
        <f t="shared" si="1"/>
        <v>121344</v>
      </c>
      <c r="N16" s="12">
        <v>64104</v>
      </c>
      <c r="O16" s="14">
        <f t="shared" si="2"/>
        <v>1.8929239985024335</v>
      </c>
      <c r="P16" s="15">
        <v>798</v>
      </c>
      <c r="Q16" s="16">
        <f t="shared" si="3"/>
        <v>152.06015037593986</v>
      </c>
      <c r="R16" s="17" t="s">
        <v>336</v>
      </c>
      <c r="S16" s="18">
        <f>ABS(O30-O16)*100</f>
        <v>189.29239985024336</v>
      </c>
      <c r="T16" s="10" t="s">
        <v>30</v>
      </c>
      <c r="U16" s="10" t="s">
        <v>31</v>
      </c>
      <c r="V16" s="12">
        <v>26957</v>
      </c>
      <c r="W16" s="10" t="s">
        <v>31</v>
      </c>
      <c r="X16" s="10" t="s">
        <v>196</v>
      </c>
      <c r="Y16" s="10" t="s">
        <v>33</v>
      </c>
      <c r="Z16" s="10">
        <v>45</v>
      </c>
    </row>
    <row r="17" spans="1:26" x14ac:dyDescent="0.3">
      <c r="A17" s="56" t="s">
        <v>336</v>
      </c>
      <c r="B17" s="19" t="s">
        <v>343</v>
      </c>
      <c r="C17" s="19" t="s">
        <v>344</v>
      </c>
      <c r="D17" s="20">
        <v>45740</v>
      </c>
      <c r="E17" s="21">
        <v>158000</v>
      </c>
      <c r="F17" s="19" t="s">
        <v>27</v>
      </c>
      <c r="G17" s="19" t="s">
        <v>28</v>
      </c>
      <c r="H17" s="21">
        <v>158000</v>
      </c>
      <c r="I17" s="21">
        <v>60000</v>
      </c>
      <c r="J17" s="22">
        <f t="shared" si="0"/>
        <v>37.974683544303801</v>
      </c>
      <c r="K17" s="21">
        <v>136588</v>
      </c>
      <c r="L17" s="21">
        <v>8671</v>
      </c>
      <c r="M17" s="21">
        <f t="shared" si="1"/>
        <v>149329</v>
      </c>
      <c r="N17" s="21">
        <v>78718</v>
      </c>
      <c r="O17" s="23">
        <f t="shared" si="2"/>
        <v>1.8970121192103457</v>
      </c>
      <c r="P17" s="24">
        <v>1069</v>
      </c>
      <c r="Q17" s="25">
        <f t="shared" si="3"/>
        <v>139.69036482694108</v>
      </c>
      <c r="R17" s="26" t="s">
        <v>336</v>
      </c>
      <c r="S17" s="27">
        <f>ABS(O34-O17)*100</f>
        <v>189.70121192103457</v>
      </c>
      <c r="T17" s="19" t="s">
        <v>30</v>
      </c>
      <c r="U17" s="19" t="s">
        <v>31</v>
      </c>
      <c r="V17" s="21">
        <v>8671</v>
      </c>
      <c r="W17" s="19" t="s">
        <v>31</v>
      </c>
      <c r="X17" s="19" t="s">
        <v>196</v>
      </c>
      <c r="Y17" s="19" t="s">
        <v>33</v>
      </c>
      <c r="Z17" s="19">
        <v>46</v>
      </c>
    </row>
    <row r="18" spans="1:26" x14ac:dyDescent="0.3">
      <c r="A18" s="56" t="s">
        <v>336</v>
      </c>
      <c r="B18" s="19" t="s">
        <v>365</v>
      </c>
      <c r="C18" s="19" t="s">
        <v>366</v>
      </c>
      <c r="D18" s="20">
        <v>45582</v>
      </c>
      <c r="E18" s="21">
        <v>136000</v>
      </c>
      <c r="F18" s="19" t="s">
        <v>27</v>
      </c>
      <c r="G18" s="19" t="s">
        <v>28</v>
      </c>
      <c r="H18" s="21">
        <v>136000</v>
      </c>
      <c r="I18" s="21">
        <v>45400</v>
      </c>
      <c r="J18" s="22">
        <f t="shared" si="0"/>
        <v>33.382352941176471</v>
      </c>
      <c r="K18" s="21">
        <v>108029</v>
      </c>
      <c r="L18" s="21">
        <v>8951</v>
      </c>
      <c r="M18" s="21">
        <f t="shared" si="1"/>
        <v>127049</v>
      </c>
      <c r="N18" s="21">
        <v>60971</v>
      </c>
      <c r="O18" s="23">
        <f t="shared" si="2"/>
        <v>2.0837611323416052</v>
      </c>
      <c r="P18" s="24">
        <v>949</v>
      </c>
      <c r="Q18" s="25">
        <f t="shared" si="3"/>
        <v>133.87671232876713</v>
      </c>
      <c r="R18" s="26" t="s">
        <v>336</v>
      </c>
      <c r="S18" s="27">
        <f>ABS(O23-O18)*100</f>
        <v>42.616336727583537</v>
      </c>
      <c r="T18" s="19" t="s">
        <v>30</v>
      </c>
      <c r="U18" s="19" t="s">
        <v>31</v>
      </c>
      <c r="V18" s="21">
        <v>8951</v>
      </c>
      <c r="W18" s="19" t="s">
        <v>31</v>
      </c>
      <c r="X18" s="19" t="s">
        <v>196</v>
      </c>
      <c r="Y18" s="19" t="s">
        <v>33</v>
      </c>
      <c r="Z18" s="19">
        <v>45</v>
      </c>
    </row>
    <row r="19" spans="1:26" x14ac:dyDescent="0.3">
      <c r="A19" s="56" t="s">
        <v>336</v>
      </c>
      <c r="B19" s="19" t="s">
        <v>367</v>
      </c>
      <c r="C19" s="19" t="s">
        <v>368</v>
      </c>
      <c r="D19" s="20">
        <v>45511</v>
      </c>
      <c r="E19" s="21">
        <v>115000</v>
      </c>
      <c r="F19" s="19" t="s">
        <v>27</v>
      </c>
      <c r="G19" s="19" t="s">
        <v>28</v>
      </c>
      <c r="H19" s="21">
        <v>115000</v>
      </c>
      <c r="I19" s="21">
        <v>37200</v>
      </c>
      <c r="J19" s="22">
        <f t="shared" si="0"/>
        <v>32.347826086956523</v>
      </c>
      <c r="K19" s="21">
        <v>88672</v>
      </c>
      <c r="L19" s="21">
        <v>8951</v>
      </c>
      <c r="M19" s="21">
        <f t="shared" si="1"/>
        <v>106049</v>
      </c>
      <c r="N19" s="21">
        <v>49059</v>
      </c>
      <c r="O19" s="23">
        <f t="shared" si="2"/>
        <v>2.1616624880246236</v>
      </c>
      <c r="P19" s="24">
        <v>675</v>
      </c>
      <c r="Q19" s="25">
        <f t="shared" si="3"/>
        <v>157.10962962962964</v>
      </c>
      <c r="R19" s="26" t="s">
        <v>336</v>
      </c>
      <c r="S19" s="27">
        <f>ABS(O23-O19)*100</f>
        <v>50.406472295885372</v>
      </c>
      <c r="T19" s="19" t="s">
        <v>30</v>
      </c>
      <c r="U19" s="19" t="s">
        <v>36</v>
      </c>
      <c r="V19" s="21">
        <v>8951</v>
      </c>
      <c r="W19" s="19" t="s">
        <v>31</v>
      </c>
      <c r="X19" s="19" t="s">
        <v>196</v>
      </c>
      <c r="Y19" s="19" t="s">
        <v>33</v>
      </c>
      <c r="Z19" s="19">
        <v>45</v>
      </c>
    </row>
    <row r="20" spans="1:26" x14ac:dyDescent="0.3">
      <c r="A20" s="55" t="s">
        <v>336</v>
      </c>
      <c r="B20" s="10" t="s">
        <v>371</v>
      </c>
      <c r="C20" s="10" t="s">
        <v>372</v>
      </c>
      <c r="D20" s="11">
        <v>45673</v>
      </c>
      <c r="E20" s="12">
        <v>178700</v>
      </c>
      <c r="F20" s="10" t="s">
        <v>27</v>
      </c>
      <c r="G20" s="10" t="s">
        <v>28</v>
      </c>
      <c r="H20" s="12">
        <v>178700</v>
      </c>
      <c r="I20" s="12">
        <v>58200</v>
      </c>
      <c r="J20" s="13">
        <f t="shared" si="0"/>
        <v>32.568550643536653</v>
      </c>
      <c r="K20" s="12">
        <v>138003</v>
      </c>
      <c r="L20" s="12">
        <v>17200</v>
      </c>
      <c r="M20" s="12">
        <f t="shared" si="1"/>
        <v>161500</v>
      </c>
      <c r="N20" s="12">
        <v>74340</v>
      </c>
      <c r="O20" s="14">
        <f t="shared" si="2"/>
        <v>2.1724509012644604</v>
      </c>
      <c r="P20" s="15">
        <v>1102</v>
      </c>
      <c r="Q20" s="16">
        <f t="shared" si="3"/>
        <v>146.55172413793105</v>
      </c>
      <c r="R20" s="17" t="s">
        <v>336</v>
      </c>
      <c r="S20" s="18">
        <f>ABS(O22-O20)*100</f>
        <v>217.24509012644603</v>
      </c>
      <c r="T20" s="10" t="s">
        <v>43</v>
      </c>
      <c r="U20" s="10" t="s">
        <v>31</v>
      </c>
      <c r="V20" s="12">
        <v>17200</v>
      </c>
      <c r="W20" s="10" t="s">
        <v>31</v>
      </c>
      <c r="X20" s="10" t="s">
        <v>196</v>
      </c>
      <c r="Y20" s="10" t="s">
        <v>33</v>
      </c>
      <c r="Z20" s="10">
        <v>45</v>
      </c>
    </row>
    <row r="21" spans="1:26" ht="15" thickBot="1" x14ac:dyDescent="0.35">
      <c r="A21" s="55" t="s">
        <v>336</v>
      </c>
      <c r="B21" s="10" t="s">
        <v>369</v>
      </c>
      <c r="C21" s="10" t="s">
        <v>370</v>
      </c>
      <c r="D21" s="11">
        <v>45443</v>
      </c>
      <c r="E21" s="12">
        <v>155000</v>
      </c>
      <c r="F21" s="10" t="s">
        <v>27</v>
      </c>
      <c r="G21" s="10" t="s">
        <v>28</v>
      </c>
      <c r="H21" s="12">
        <v>155000</v>
      </c>
      <c r="I21" s="12">
        <v>49200</v>
      </c>
      <c r="J21" s="13">
        <f t="shared" si="0"/>
        <v>31.741935483870972</v>
      </c>
      <c r="K21" s="12">
        <v>116079</v>
      </c>
      <c r="L21" s="12">
        <v>8951</v>
      </c>
      <c r="M21" s="12">
        <f t="shared" si="1"/>
        <v>146049</v>
      </c>
      <c r="N21" s="12">
        <v>65924</v>
      </c>
      <c r="O21" s="14">
        <f t="shared" si="2"/>
        <v>2.2154147199805836</v>
      </c>
      <c r="P21" s="15">
        <v>864</v>
      </c>
      <c r="Q21" s="16">
        <f t="shared" si="3"/>
        <v>169.03819444444446</v>
      </c>
      <c r="R21" s="17" t="s">
        <v>336</v>
      </c>
      <c r="S21" s="18">
        <f>ABS(O24-O21)*100</f>
        <v>55.249878010538602</v>
      </c>
      <c r="T21" s="10" t="s">
        <v>30</v>
      </c>
      <c r="U21" s="10" t="s">
        <v>36</v>
      </c>
      <c r="V21" s="12">
        <v>8951</v>
      </c>
      <c r="W21" s="10" t="s">
        <v>31</v>
      </c>
      <c r="X21" s="10" t="s">
        <v>196</v>
      </c>
      <c r="Y21" s="10" t="s">
        <v>33</v>
      </c>
      <c r="Z21" s="10">
        <v>45</v>
      </c>
    </row>
    <row r="22" spans="1:26" ht="15" thickTop="1" x14ac:dyDescent="0.3">
      <c r="A22" s="57"/>
      <c r="B22" s="37"/>
      <c r="C22" s="37"/>
      <c r="D22" s="38" t="s">
        <v>2766</v>
      </c>
      <c r="E22" s="39">
        <f>+SUM(E2:E21)</f>
        <v>2438000</v>
      </c>
      <c r="F22" s="37"/>
      <c r="G22" s="37"/>
      <c r="H22" s="39">
        <f>+SUM(H2:H21)</f>
        <v>2438000</v>
      </c>
      <c r="I22" s="39">
        <f>+SUM(I2:I21)</f>
        <v>981300</v>
      </c>
      <c r="J22" s="40"/>
      <c r="K22" s="39">
        <f>+SUM(K2:K21)</f>
        <v>2395143</v>
      </c>
      <c r="L22" s="39"/>
      <c r="M22" s="39">
        <f>+SUM(M2:M21)</f>
        <v>2179935</v>
      </c>
      <c r="N22" s="39">
        <f>+SUM(N2:N21)</f>
        <v>1315117</v>
      </c>
      <c r="O22" s="41"/>
      <c r="P22" s="42"/>
      <c r="Q22" s="43">
        <f>AVERAGE(Q2:Q21)</f>
        <v>123.51290478034397</v>
      </c>
      <c r="R22" s="44"/>
      <c r="S22" s="45">
        <f>ABS(O24-O23)*100</f>
        <v>0.53181748094277559</v>
      </c>
      <c r="T22" s="37"/>
      <c r="U22" s="37"/>
      <c r="V22" s="39"/>
      <c r="W22" s="37"/>
      <c r="X22" s="37"/>
      <c r="Y22" s="37"/>
      <c r="Z22" s="37"/>
    </row>
    <row r="23" spans="1:26" x14ac:dyDescent="0.3">
      <c r="A23" s="58"/>
      <c r="B23" s="28"/>
      <c r="C23" s="28"/>
      <c r="D23" s="29"/>
      <c r="E23" s="30"/>
      <c r="F23" s="28"/>
      <c r="G23" s="28"/>
      <c r="H23" s="30"/>
      <c r="I23" s="30" t="s">
        <v>2767</v>
      </c>
      <c r="J23" s="31">
        <f>I22/H22*100</f>
        <v>40.250205086136177</v>
      </c>
      <c r="K23" s="30"/>
      <c r="L23" s="30"/>
      <c r="M23" s="30"/>
      <c r="N23" s="30" t="s">
        <v>2769</v>
      </c>
      <c r="O23" s="32">
        <f>M22/N22</f>
        <v>1.6575977650657698</v>
      </c>
      <c r="P23" s="33"/>
      <c r="Q23" s="34" t="s">
        <v>2771</v>
      </c>
      <c r="R23" s="35">
        <f>STDEV(O2:O21)</f>
        <v>0.41303097054042703</v>
      </c>
      <c r="S23" s="36"/>
      <c r="T23" s="28"/>
      <c r="U23" s="28"/>
      <c r="V23" s="30"/>
      <c r="W23" s="28"/>
      <c r="X23" s="28"/>
      <c r="Y23" s="28"/>
      <c r="Z23" s="28"/>
    </row>
    <row r="24" spans="1:26" x14ac:dyDescent="0.3">
      <c r="A24" s="59"/>
      <c r="B24" s="46"/>
      <c r="C24" s="46"/>
      <c r="D24" s="47"/>
      <c r="E24" s="48"/>
      <c r="F24" s="46"/>
      <c r="G24" s="46"/>
      <c r="H24" s="48"/>
      <c r="I24" s="48" t="s">
        <v>2768</v>
      </c>
      <c r="J24" s="49">
        <f>STDEV(J2:J21)</f>
        <v>14.316289455724549</v>
      </c>
      <c r="K24" s="48"/>
      <c r="L24" s="48"/>
      <c r="M24" s="48"/>
      <c r="N24" s="48" t="s">
        <v>2770</v>
      </c>
      <c r="O24" s="50">
        <f>AVERAGE(O2:O21)</f>
        <v>1.6629159398751976</v>
      </c>
      <c r="P24" s="51"/>
      <c r="Q24" s="52" t="s">
        <v>2772</v>
      </c>
      <c r="R24" s="54">
        <f>AVERAGE(S2:S21)</f>
        <v>122.42410180892098</v>
      </c>
      <c r="S24" s="53" t="s">
        <v>2773</v>
      </c>
      <c r="T24" s="46">
        <f>+(R24/O24)</f>
        <v>73.620138500872727</v>
      </c>
      <c r="U24" s="46"/>
      <c r="V24" s="48"/>
      <c r="W24" s="46"/>
      <c r="X24" s="46"/>
      <c r="Y24" s="46"/>
      <c r="Z24" s="46"/>
    </row>
    <row r="27" spans="1:26" x14ac:dyDescent="0.3">
      <c r="A27" s="60" t="s">
        <v>2811</v>
      </c>
    </row>
    <row r="28" spans="1:26" x14ac:dyDescent="0.3">
      <c r="A28" s="55" t="s">
        <v>336</v>
      </c>
      <c r="B28" s="10" t="s">
        <v>341</v>
      </c>
      <c r="C28" s="10" t="s">
        <v>342</v>
      </c>
      <c r="D28" s="11">
        <v>45532</v>
      </c>
      <c r="E28" s="12">
        <v>200000</v>
      </c>
      <c r="F28" s="10" t="s">
        <v>27</v>
      </c>
      <c r="G28" s="10" t="s">
        <v>28</v>
      </c>
      <c r="H28" s="12">
        <v>200000</v>
      </c>
      <c r="I28" s="12">
        <v>44300</v>
      </c>
      <c r="J28" s="13">
        <f>I28/H28*100</f>
        <v>22.15</v>
      </c>
      <c r="K28" s="12">
        <v>103981</v>
      </c>
      <c r="L28" s="12">
        <v>17542</v>
      </c>
      <c r="M28" s="12">
        <f>H28-L28</f>
        <v>182458</v>
      </c>
      <c r="N28" s="12">
        <v>53193</v>
      </c>
      <c r="O28" s="14">
        <f>M28/N28</f>
        <v>3.4301129847912319</v>
      </c>
      <c r="P28" s="15">
        <v>685</v>
      </c>
      <c r="Q28" s="16">
        <f>M28/P28</f>
        <v>266.36204379562042</v>
      </c>
      <c r="R28" s="17" t="s">
        <v>336</v>
      </c>
      <c r="S28" s="18">
        <f>ABS(O48-O28)*100</f>
        <v>343.01129847912318</v>
      </c>
      <c r="T28" s="10" t="s">
        <v>30</v>
      </c>
      <c r="U28" s="10" t="s">
        <v>36</v>
      </c>
      <c r="V28" s="12">
        <v>17343</v>
      </c>
      <c r="W28" s="10" t="s">
        <v>31</v>
      </c>
      <c r="X28" s="10" t="s">
        <v>196</v>
      </c>
      <c r="Y28" s="10" t="s">
        <v>33</v>
      </c>
      <c r="Z28" s="10">
        <v>45</v>
      </c>
    </row>
  </sheetData>
  <sortState xmlns:xlrd2="http://schemas.microsoft.com/office/spreadsheetml/2017/richdata2" ref="A2:Z21">
    <sortCondition ref="O2:O21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5DA86-8061-4AEF-9B30-8FF8F01E9090}">
  <dimension ref="A1:Z18"/>
  <sheetViews>
    <sheetView zoomScaleNormal="100" workbookViewId="0">
      <selection activeCell="A18" sqref="A18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6.5546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375</v>
      </c>
      <c r="B2" s="10" t="s">
        <v>2782</v>
      </c>
      <c r="C2" s="10" t="s">
        <v>2783</v>
      </c>
      <c r="D2" s="11">
        <v>45050</v>
      </c>
      <c r="E2" s="12">
        <v>120000</v>
      </c>
      <c r="F2" s="10" t="s">
        <v>27</v>
      </c>
      <c r="G2" s="10" t="s">
        <v>2781</v>
      </c>
      <c r="H2" s="12">
        <v>120000</v>
      </c>
      <c r="I2" s="12">
        <v>49500</v>
      </c>
      <c r="J2" s="13">
        <f t="shared" ref="J2:J10" si="0">I2/H2*100</f>
        <v>41.25</v>
      </c>
      <c r="K2" s="12">
        <v>132400</v>
      </c>
      <c r="L2" s="12">
        <v>7336</v>
      </c>
      <c r="M2" s="12">
        <f t="shared" ref="M2:M10" si="1">H2-L2</f>
        <v>112664</v>
      </c>
      <c r="N2" s="12">
        <v>73784</v>
      </c>
      <c r="O2" s="14">
        <f t="shared" ref="O2:O10" si="2">M2/N2</f>
        <v>1.5269435107882467</v>
      </c>
      <c r="P2" s="15">
        <v>962</v>
      </c>
      <c r="Q2" s="16">
        <f t="shared" ref="Q2:Q10" si="3">M2/P2</f>
        <v>117.11434511434511</v>
      </c>
      <c r="R2" s="17" t="s">
        <v>375</v>
      </c>
      <c r="S2" s="18">
        <f>ABS(O1151-O2)*100</f>
        <v>152.69435107882467</v>
      </c>
      <c r="T2" s="10" t="s">
        <v>30</v>
      </c>
      <c r="U2" s="10" t="s">
        <v>36</v>
      </c>
      <c r="V2" s="12">
        <v>7336</v>
      </c>
      <c r="W2" s="10" t="s">
        <v>31</v>
      </c>
      <c r="X2" s="10" t="s">
        <v>324</v>
      </c>
      <c r="Y2" s="10" t="s">
        <v>33</v>
      </c>
      <c r="Z2" s="10">
        <v>45</v>
      </c>
    </row>
    <row r="3" spans="1:26" x14ac:dyDescent="0.3">
      <c r="A3" s="55" t="s">
        <v>375</v>
      </c>
      <c r="B3" s="10" t="s">
        <v>380</v>
      </c>
      <c r="C3" s="10" t="s">
        <v>381</v>
      </c>
      <c r="D3" s="11">
        <v>45538</v>
      </c>
      <c r="E3" s="12">
        <v>110000</v>
      </c>
      <c r="F3" s="10" t="s">
        <v>27</v>
      </c>
      <c r="G3" s="10" t="s">
        <v>28</v>
      </c>
      <c r="H3" s="12">
        <v>110000</v>
      </c>
      <c r="I3" s="12">
        <v>48900</v>
      </c>
      <c r="J3" s="13">
        <f t="shared" si="0"/>
        <v>44.454545454545453</v>
      </c>
      <c r="K3" s="12">
        <v>117315</v>
      </c>
      <c r="L3" s="12">
        <v>7891</v>
      </c>
      <c r="M3" s="12">
        <f t="shared" si="1"/>
        <v>102109</v>
      </c>
      <c r="N3" s="12">
        <v>64556</v>
      </c>
      <c r="O3" s="14">
        <f t="shared" si="2"/>
        <v>1.5817120019827746</v>
      </c>
      <c r="P3" s="15">
        <v>1001</v>
      </c>
      <c r="Q3" s="16">
        <f t="shared" si="3"/>
        <v>102.00699300699301</v>
      </c>
      <c r="R3" s="17" t="s">
        <v>375</v>
      </c>
      <c r="S3" s="18">
        <f>ABS(O11-O3)*100</f>
        <v>158.17120019827746</v>
      </c>
      <c r="T3" s="10" t="s">
        <v>30</v>
      </c>
      <c r="U3" s="10" t="s">
        <v>36</v>
      </c>
      <c r="V3" s="12">
        <v>7891</v>
      </c>
      <c r="W3" s="10" t="s">
        <v>31</v>
      </c>
      <c r="X3" s="10" t="s">
        <v>324</v>
      </c>
      <c r="Y3" s="10" t="s">
        <v>33</v>
      </c>
      <c r="Z3" s="10">
        <v>46</v>
      </c>
    </row>
    <row r="4" spans="1:26" x14ac:dyDescent="0.3">
      <c r="A4" s="56" t="s">
        <v>375</v>
      </c>
      <c r="B4" s="19" t="s">
        <v>376</v>
      </c>
      <c r="C4" s="19" t="s">
        <v>377</v>
      </c>
      <c r="D4" s="20">
        <v>45135</v>
      </c>
      <c r="E4" s="21">
        <v>168000</v>
      </c>
      <c r="F4" s="19" t="s">
        <v>27</v>
      </c>
      <c r="G4" s="19" t="s">
        <v>28</v>
      </c>
      <c r="H4" s="21">
        <v>168000</v>
      </c>
      <c r="I4" s="21">
        <v>65700</v>
      </c>
      <c r="J4" s="22">
        <f t="shared" si="0"/>
        <v>39.107142857142854</v>
      </c>
      <c r="K4" s="21">
        <v>178254</v>
      </c>
      <c r="L4" s="21">
        <v>15663</v>
      </c>
      <c r="M4" s="21">
        <f t="shared" si="1"/>
        <v>152337</v>
      </c>
      <c r="N4" s="21">
        <v>95923</v>
      </c>
      <c r="O4" s="23">
        <f t="shared" si="2"/>
        <v>1.5881175526203308</v>
      </c>
      <c r="P4" s="24">
        <v>1102</v>
      </c>
      <c r="Q4" s="25">
        <f t="shared" si="3"/>
        <v>138.23684210526315</v>
      </c>
      <c r="R4" s="26" t="s">
        <v>375</v>
      </c>
      <c r="S4" s="27">
        <f>ABS(O14-O4)*100</f>
        <v>158.81175526203307</v>
      </c>
      <c r="T4" s="19" t="s">
        <v>43</v>
      </c>
      <c r="U4" s="19" t="s">
        <v>36</v>
      </c>
      <c r="V4" s="21">
        <v>15663</v>
      </c>
      <c r="W4" s="19" t="s">
        <v>31</v>
      </c>
      <c r="X4" s="19" t="s">
        <v>324</v>
      </c>
      <c r="Y4" s="19" t="s">
        <v>33</v>
      </c>
      <c r="Z4" s="19">
        <v>43</v>
      </c>
    </row>
    <row r="5" spans="1:26" x14ac:dyDescent="0.3">
      <c r="A5" s="55" t="s">
        <v>375</v>
      </c>
      <c r="B5" s="10" t="s">
        <v>378</v>
      </c>
      <c r="C5" s="10" t="s">
        <v>379</v>
      </c>
      <c r="D5" s="11">
        <v>45294</v>
      </c>
      <c r="E5" s="12">
        <v>195000</v>
      </c>
      <c r="F5" s="10" t="s">
        <v>27</v>
      </c>
      <c r="G5" s="10" t="s">
        <v>28</v>
      </c>
      <c r="H5" s="12">
        <v>195000</v>
      </c>
      <c r="I5" s="12">
        <v>69300</v>
      </c>
      <c r="J5" s="13">
        <f t="shared" si="0"/>
        <v>35.53846153846154</v>
      </c>
      <c r="K5" s="12">
        <v>188584</v>
      </c>
      <c r="L5" s="12">
        <v>12226</v>
      </c>
      <c r="M5" s="12">
        <f t="shared" si="1"/>
        <v>182774</v>
      </c>
      <c r="N5" s="12">
        <v>104046</v>
      </c>
      <c r="O5" s="14">
        <f t="shared" si="2"/>
        <v>1.7566653211079715</v>
      </c>
      <c r="P5" s="15">
        <v>1064</v>
      </c>
      <c r="Q5" s="16">
        <f t="shared" si="3"/>
        <v>171.78007518796991</v>
      </c>
      <c r="R5" s="17" t="s">
        <v>375</v>
      </c>
      <c r="S5" s="18">
        <f>ABS(O14-O5)*100</f>
        <v>175.66653211079714</v>
      </c>
      <c r="T5" s="10" t="s">
        <v>30</v>
      </c>
      <c r="U5" s="10" t="s">
        <v>36</v>
      </c>
      <c r="V5" s="12">
        <v>12226</v>
      </c>
      <c r="W5" s="10" t="s">
        <v>31</v>
      </c>
      <c r="X5" s="10" t="s">
        <v>324</v>
      </c>
      <c r="Y5" s="10" t="s">
        <v>33</v>
      </c>
      <c r="Z5" s="10">
        <v>45</v>
      </c>
    </row>
    <row r="6" spans="1:26" x14ac:dyDescent="0.3">
      <c r="A6" s="55" t="s">
        <v>375</v>
      </c>
      <c r="B6" s="10" t="s">
        <v>386</v>
      </c>
      <c r="C6" s="10" t="s">
        <v>387</v>
      </c>
      <c r="D6" s="11">
        <v>45527</v>
      </c>
      <c r="E6" s="12">
        <v>160000</v>
      </c>
      <c r="F6" s="10" t="s">
        <v>27</v>
      </c>
      <c r="G6" s="10" t="s">
        <v>28</v>
      </c>
      <c r="H6" s="12">
        <v>160000</v>
      </c>
      <c r="I6" s="12">
        <v>59000</v>
      </c>
      <c r="J6" s="13">
        <f t="shared" si="0"/>
        <v>36.875</v>
      </c>
      <c r="K6" s="12">
        <v>148530</v>
      </c>
      <c r="L6" s="12">
        <v>6742</v>
      </c>
      <c r="M6" s="12">
        <f t="shared" si="1"/>
        <v>153258</v>
      </c>
      <c r="N6" s="12">
        <v>83650</v>
      </c>
      <c r="O6" s="14">
        <f t="shared" si="2"/>
        <v>1.8321338912133891</v>
      </c>
      <c r="P6" s="15">
        <v>1036</v>
      </c>
      <c r="Q6" s="16">
        <f t="shared" si="3"/>
        <v>147.93243243243242</v>
      </c>
      <c r="R6" s="17" t="s">
        <v>375</v>
      </c>
      <c r="S6" s="18">
        <f>ABS(O11-O6)*100</f>
        <v>183.21338912133891</v>
      </c>
      <c r="T6" s="10" t="s">
        <v>30</v>
      </c>
      <c r="U6" s="10" t="s">
        <v>36</v>
      </c>
      <c r="V6" s="12">
        <v>6742</v>
      </c>
      <c r="W6" s="10" t="s">
        <v>31</v>
      </c>
      <c r="X6" s="10" t="s">
        <v>324</v>
      </c>
      <c r="Y6" s="10" t="s">
        <v>33</v>
      </c>
      <c r="Z6" s="10">
        <v>45</v>
      </c>
    </row>
    <row r="7" spans="1:26" x14ac:dyDescent="0.3">
      <c r="A7" s="56" t="s">
        <v>375</v>
      </c>
      <c r="B7" s="19" t="s">
        <v>390</v>
      </c>
      <c r="C7" s="19" t="s">
        <v>391</v>
      </c>
      <c r="D7" s="20">
        <v>45114</v>
      </c>
      <c r="E7" s="21">
        <v>165000</v>
      </c>
      <c r="F7" s="19" t="s">
        <v>27</v>
      </c>
      <c r="G7" s="19" t="s">
        <v>28</v>
      </c>
      <c r="H7" s="21">
        <v>165000</v>
      </c>
      <c r="I7" s="21">
        <v>56100</v>
      </c>
      <c r="J7" s="22">
        <f t="shared" si="0"/>
        <v>34</v>
      </c>
      <c r="K7" s="21">
        <v>150166</v>
      </c>
      <c r="L7" s="21">
        <v>8066</v>
      </c>
      <c r="M7" s="21">
        <f t="shared" si="1"/>
        <v>156934</v>
      </c>
      <c r="N7" s="21">
        <v>83834</v>
      </c>
      <c r="O7" s="23">
        <f t="shared" si="2"/>
        <v>1.8719612567693298</v>
      </c>
      <c r="P7" s="24">
        <v>962</v>
      </c>
      <c r="Q7" s="25">
        <f t="shared" si="3"/>
        <v>163.13305613305613</v>
      </c>
      <c r="R7" s="26" t="s">
        <v>375</v>
      </c>
      <c r="S7" s="27">
        <f>ABS(O10-O7)*100</f>
        <v>26.157209784286305</v>
      </c>
      <c r="T7" s="19" t="s">
        <v>30</v>
      </c>
      <c r="U7" s="19" t="s">
        <v>36</v>
      </c>
      <c r="V7" s="21">
        <v>8066</v>
      </c>
      <c r="W7" s="19" t="s">
        <v>31</v>
      </c>
      <c r="X7" s="19" t="s">
        <v>324</v>
      </c>
      <c r="Y7" s="19" t="s">
        <v>33</v>
      </c>
      <c r="Z7" s="19">
        <v>45</v>
      </c>
    </row>
    <row r="8" spans="1:26" x14ac:dyDescent="0.3">
      <c r="A8" s="55" t="s">
        <v>375</v>
      </c>
      <c r="B8" s="10" t="s">
        <v>388</v>
      </c>
      <c r="C8" s="10" t="s">
        <v>389</v>
      </c>
      <c r="D8" s="11">
        <v>45268</v>
      </c>
      <c r="E8" s="12">
        <v>158000</v>
      </c>
      <c r="F8" s="10" t="s">
        <v>27</v>
      </c>
      <c r="G8" s="10" t="s">
        <v>28</v>
      </c>
      <c r="H8" s="12">
        <v>158000</v>
      </c>
      <c r="I8" s="12">
        <v>51200</v>
      </c>
      <c r="J8" s="13">
        <f t="shared" si="0"/>
        <v>32.405063291139243</v>
      </c>
      <c r="K8" s="12">
        <v>137216</v>
      </c>
      <c r="L8" s="12">
        <v>7655</v>
      </c>
      <c r="M8" s="12">
        <f t="shared" si="1"/>
        <v>150345</v>
      </c>
      <c r="N8" s="12">
        <v>76437</v>
      </c>
      <c r="O8" s="14">
        <f t="shared" si="2"/>
        <v>1.9669139291180973</v>
      </c>
      <c r="P8" s="15">
        <v>962</v>
      </c>
      <c r="Q8" s="16">
        <f t="shared" si="3"/>
        <v>156.28378378378378</v>
      </c>
      <c r="R8" s="17" t="s">
        <v>375</v>
      </c>
      <c r="S8" s="18">
        <f>ABS(O12-O8)*100</f>
        <v>15.481420513789711</v>
      </c>
      <c r="T8" s="10" t="s">
        <v>30</v>
      </c>
      <c r="U8" s="10" t="s">
        <v>36</v>
      </c>
      <c r="V8" s="12">
        <v>7655</v>
      </c>
      <c r="W8" s="10" t="s">
        <v>31</v>
      </c>
      <c r="X8" s="10" t="s">
        <v>324</v>
      </c>
      <c r="Y8" s="10" t="s">
        <v>33</v>
      </c>
      <c r="Z8" s="10">
        <v>45</v>
      </c>
    </row>
    <row r="9" spans="1:26" x14ac:dyDescent="0.3">
      <c r="A9" s="56" t="s">
        <v>375</v>
      </c>
      <c r="B9" s="19" t="s">
        <v>384</v>
      </c>
      <c r="C9" s="19" t="s">
        <v>385</v>
      </c>
      <c r="D9" s="20">
        <v>45601</v>
      </c>
      <c r="E9" s="21">
        <v>170000</v>
      </c>
      <c r="F9" s="19" t="s">
        <v>27</v>
      </c>
      <c r="G9" s="19" t="s">
        <v>28</v>
      </c>
      <c r="H9" s="21">
        <v>170000</v>
      </c>
      <c r="I9" s="21">
        <v>58400</v>
      </c>
      <c r="J9" s="22">
        <f t="shared" si="0"/>
        <v>34.352941176470587</v>
      </c>
      <c r="K9" s="21">
        <v>141259</v>
      </c>
      <c r="L9" s="21">
        <v>6935</v>
      </c>
      <c r="M9" s="21">
        <f t="shared" si="1"/>
        <v>163065</v>
      </c>
      <c r="N9" s="21">
        <v>79247</v>
      </c>
      <c r="O9" s="23">
        <f t="shared" si="2"/>
        <v>2.0576804169242999</v>
      </c>
      <c r="P9" s="24">
        <v>962</v>
      </c>
      <c r="Q9" s="25">
        <f t="shared" si="3"/>
        <v>169.506237006237</v>
      </c>
      <c r="R9" s="26" t="s">
        <v>375</v>
      </c>
      <c r="S9" s="27">
        <f>ABS(O15-O9)*100</f>
        <v>205.76804169242999</v>
      </c>
      <c r="T9" s="19" t="s">
        <v>30</v>
      </c>
      <c r="U9" s="19" t="s">
        <v>31</v>
      </c>
      <c r="V9" s="21">
        <v>6935</v>
      </c>
      <c r="W9" s="19" t="s">
        <v>31</v>
      </c>
      <c r="X9" s="19" t="s">
        <v>324</v>
      </c>
      <c r="Y9" s="19" t="s">
        <v>33</v>
      </c>
      <c r="Z9" s="19">
        <v>45</v>
      </c>
    </row>
    <row r="10" spans="1:26" ht="15" thickBot="1" x14ac:dyDescent="0.35">
      <c r="A10" s="56" t="s">
        <v>375</v>
      </c>
      <c r="B10" s="19" t="s">
        <v>382</v>
      </c>
      <c r="C10" s="19" t="s">
        <v>383</v>
      </c>
      <c r="D10" s="20">
        <v>45177</v>
      </c>
      <c r="E10" s="21">
        <v>175000</v>
      </c>
      <c r="F10" s="19" t="s">
        <v>27</v>
      </c>
      <c r="G10" s="19" t="s">
        <v>28</v>
      </c>
      <c r="H10" s="21">
        <v>175000</v>
      </c>
      <c r="I10" s="21">
        <v>52600</v>
      </c>
      <c r="J10" s="22">
        <f t="shared" si="0"/>
        <v>30.057142857142853</v>
      </c>
      <c r="K10" s="21">
        <v>140652</v>
      </c>
      <c r="L10" s="21">
        <v>7891</v>
      </c>
      <c r="M10" s="21">
        <f t="shared" si="1"/>
        <v>167109</v>
      </c>
      <c r="N10" s="21">
        <v>78325</v>
      </c>
      <c r="O10" s="23">
        <f t="shared" si="2"/>
        <v>2.1335333546121928</v>
      </c>
      <c r="P10" s="24">
        <v>962</v>
      </c>
      <c r="Q10" s="25">
        <f t="shared" si="3"/>
        <v>173.70997920997922</v>
      </c>
      <c r="R10" s="26" t="s">
        <v>375</v>
      </c>
      <c r="S10" s="27">
        <f>ABS(O17-O10)*100</f>
        <v>213.35333546121927</v>
      </c>
      <c r="T10" s="19" t="s">
        <v>30</v>
      </c>
      <c r="U10" s="19" t="s">
        <v>36</v>
      </c>
      <c r="V10" s="21">
        <v>7891</v>
      </c>
      <c r="W10" s="19" t="s">
        <v>31</v>
      </c>
      <c r="X10" s="19" t="s">
        <v>324</v>
      </c>
      <c r="Y10" s="19" t="s">
        <v>33</v>
      </c>
      <c r="Z10" s="19">
        <v>45</v>
      </c>
    </row>
    <row r="11" spans="1:26" ht="15" thickTop="1" x14ac:dyDescent="0.3">
      <c r="A11" s="57"/>
      <c r="B11" s="37"/>
      <c r="C11" s="37"/>
      <c r="D11" s="38" t="s">
        <v>2766</v>
      </c>
      <c r="E11" s="39">
        <f>+SUM(E2:E10)</f>
        <v>1421000</v>
      </c>
      <c r="F11" s="37"/>
      <c r="G11" s="37"/>
      <c r="H11" s="39">
        <f>+SUM(H2:H10)</f>
        <v>1421000</v>
      </c>
      <c r="I11" s="39">
        <f>+SUM(I2:I10)</f>
        <v>510700</v>
      </c>
      <c r="J11" s="40"/>
      <c r="K11" s="39">
        <f>+SUM(K2:K10)</f>
        <v>1334376</v>
      </c>
      <c r="L11" s="39"/>
      <c r="M11" s="39">
        <f>+SUM(M2:M10)</f>
        <v>1340595</v>
      </c>
      <c r="N11" s="39">
        <f>+SUM(N2:N10)</f>
        <v>739802</v>
      </c>
      <c r="O11" s="41"/>
      <c r="P11" s="42"/>
      <c r="Q11" s="43">
        <f>AVERAGE(Q2:Q10)</f>
        <v>148.85597155333997</v>
      </c>
      <c r="R11" s="44"/>
      <c r="S11" s="45">
        <f>ABS(O13-O12)*100</f>
        <v>7.5152436831471547E-2</v>
      </c>
      <c r="T11" s="37"/>
      <c r="U11" s="37"/>
      <c r="V11" s="39"/>
      <c r="W11" s="37"/>
      <c r="X11" s="37"/>
      <c r="Y11" s="37"/>
      <c r="Z11" s="37"/>
    </row>
    <row r="12" spans="1:26" x14ac:dyDescent="0.3">
      <c r="A12" s="58"/>
      <c r="B12" s="28"/>
      <c r="C12" s="28"/>
      <c r="D12" s="29"/>
      <c r="E12" s="30"/>
      <c r="F12" s="28"/>
      <c r="G12" s="28"/>
      <c r="H12" s="30"/>
      <c r="I12" s="30" t="s">
        <v>2767</v>
      </c>
      <c r="J12" s="31">
        <f>I11/H11*100</f>
        <v>35.939479239971853</v>
      </c>
      <c r="K12" s="30"/>
      <c r="L12" s="30"/>
      <c r="M12" s="30"/>
      <c r="N12" s="30" t="s">
        <v>2769</v>
      </c>
      <c r="O12" s="32">
        <f>M11/N11</f>
        <v>1.8120997239802001</v>
      </c>
      <c r="P12" s="33"/>
      <c r="Q12" s="34" t="s">
        <v>2771</v>
      </c>
      <c r="R12" s="35">
        <f>STDEV(O2:O10)</f>
        <v>0.21771832034287183</v>
      </c>
      <c r="S12" s="36"/>
      <c r="T12" s="28"/>
      <c r="U12" s="28"/>
      <c r="V12" s="30"/>
      <c r="W12" s="28"/>
      <c r="X12" s="28"/>
      <c r="Y12" s="28"/>
      <c r="Z12" s="28"/>
    </row>
    <row r="13" spans="1:26" x14ac:dyDescent="0.3">
      <c r="A13" s="59"/>
      <c r="B13" s="46"/>
      <c r="C13" s="46"/>
      <c r="D13" s="47"/>
      <c r="E13" s="48"/>
      <c r="F13" s="46"/>
      <c r="G13" s="46"/>
      <c r="H13" s="48"/>
      <c r="I13" s="48" t="s">
        <v>2768</v>
      </c>
      <c r="J13" s="49">
        <f>STDEV(J2:J10)</f>
        <v>4.5113047466958163</v>
      </c>
      <c r="K13" s="48"/>
      <c r="L13" s="48"/>
      <c r="M13" s="48"/>
      <c r="N13" s="48" t="s">
        <v>2770</v>
      </c>
      <c r="O13" s="50">
        <f>AVERAGE(O2:O10)</f>
        <v>1.8128512483485149</v>
      </c>
      <c r="P13" s="51"/>
      <c r="Q13" s="52" t="s">
        <v>2772</v>
      </c>
      <c r="R13" s="54">
        <f>AVERAGE(S2:S10)</f>
        <v>143.25747058033295</v>
      </c>
      <c r="S13" s="53" t="s">
        <v>2773</v>
      </c>
      <c r="T13" s="46">
        <f>+(R13/O13)</f>
        <v>79.023290361434093</v>
      </c>
      <c r="U13" s="46"/>
      <c r="V13" s="48"/>
      <c r="W13" s="46"/>
      <c r="X13" s="46"/>
      <c r="Y13" s="46"/>
      <c r="Z13" s="46"/>
    </row>
    <row r="17" spans="1:26" x14ac:dyDescent="0.3">
      <c r="A17" s="60" t="s">
        <v>2811</v>
      </c>
    </row>
    <row r="18" spans="1:26" x14ac:dyDescent="0.3">
      <c r="A18" s="56" t="s">
        <v>375</v>
      </c>
      <c r="B18" s="19" t="s">
        <v>373</v>
      </c>
      <c r="C18" s="19" t="s">
        <v>374</v>
      </c>
      <c r="D18" s="20">
        <v>45083</v>
      </c>
      <c r="E18" s="21">
        <v>190000</v>
      </c>
      <c r="F18" s="19" t="s">
        <v>27</v>
      </c>
      <c r="G18" s="19" t="s">
        <v>28</v>
      </c>
      <c r="H18" s="21">
        <v>190000</v>
      </c>
      <c r="I18" s="21">
        <v>52900</v>
      </c>
      <c r="J18" s="22">
        <f>I18/H18*100</f>
        <v>27.842105263157897</v>
      </c>
      <c r="K18" s="21">
        <v>141467</v>
      </c>
      <c r="L18" s="21">
        <v>7832</v>
      </c>
      <c r="M18" s="21">
        <f>H18-L18</f>
        <v>182168</v>
      </c>
      <c r="N18" s="21">
        <v>78840</v>
      </c>
      <c r="O18" s="23">
        <f>M18/N18</f>
        <v>2.3106037544393709</v>
      </c>
      <c r="P18" s="24">
        <v>962</v>
      </c>
      <c r="Q18" s="25">
        <f>M18/P18</f>
        <v>189.36382536382536</v>
      </c>
      <c r="R18" s="26" t="s">
        <v>375</v>
      </c>
      <c r="S18" s="27">
        <f>ABS(O30-O18)*100</f>
        <v>231.06037544393709</v>
      </c>
      <c r="T18" s="19" t="s">
        <v>30</v>
      </c>
      <c r="U18" s="19" t="s">
        <v>36</v>
      </c>
      <c r="V18" s="21">
        <v>7832</v>
      </c>
      <c r="W18" s="19" t="s">
        <v>31</v>
      </c>
      <c r="X18" s="19" t="s">
        <v>324</v>
      </c>
      <c r="Y18" s="19" t="s">
        <v>33</v>
      </c>
      <c r="Z18" s="19">
        <v>45</v>
      </c>
    </row>
  </sheetData>
  <sortState xmlns:xlrd2="http://schemas.microsoft.com/office/spreadsheetml/2017/richdata2" ref="A2:Z10">
    <sortCondition ref="O2:O1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FC8C8-5732-4F06-9E9A-A2338E30A2F7}">
  <dimension ref="A1:Z26"/>
  <sheetViews>
    <sheetView zoomScaleNormal="100" workbookViewId="0">
      <selection activeCell="N33" sqref="N33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6.10937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17.33203125" bestFit="1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464</v>
      </c>
      <c r="B2" s="10" t="s">
        <v>462</v>
      </c>
      <c r="C2" s="10" t="s">
        <v>463</v>
      </c>
      <c r="D2" s="11">
        <v>45470</v>
      </c>
      <c r="E2" s="12">
        <v>100000</v>
      </c>
      <c r="F2" s="10" t="s">
        <v>27</v>
      </c>
      <c r="G2" s="10" t="s">
        <v>28</v>
      </c>
      <c r="H2" s="12">
        <v>100000</v>
      </c>
      <c r="I2" s="12">
        <v>56500</v>
      </c>
      <c r="J2" s="13">
        <f t="shared" ref="J2:J16" si="0">I2/H2*100</f>
        <v>56.499999999999993</v>
      </c>
      <c r="K2" s="12">
        <v>135672</v>
      </c>
      <c r="L2" s="12">
        <v>18105</v>
      </c>
      <c r="M2" s="12">
        <f t="shared" ref="M2:M16" si="1">H2-L2</f>
        <v>81895</v>
      </c>
      <c r="N2" s="12">
        <v>69157</v>
      </c>
      <c r="O2" s="14">
        <f t="shared" ref="O2:O16" si="2">M2/N2</f>
        <v>1.1841895975823127</v>
      </c>
      <c r="P2" s="15">
        <v>924</v>
      </c>
      <c r="Q2" s="16">
        <f t="shared" ref="Q2:Q16" si="3">M2/P2</f>
        <v>88.63095238095238</v>
      </c>
      <c r="R2" s="17" t="s">
        <v>464</v>
      </c>
      <c r="S2" s="18">
        <f>ABS(O21-O2)*100</f>
        <v>118.41895975823127</v>
      </c>
      <c r="T2" s="10" t="s">
        <v>43</v>
      </c>
      <c r="U2" s="10" t="s">
        <v>36</v>
      </c>
      <c r="V2" s="12">
        <v>18105</v>
      </c>
      <c r="W2" s="10" t="s">
        <v>31</v>
      </c>
      <c r="X2" s="10" t="s">
        <v>33</v>
      </c>
      <c r="Y2" s="10" t="s">
        <v>33</v>
      </c>
      <c r="Z2" s="10">
        <v>45</v>
      </c>
    </row>
    <row r="3" spans="1:26" x14ac:dyDescent="0.3">
      <c r="A3" s="55" t="s">
        <v>464</v>
      </c>
      <c r="B3" s="10" t="s">
        <v>465</v>
      </c>
      <c r="C3" s="10" t="s">
        <v>466</v>
      </c>
      <c r="D3" s="11">
        <v>45436</v>
      </c>
      <c r="E3" s="12">
        <v>62000</v>
      </c>
      <c r="F3" s="10" t="s">
        <v>27</v>
      </c>
      <c r="G3" s="10" t="s">
        <v>28</v>
      </c>
      <c r="H3" s="12">
        <v>62000</v>
      </c>
      <c r="I3" s="12">
        <v>34400</v>
      </c>
      <c r="J3" s="13">
        <f t="shared" si="0"/>
        <v>55.483870967741936</v>
      </c>
      <c r="K3" s="12">
        <v>82903</v>
      </c>
      <c r="L3" s="12">
        <v>8902</v>
      </c>
      <c r="M3" s="12">
        <f t="shared" si="1"/>
        <v>53098</v>
      </c>
      <c r="N3" s="12">
        <v>43530</v>
      </c>
      <c r="O3" s="14">
        <f t="shared" si="2"/>
        <v>1.2198024351022283</v>
      </c>
      <c r="P3" s="15">
        <v>624</v>
      </c>
      <c r="Q3" s="16">
        <f t="shared" si="3"/>
        <v>85.092948717948715</v>
      </c>
      <c r="R3" s="17" t="s">
        <v>464</v>
      </c>
      <c r="S3" s="18">
        <f>ABS(O21-O3)*100</f>
        <v>121.98024351022283</v>
      </c>
      <c r="T3" s="10" t="s">
        <v>30</v>
      </c>
      <c r="U3" s="10" t="s">
        <v>36</v>
      </c>
      <c r="V3" s="12">
        <v>7251</v>
      </c>
      <c r="W3" s="10" t="s">
        <v>31</v>
      </c>
      <c r="X3" s="10" t="s">
        <v>33</v>
      </c>
      <c r="Y3" s="10" t="s">
        <v>33</v>
      </c>
      <c r="Z3" s="10">
        <v>45</v>
      </c>
    </row>
    <row r="4" spans="1:26" x14ac:dyDescent="0.3">
      <c r="A4" s="55" t="s">
        <v>464</v>
      </c>
      <c r="B4" s="10" t="s">
        <v>544</v>
      </c>
      <c r="C4" s="10" t="s">
        <v>545</v>
      </c>
      <c r="D4" s="11">
        <v>45596</v>
      </c>
      <c r="E4" s="12">
        <v>175000</v>
      </c>
      <c r="F4" s="10" t="s">
        <v>27</v>
      </c>
      <c r="G4" s="10" t="s">
        <v>28</v>
      </c>
      <c r="H4" s="12">
        <v>175000</v>
      </c>
      <c r="I4" s="12">
        <v>84200</v>
      </c>
      <c r="J4" s="13">
        <f t="shared" si="0"/>
        <v>48.114285714285714</v>
      </c>
      <c r="K4" s="12">
        <v>195669</v>
      </c>
      <c r="L4" s="12">
        <v>11200</v>
      </c>
      <c r="M4" s="12">
        <f t="shared" si="1"/>
        <v>163800</v>
      </c>
      <c r="N4" s="12">
        <v>108511</v>
      </c>
      <c r="O4" s="14">
        <f t="shared" si="2"/>
        <v>1.5095243800167726</v>
      </c>
      <c r="P4" s="15">
        <v>1356</v>
      </c>
      <c r="Q4" s="16">
        <f t="shared" si="3"/>
        <v>120.79646017699115</v>
      </c>
      <c r="R4" s="17" t="s">
        <v>464</v>
      </c>
      <c r="S4" s="18">
        <f>ABS(O9-O4)*100</f>
        <v>24.081429401074917</v>
      </c>
      <c r="T4" s="10" t="s">
        <v>147</v>
      </c>
      <c r="U4" s="10" t="s">
        <v>31</v>
      </c>
      <c r="V4" s="12">
        <v>11200</v>
      </c>
      <c r="W4" s="10" t="s">
        <v>31</v>
      </c>
      <c r="X4" s="10" t="s">
        <v>543</v>
      </c>
      <c r="Y4" s="10" t="s">
        <v>33</v>
      </c>
      <c r="Z4" s="10">
        <v>48</v>
      </c>
    </row>
    <row r="5" spans="1:26" x14ac:dyDescent="0.3">
      <c r="A5" s="55" t="s">
        <v>464</v>
      </c>
      <c r="B5" s="10" t="s">
        <v>546</v>
      </c>
      <c r="C5" s="10" t="s">
        <v>547</v>
      </c>
      <c r="D5" s="11">
        <v>45511</v>
      </c>
      <c r="E5" s="12">
        <v>135000</v>
      </c>
      <c r="F5" s="10" t="s">
        <v>27</v>
      </c>
      <c r="G5" s="10" t="s">
        <v>28</v>
      </c>
      <c r="H5" s="12">
        <v>135000</v>
      </c>
      <c r="I5" s="12">
        <v>65500</v>
      </c>
      <c r="J5" s="13">
        <f t="shared" si="0"/>
        <v>48.518518518518519</v>
      </c>
      <c r="K5" s="12">
        <v>150327</v>
      </c>
      <c r="L5" s="12">
        <v>12445</v>
      </c>
      <c r="M5" s="12">
        <f t="shared" si="1"/>
        <v>122555</v>
      </c>
      <c r="N5" s="12">
        <v>81107</v>
      </c>
      <c r="O5" s="14">
        <f t="shared" si="2"/>
        <v>1.5110286411777036</v>
      </c>
      <c r="P5" s="15">
        <v>1007</v>
      </c>
      <c r="Q5" s="16">
        <f t="shared" si="3"/>
        <v>121.70307845084409</v>
      </c>
      <c r="R5" s="17" t="s">
        <v>464</v>
      </c>
      <c r="S5" s="18">
        <f>ABS(O9-O5)*100</f>
        <v>23.931003284981813</v>
      </c>
      <c r="T5" s="10" t="s">
        <v>30</v>
      </c>
      <c r="U5" s="10" t="s">
        <v>282</v>
      </c>
      <c r="V5" s="12">
        <v>10521</v>
      </c>
      <c r="W5" s="10" t="s">
        <v>31</v>
      </c>
      <c r="X5" s="10" t="s">
        <v>543</v>
      </c>
      <c r="Y5" s="10" t="s">
        <v>33</v>
      </c>
      <c r="Z5" s="10">
        <v>48</v>
      </c>
    </row>
    <row r="6" spans="1:26" x14ac:dyDescent="0.3">
      <c r="A6" s="56" t="s">
        <v>464</v>
      </c>
      <c r="B6" s="19" t="s">
        <v>475</v>
      </c>
      <c r="C6" s="19" t="s">
        <v>476</v>
      </c>
      <c r="D6" s="20">
        <v>45470</v>
      </c>
      <c r="E6" s="21">
        <v>105000</v>
      </c>
      <c r="F6" s="19" t="s">
        <v>27</v>
      </c>
      <c r="G6" s="19" t="s">
        <v>28</v>
      </c>
      <c r="H6" s="21">
        <v>105000</v>
      </c>
      <c r="I6" s="21">
        <v>44300</v>
      </c>
      <c r="J6" s="22">
        <f t="shared" si="0"/>
        <v>42.19047619047619</v>
      </c>
      <c r="K6" s="21">
        <v>106135</v>
      </c>
      <c r="L6" s="21">
        <v>15746</v>
      </c>
      <c r="M6" s="21">
        <f t="shared" si="1"/>
        <v>89254</v>
      </c>
      <c r="N6" s="21">
        <v>53170</v>
      </c>
      <c r="O6" s="23">
        <f t="shared" si="2"/>
        <v>1.6786533759638893</v>
      </c>
      <c r="P6" s="24">
        <v>688</v>
      </c>
      <c r="Q6" s="25">
        <f t="shared" si="3"/>
        <v>129.7296511627907</v>
      </c>
      <c r="R6" s="26" t="s">
        <v>464</v>
      </c>
      <c r="S6" s="27">
        <f>ABS(O18-O6)*100</f>
        <v>4.3967826390098663</v>
      </c>
      <c r="T6" s="19" t="s">
        <v>30</v>
      </c>
      <c r="U6" s="19" t="s">
        <v>36</v>
      </c>
      <c r="V6" s="21">
        <v>15746</v>
      </c>
      <c r="W6" s="19" t="s">
        <v>31</v>
      </c>
      <c r="X6" s="19" t="s">
        <v>33</v>
      </c>
      <c r="Y6" s="19" t="s">
        <v>33</v>
      </c>
      <c r="Z6" s="19">
        <v>45</v>
      </c>
    </row>
    <row r="7" spans="1:26" x14ac:dyDescent="0.3">
      <c r="A7" s="56" t="s">
        <v>464</v>
      </c>
      <c r="B7" s="19" t="s">
        <v>489</v>
      </c>
      <c r="C7" s="19" t="s">
        <v>490</v>
      </c>
      <c r="D7" s="20">
        <v>45252</v>
      </c>
      <c r="E7" s="21">
        <v>91000</v>
      </c>
      <c r="F7" s="19" t="s">
        <v>27</v>
      </c>
      <c r="G7" s="19" t="s">
        <v>28</v>
      </c>
      <c r="H7" s="21">
        <v>91000</v>
      </c>
      <c r="I7" s="21">
        <v>33800</v>
      </c>
      <c r="J7" s="22">
        <f t="shared" si="0"/>
        <v>37.142857142857146</v>
      </c>
      <c r="K7" s="21">
        <v>90918</v>
      </c>
      <c r="L7" s="21">
        <v>10547</v>
      </c>
      <c r="M7" s="21">
        <f t="shared" si="1"/>
        <v>80453</v>
      </c>
      <c r="N7" s="21">
        <v>47277</v>
      </c>
      <c r="O7" s="23">
        <f t="shared" si="2"/>
        <v>1.7017365738096748</v>
      </c>
      <c r="P7" s="24">
        <v>710</v>
      </c>
      <c r="Q7" s="25">
        <f t="shared" si="3"/>
        <v>113.31408450704225</v>
      </c>
      <c r="R7" s="26" t="s">
        <v>464</v>
      </c>
      <c r="S7" s="27">
        <f>ABS(O14-O7)*100</f>
        <v>27.438217436230538</v>
      </c>
      <c r="T7" s="19" t="s">
        <v>30</v>
      </c>
      <c r="U7" s="19" t="s">
        <v>36</v>
      </c>
      <c r="V7" s="21">
        <v>8372</v>
      </c>
      <c r="W7" s="19" t="s">
        <v>31</v>
      </c>
      <c r="X7" s="19" t="s">
        <v>33</v>
      </c>
      <c r="Y7" s="19" t="s">
        <v>33</v>
      </c>
      <c r="Z7" s="19">
        <v>45</v>
      </c>
    </row>
    <row r="8" spans="1:26" x14ac:dyDescent="0.3">
      <c r="A8" s="56" t="s">
        <v>464</v>
      </c>
      <c r="B8" s="19" t="s">
        <v>481</v>
      </c>
      <c r="C8" s="19" t="s">
        <v>482</v>
      </c>
      <c r="D8" s="20">
        <v>45720</v>
      </c>
      <c r="E8" s="21">
        <v>67500</v>
      </c>
      <c r="F8" s="19" t="s">
        <v>27</v>
      </c>
      <c r="G8" s="19" t="s">
        <v>28</v>
      </c>
      <c r="H8" s="21">
        <v>67500</v>
      </c>
      <c r="I8" s="21">
        <v>28000</v>
      </c>
      <c r="J8" s="22">
        <f t="shared" si="0"/>
        <v>41.481481481481481</v>
      </c>
      <c r="K8" s="21">
        <v>67412</v>
      </c>
      <c r="L8" s="21">
        <v>7873</v>
      </c>
      <c r="M8" s="21">
        <f t="shared" si="1"/>
        <v>59627</v>
      </c>
      <c r="N8" s="21">
        <v>35022</v>
      </c>
      <c r="O8" s="23">
        <f t="shared" si="2"/>
        <v>1.7025583918679688</v>
      </c>
      <c r="P8" s="24">
        <v>488</v>
      </c>
      <c r="Q8" s="25">
        <f t="shared" si="3"/>
        <v>122.18647540983606</v>
      </c>
      <c r="R8" s="26" t="s">
        <v>464</v>
      </c>
      <c r="S8" s="27">
        <f>ABS(O17-O8)*100</f>
        <v>170.25583918679686</v>
      </c>
      <c r="T8" s="19" t="s">
        <v>30</v>
      </c>
      <c r="U8" s="19" t="s">
        <v>31</v>
      </c>
      <c r="V8" s="21">
        <v>7873</v>
      </c>
      <c r="W8" s="19" t="s">
        <v>31</v>
      </c>
      <c r="X8" s="19" t="s">
        <v>33</v>
      </c>
      <c r="Y8" s="19" t="s">
        <v>33</v>
      </c>
      <c r="Z8" s="19">
        <v>45</v>
      </c>
    </row>
    <row r="9" spans="1:26" x14ac:dyDescent="0.3">
      <c r="A9" s="55" t="s">
        <v>464</v>
      </c>
      <c r="B9" s="10" t="s">
        <v>479</v>
      </c>
      <c r="C9" s="10" t="s">
        <v>480</v>
      </c>
      <c r="D9" s="11">
        <v>45183</v>
      </c>
      <c r="E9" s="12">
        <v>192000</v>
      </c>
      <c r="F9" s="10" t="s">
        <v>27</v>
      </c>
      <c r="G9" s="10" t="s">
        <v>28</v>
      </c>
      <c r="H9" s="12">
        <v>192000</v>
      </c>
      <c r="I9" s="12">
        <v>69700</v>
      </c>
      <c r="J9" s="13">
        <f t="shared" si="0"/>
        <v>36.302083333333336</v>
      </c>
      <c r="K9" s="12">
        <v>187058</v>
      </c>
      <c r="L9" s="12">
        <v>20157</v>
      </c>
      <c r="M9" s="12">
        <f t="shared" si="1"/>
        <v>171843</v>
      </c>
      <c r="N9" s="12">
        <v>98177</v>
      </c>
      <c r="O9" s="14">
        <f t="shared" si="2"/>
        <v>1.7503386740275217</v>
      </c>
      <c r="P9" s="15">
        <v>1378</v>
      </c>
      <c r="Q9" s="16">
        <f t="shared" si="3"/>
        <v>124.70464441219158</v>
      </c>
      <c r="R9" s="17" t="s">
        <v>464</v>
      </c>
      <c r="S9" s="18">
        <f>ABS(O19-O9)*100</f>
        <v>3.8697681962463371</v>
      </c>
      <c r="T9" s="10" t="s">
        <v>30</v>
      </c>
      <c r="U9" s="10" t="s">
        <v>36</v>
      </c>
      <c r="V9" s="12">
        <v>19682</v>
      </c>
      <c r="W9" s="10" t="s">
        <v>31</v>
      </c>
      <c r="X9" s="10" t="s">
        <v>33</v>
      </c>
      <c r="Y9" s="10" t="s">
        <v>33</v>
      </c>
      <c r="Z9" s="10">
        <v>43</v>
      </c>
    </row>
    <row r="10" spans="1:26" x14ac:dyDescent="0.3">
      <c r="A10" s="55" t="s">
        <v>464</v>
      </c>
      <c r="B10" s="10" t="s">
        <v>485</v>
      </c>
      <c r="C10" s="10" t="s">
        <v>486</v>
      </c>
      <c r="D10" s="11">
        <v>45142</v>
      </c>
      <c r="E10" s="12">
        <v>133900</v>
      </c>
      <c r="F10" s="10" t="s">
        <v>27</v>
      </c>
      <c r="G10" s="10" t="s">
        <v>28</v>
      </c>
      <c r="H10" s="12">
        <v>133900</v>
      </c>
      <c r="I10" s="12">
        <v>48100</v>
      </c>
      <c r="J10" s="13">
        <f t="shared" si="0"/>
        <v>35.922330097087382</v>
      </c>
      <c r="K10" s="12">
        <v>127332</v>
      </c>
      <c r="L10" s="12">
        <v>8857</v>
      </c>
      <c r="M10" s="12">
        <f t="shared" si="1"/>
        <v>125043</v>
      </c>
      <c r="N10" s="12">
        <v>69691</v>
      </c>
      <c r="O10" s="14">
        <f t="shared" si="2"/>
        <v>1.79424889871002</v>
      </c>
      <c r="P10" s="15">
        <v>949</v>
      </c>
      <c r="Q10" s="16">
        <f t="shared" si="3"/>
        <v>131.76290832455217</v>
      </c>
      <c r="R10" s="17" t="s">
        <v>464</v>
      </c>
      <c r="S10" s="18">
        <f>ABS(O17-O10)*100</f>
        <v>179.42488987100199</v>
      </c>
      <c r="T10" s="10" t="s">
        <v>30</v>
      </c>
      <c r="U10" s="10" t="s">
        <v>36</v>
      </c>
      <c r="V10" s="12">
        <v>8857</v>
      </c>
      <c r="W10" s="10" t="s">
        <v>31</v>
      </c>
      <c r="X10" s="10" t="s">
        <v>33</v>
      </c>
      <c r="Y10" s="10" t="s">
        <v>33</v>
      </c>
      <c r="Z10" s="10">
        <v>45</v>
      </c>
    </row>
    <row r="11" spans="1:26" x14ac:dyDescent="0.3">
      <c r="A11" s="56" t="s">
        <v>464</v>
      </c>
      <c r="B11" s="19" t="s">
        <v>467</v>
      </c>
      <c r="C11" s="19" t="s">
        <v>468</v>
      </c>
      <c r="D11" s="20">
        <v>45490</v>
      </c>
      <c r="E11" s="21">
        <v>151000</v>
      </c>
      <c r="F11" s="19" t="s">
        <v>27</v>
      </c>
      <c r="G11" s="19" t="s">
        <v>28</v>
      </c>
      <c r="H11" s="21">
        <v>151000</v>
      </c>
      <c r="I11" s="21">
        <v>58600</v>
      </c>
      <c r="J11" s="22">
        <f t="shared" si="0"/>
        <v>38.807947019867548</v>
      </c>
      <c r="K11" s="21">
        <v>141671</v>
      </c>
      <c r="L11" s="21">
        <v>6869</v>
      </c>
      <c r="M11" s="21">
        <f t="shared" si="1"/>
        <v>144131</v>
      </c>
      <c r="N11" s="21">
        <v>79295</v>
      </c>
      <c r="O11" s="23">
        <f t="shared" si="2"/>
        <v>1.8176555898858693</v>
      </c>
      <c r="P11" s="24">
        <v>1200</v>
      </c>
      <c r="Q11" s="25">
        <f t="shared" si="3"/>
        <v>120.10916666666667</v>
      </c>
      <c r="R11" s="26" t="s">
        <v>464</v>
      </c>
      <c r="S11" s="27">
        <f>ABS(O28-O11)*100</f>
        <v>181.76555898858692</v>
      </c>
      <c r="T11" s="19" t="s">
        <v>52</v>
      </c>
      <c r="U11" s="19" t="s">
        <v>36</v>
      </c>
      <c r="V11" s="21">
        <v>6869</v>
      </c>
      <c r="W11" s="19" t="s">
        <v>31</v>
      </c>
      <c r="X11" s="19" t="s">
        <v>33</v>
      </c>
      <c r="Y11" s="19" t="s">
        <v>33</v>
      </c>
      <c r="Z11" s="19">
        <v>45</v>
      </c>
    </row>
    <row r="12" spans="1:26" x14ac:dyDescent="0.3">
      <c r="A12" s="56" t="s">
        <v>464</v>
      </c>
      <c r="B12" s="19" t="s">
        <v>541</v>
      </c>
      <c r="C12" s="19" t="s">
        <v>542</v>
      </c>
      <c r="D12" s="20">
        <v>45463</v>
      </c>
      <c r="E12" s="21">
        <v>240000</v>
      </c>
      <c r="F12" s="19" t="s">
        <v>27</v>
      </c>
      <c r="G12" s="19" t="s">
        <v>28</v>
      </c>
      <c r="H12" s="21">
        <v>240000</v>
      </c>
      <c r="I12" s="21">
        <v>97000</v>
      </c>
      <c r="J12" s="22">
        <f t="shared" si="0"/>
        <v>40.416666666666664</v>
      </c>
      <c r="K12" s="21">
        <v>226964</v>
      </c>
      <c r="L12" s="21">
        <v>43213</v>
      </c>
      <c r="M12" s="21">
        <f t="shared" si="1"/>
        <v>196787</v>
      </c>
      <c r="N12" s="21">
        <v>108088</v>
      </c>
      <c r="O12" s="23">
        <f t="shared" si="2"/>
        <v>1.8206183850196136</v>
      </c>
      <c r="P12" s="24">
        <v>2140</v>
      </c>
      <c r="Q12" s="25">
        <f t="shared" si="3"/>
        <v>91.956542056074767</v>
      </c>
      <c r="R12" s="26" t="s">
        <v>464</v>
      </c>
      <c r="S12" s="27" t="e">
        <f>ABS(#REF!-O12)*100</f>
        <v>#REF!</v>
      </c>
      <c r="T12" s="19" t="s">
        <v>52</v>
      </c>
      <c r="U12" s="19" t="s">
        <v>36</v>
      </c>
      <c r="V12" s="21">
        <v>43213</v>
      </c>
      <c r="W12" s="19" t="s">
        <v>31</v>
      </c>
      <c r="X12" s="19" t="s">
        <v>543</v>
      </c>
      <c r="Y12" s="19" t="s">
        <v>33</v>
      </c>
      <c r="Z12" s="19">
        <v>38</v>
      </c>
    </row>
    <row r="13" spans="1:26" x14ac:dyDescent="0.3">
      <c r="A13" s="55" t="s">
        <v>464</v>
      </c>
      <c r="B13" s="10" t="s">
        <v>477</v>
      </c>
      <c r="C13" s="10" t="s">
        <v>478</v>
      </c>
      <c r="D13" s="11">
        <v>45581</v>
      </c>
      <c r="E13" s="12">
        <v>165000</v>
      </c>
      <c r="F13" s="10" t="s">
        <v>27</v>
      </c>
      <c r="G13" s="10" t="s">
        <v>28</v>
      </c>
      <c r="H13" s="12">
        <v>165000</v>
      </c>
      <c r="I13" s="12">
        <v>65300</v>
      </c>
      <c r="J13" s="13">
        <f t="shared" si="0"/>
        <v>39.575757575757578</v>
      </c>
      <c r="K13" s="12">
        <v>147841</v>
      </c>
      <c r="L13" s="12">
        <v>7873</v>
      </c>
      <c r="M13" s="12">
        <f t="shared" si="1"/>
        <v>157127</v>
      </c>
      <c r="N13" s="12">
        <v>82334</v>
      </c>
      <c r="O13" s="14">
        <f t="shared" si="2"/>
        <v>1.9084096485048705</v>
      </c>
      <c r="P13" s="15">
        <v>936</v>
      </c>
      <c r="Q13" s="16">
        <f t="shared" si="3"/>
        <v>167.8707264957265</v>
      </c>
      <c r="R13" s="17" t="s">
        <v>464</v>
      </c>
      <c r="S13" s="18">
        <f>ABS(O24-O13)*100</f>
        <v>35.442758815269748</v>
      </c>
      <c r="T13" s="10" t="s">
        <v>43</v>
      </c>
      <c r="U13" s="10" t="s">
        <v>31</v>
      </c>
      <c r="V13" s="12">
        <v>7873</v>
      </c>
      <c r="W13" s="10" t="s">
        <v>31</v>
      </c>
      <c r="X13" s="10" t="s">
        <v>33</v>
      </c>
      <c r="Y13" s="10" t="s">
        <v>33</v>
      </c>
      <c r="Z13" s="10">
        <v>49</v>
      </c>
    </row>
    <row r="14" spans="1:26" x14ac:dyDescent="0.3">
      <c r="A14" s="56" t="s">
        <v>464</v>
      </c>
      <c r="B14" s="19" t="s">
        <v>487</v>
      </c>
      <c r="C14" s="19" t="s">
        <v>488</v>
      </c>
      <c r="D14" s="20">
        <v>45426</v>
      </c>
      <c r="E14" s="21">
        <v>143000</v>
      </c>
      <c r="F14" s="19" t="s">
        <v>27</v>
      </c>
      <c r="G14" s="19" t="s">
        <v>28</v>
      </c>
      <c r="H14" s="21">
        <v>143000</v>
      </c>
      <c r="I14" s="21">
        <v>51300</v>
      </c>
      <c r="J14" s="22">
        <f t="shared" si="0"/>
        <v>35.874125874125873</v>
      </c>
      <c r="K14" s="21">
        <v>124119</v>
      </c>
      <c r="L14" s="21">
        <v>7873</v>
      </c>
      <c r="M14" s="21">
        <f t="shared" si="1"/>
        <v>135127</v>
      </c>
      <c r="N14" s="21">
        <v>68380</v>
      </c>
      <c r="O14" s="23">
        <f t="shared" si="2"/>
        <v>1.9761187481719802</v>
      </c>
      <c r="P14" s="24">
        <v>936</v>
      </c>
      <c r="Q14" s="25">
        <f t="shared" si="3"/>
        <v>144.366452991453</v>
      </c>
      <c r="R14" s="26" t="s">
        <v>464</v>
      </c>
      <c r="S14" s="27">
        <f>ABS(O19-O14)*100</f>
        <v>26.447775610692183</v>
      </c>
      <c r="T14" s="19" t="s">
        <v>30</v>
      </c>
      <c r="U14" s="19" t="s">
        <v>36</v>
      </c>
      <c r="V14" s="21">
        <v>7873</v>
      </c>
      <c r="W14" s="19" t="s">
        <v>31</v>
      </c>
      <c r="X14" s="19" t="s">
        <v>33</v>
      </c>
      <c r="Y14" s="19" t="s">
        <v>33</v>
      </c>
      <c r="Z14" s="19">
        <v>45</v>
      </c>
    </row>
    <row r="15" spans="1:26" x14ac:dyDescent="0.3">
      <c r="A15" s="55" t="s">
        <v>464</v>
      </c>
      <c r="B15" s="10" t="s">
        <v>471</v>
      </c>
      <c r="C15" s="10" t="s">
        <v>472</v>
      </c>
      <c r="D15" s="11">
        <v>45512</v>
      </c>
      <c r="E15" s="12">
        <v>150000</v>
      </c>
      <c r="F15" s="10" t="s">
        <v>27</v>
      </c>
      <c r="G15" s="10" t="s">
        <v>28</v>
      </c>
      <c r="H15" s="12">
        <v>150000</v>
      </c>
      <c r="I15" s="12">
        <v>54400</v>
      </c>
      <c r="J15" s="13">
        <f t="shared" si="0"/>
        <v>36.266666666666666</v>
      </c>
      <c r="K15" s="12">
        <v>126202</v>
      </c>
      <c r="L15" s="12">
        <v>7035</v>
      </c>
      <c r="M15" s="12">
        <f t="shared" si="1"/>
        <v>142965</v>
      </c>
      <c r="N15" s="12">
        <v>70098</v>
      </c>
      <c r="O15" s="14">
        <f t="shared" si="2"/>
        <v>2.0395018402807499</v>
      </c>
      <c r="P15" s="15">
        <v>972</v>
      </c>
      <c r="Q15" s="16">
        <f t="shared" si="3"/>
        <v>147.08333333333334</v>
      </c>
      <c r="R15" s="17" t="s">
        <v>464</v>
      </c>
      <c r="S15" s="18">
        <f>ABS(O29-O15)*100</f>
        <v>203.950184028075</v>
      </c>
      <c r="T15" s="10" t="s">
        <v>30</v>
      </c>
      <c r="U15" s="10" t="s">
        <v>36</v>
      </c>
      <c r="V15" s="12">
        <v>7035</v>
      </c>
      <c r="W15" s="10" t="s">
        <v>31</v>
      </c>
      <c r="X15" s="10" t="s">
        <v>33</v>
      </c>
      <c r="Y15" s="10" t="s">
        <v>33</v>
      </c>
      <c r="Z15" s="10">
        <v>46</v>
      </c>
    </row>
    <row r="16" spans="1:26" ht="15" thickBot="1" x14ac:dyDescent="0.35">
      <c r="A16" s="56" t="s">
        <v>464</v>
      </c>
      <c r="B16" s="19" t="s">
        <v>473</v>
      </c>
      <c r="C16" s="19" t="s">
        <v>474</v>
      </c>
      <c r="D16" s="20">
        <v>45079</v>
      </c>
      <c r="E16" s="21">
        <v>146000</v>
      </c>
      <c r="F16" s="19" t="s">
        <v>27</v>
      </c>
      <c r="G16" s="19" t="s">
        <v>28</v>
      </c>
      <c r="H16" s="21">
        <v>146000</v>
      </c>
      <c r="I16" s="21">
        <v>44900</v>
      </c>
      <c r="J16" s="22">
        <f t="shared" si="0"/>
        <v>30.753424657534246</v>
      </c>
      <c r="K16" s="21">
        <v>121725</v>
      </c>
      <c r="L16" s="21">
        <v>7157</v>
      </c>
      <c r="M16" s="21">
        <f t="shared" si="1"/>
        <v>138843</v>
      </c>
      <c r="N16" s="21">
        <v>67392</v>
      </c>
      <c r="O16" s="23">
        <f t="shared" si="2"/>
        <v>2.060229700854701</v>
      </c>
      <c r="P16" s="24">
        <v>909</v>
      </c>
      <c r="Q16" s="25">
        <f t="shared" si="3"/>
        <v>152.74257425742573</v>
      </c>
      <c r="R16" s="26" t="s">
        <v>464</v>
      </c>
      <c r="S16" s="27">
        <f>ABS(O29-O16)*100</f>
        <v>206.02297008547009</v>
      </c>
      <c r="T16" s="19" t="s">
        <v>30</v>
      </c>
      <c r="U16" s="19" t="s">
        <v>36</v>
      </c>
      <c r="V16" s="21">
        <v>7157</v>
      </c>
      <c r="W16" s="19" t="s">
        <v>31</v>
      </c>
      <c r="X16" s="19" t="s">
        <v>33</v>
      </c>
      <c r="Y16" s="19" t="s">
        <v>33</v>
      </c>
      <c r="Z16" s="19">
        <v>45</v>
      </c>
    </row>
    <row r="17" spans="1:26" ht="15" thickTop="1" x14ac:dyDescent="0.3">
      <c r="A17" s="57"/>
      <c r="B17" s="37"/>
      <c r="C17" s="37"/>
      <c r="D17" s="38" t="s">
        <v>2766</v>
      </c>
      <c r="E17" s="39">
        <f>+SUM(E2:E16)</f>
        <v>2056400</v>
      </c>
      <c r="F17" s="37"/>
      <c r="G17" s="37"/>
      <c r="H17" s="39">
        <f>+SUM(H2:H16)</f>
        <v>2056400</v>
      </c>
      <c r="I17" s="39">
        <f>+SUM(I2:I16)</f>
        <v>836000</v>
      </c>
      <c r="J17" s="40"/>
      <c r="K17" s="39">
        <f>+SUM(K2:K16)</f>
        <v>2031948</v>
      </c>
      <c r="L17" s="39"/>
      <c r="M17" s="39">
        <f>+SUM(M2:M16)</f>
        <v>1862548</v>
      </c>
      <c r="N17" s="39">
        <f>+SUM(N2:N16)</f>
        <v>1081229</v>
      </c>
      <c r="O17" s="41"/>
      <c r="P17" s="42"/>
      <c r="Q17" s="43">
        <f>AVERAGE(Q2:Q16)</f>
        <v>124.13666662292192</v>
      </c>
      <c r="R17" s="44"/>
      <c r="S17" s="45">
        <f>ABS(O19-O18)*100</f>
        <v>1.0980210288929593</v>
      </c>
      <c r="T17" s="37"/>
      <c r="U17" s="37"/>
      <c r="V17" s="39"/>
      <c r="W17" s="37"/>
      <c r="X17" s="37"/>
      <c r="Y17" s="37"/>
      <c r="Z17" s="37"/>
    </row>
    <row r="18" spans="1:26" x14ac:dyDescent="0.3">
      <c r="A18" s="58"/>
      <c r="B18" s="28"/>
      <c r="C18" s="28"/>
      <c r="D18" s="29"/>
      <c r="E18" s="30"/>
      <c r="F18" s="28"/>
      <c r="G18" s="28"/>
      <c r="H18" s="30"/>
      <c r="I18" s="30" t="s">
        <v>2767</v>
      </c>
      <c r="J18" s="31">
        <f>I17/H17*100</f>
        <v>40.653569344485504</v>
      </c>
      <c r="K18" s="30"/>
      <c r="L18" s="30"/>
      <c r="M18" s="30"/>
      <c r="N18" s="30" t="s">
        <v>2769</v>
      </c>
      <c r="O18" s="32">
        <f>M17/N17</f>
        <v>1.722621202353988</v>
      </c>
      <c r="P18" s="33"/>
      <c r="Q18" s="34" t="s">
        <v>2771</v>
      </c>
      <c r="R18" s="35">
        <f>STDEV(O2:O16)</f>
        <v>0.26343680579593143</v>
      </c>
      <c r="S18" s="36"/>
      <c r="T18" s="28"/>
      <c r="U18" s="28"/>
      <c r="V18" s="30"/>
      <c r="W18" s="28"/>
      <c r="X18" s="28"/>
      <c r="Y18" s="28"/>
      <c r="Z18" s="28"/>
    </row>
    <row r="19" spans="1:26" x14ac:dyDescent="0.3">
      <c r="A19" s="59"/>
      <c r="B19" s="46"/>
      <c r="C19" s="46"/>
      <c r="D19" s="47"/>
      <c r="E19" s="48"/>
      <c r="F19" s="46"/>
      <c r="G19" s="46"/>
      <c r="H19" s="48"/>
      <c r="I19" s="48" t="s">
        <v>2768</v>
      </c>
      <c r="J19" s="49">
        <f>STDEV(J2:J16)</f>
        <v>7.4534264614762158</v>
      </c>
      <c r="K19" s="48"/>
      <c r="L19" s="48"/>
      <c r="M19" s="48"/>
      <c r="N19" s="48" t="s">
        <v>2770</v>
      </c>
      <c r="O19" s="50">
        <f>AVERAGE(O2:O16)</f>
        <v>1.7116409920650584</v>
      </c>
      <c r="P19" s="51"/>
      <c r="Q19" s="52" t="s">
        <v>2772</v>
      </c>
      <c r="R19" s="54" t="e">
        <f>AVERAGE(S2:S16)</f>
        <v>#REF!</v>
      </c>
      <c r="S19" s="53" t="s">
        <v>2773</v>
      </c>
      <c r="T19" s="46" t="e">
        <f>+(R19/O19)</f>
        <v>#REF!</v>
      </c>
      <c r="U19" s="46"/>
      <c r="V19" s="48"/>
      <c r="W19" s="46"/>
      <c r="X19" s="46"/>
      <c r="Y19" s="46"/>
      <c r="Z19" s="46"/>
    </row>
    <row r="23" spans="1:26" x14ac:dyDescent="0.3">
      <c r="A23" s="60" t="s">
        <v>2811</v>
      </c>
    </row>
    <row r="24" spans="1:26" x14ac:dyDescent="0.3">
      <c r="A24" s="55" t="s">
        <v>464</v>
      </c>
      <c r="B24" s="10" t="s">
        <v>469</v>
      </c>
      <c r="C24" s="10" t="s">
        <v>470</v>
      </c>
      <c r="D24" s="11">
        <v>45366</v>
      </c>
      <c r="E24" s="12">
        <v>157000</v>
      </c>
      <c r="F24" s="10" t="s">
        <v>27</v>
      </c>
      <c r="G24" s="10" t="s">
        <v>28</v>
      </c>
      <c r="H24" s="12">
        <v>157000</v>
      </c>
      <c r="I24" s="12">
        <v>46300</v>
      </c>
      <c r="J24" s="13">
        <f>I24/H24*100</f>
        <v>29.490445859872612</v>
      </c>
      <c r="K24" s="12">
        <v>119678</v>
      </c>
      <c r="L24" s="12">
        <v>6949</v>
      </c>
      <c r="M24" s="12">
        <f>H24-L24</f>
        <v>150051</v>
      </c>
      <c r="N24" s="12">
        <v>66311</v>
      </c>
      <c r="O24" s="14">
        <f>M24/N24</f>
        <v>2.262837236657568</v>
      </c>
      <c r="P24" s="15">
        <v>1012</v>
      </c>
      <c r="Q24" s="16">
        <f>M24/P24</f>
        <v>148.27173913043478</v>
      </c>
      <c r="R24" s="17" t="s">
        <v>464</v>
      </c>
      <c r="S24" s="18">
        <f>ABS(O42-O24)*100</f>
        <v>226.28372366575681</v>
      </c>
      <c r="T24" s="10" t="s">
        <v>30</v>
      </c>
      <c r="U24" s="10" t="s">
        <v>36</v>
      </c>
      <c r="V24" s="12">
        <v>6949</v>
      </c>
      <c r="W24" s="10" t="s">
        <v>31</v>
      </c>
      <c r="X24" s="10" t="s">
        <v>33</v>
      </c>
      <c r="Y24" s="10" t="s">
        <v>33</v>
      </c>
      <c r="Z24" s="10">
        <v>47</v>
      </c>
    </row>
    <row r="25" spans="1:26" x14ac:dyDescent="0.3">
      <c r="A25" s="56" t="s">
        <v>464</v>
      </c>
      <c r="B25" s="19" t="s">
        <v>548</v>
      </c>
      <c r="C25" s="19" t="s">
        <v>549</v>
      </c>
      <c r="D25" s="20">
        <v>45649</v>
      </c>
      <c r="E25" s="21">
        <v>145000</v>
      </c>
      <c r="F25" s="19" t="s">
        <v>27</v>
      </c>
      <c r="G25" s="19" t="s">
        <v>28</v>
      </c>
      <c r="H25" s="21">
        <v>145000</v>
      </c>
      <c r="I25" s="21">
        <v>44200</v>
      </c>
      <c r="J25" s="22">
        <f>I25/H25*100</f>
        <v>30.482758620689655</v>
      </c>
      <c r="K25" s="21">
        <v>105925</v>
      </c>
      <c r="L25" s="21">
        <v>6720</v>
      </c>
      <c r="M25" s="21">
        <f>H25-L25</f>
        <v>138280</v>
      </c>
      <c r="N25" s="21">
        <v>58355</v>
      </c>
      <c r="O25" s="23">
        <f>M25/N25</f>
        <v>2.3696341358923827</v>
      </c>
      <c r="P25" s="24">
        <v>780</v>
      </c>
      <c r="Q25" s="25">
        <f>M25/P25</f>
        <v>177.28205128205127</v>
      </c>
      <c r="R25" s="26" t="s">
        <v>464</v>
      </c>
      <c r="S25" s="27">
        <f>ABS(O28-O25)*100</f>
        <v>236.96341358923826</v>
      </c>
      <c r="T25" s="19" t="s">
        <v>43</v>
      </c>
      <c r="U25" s="19" t="s">
        <v>31</v>
      </c>
      <c r="V25" s="21">
        <v>6720</v>
      </c>
      <c r="W25" s="19" t="s">
        <v>31</v>
      </c>
      <c r="X25" s="19" t="s">
        <v>543</v>
      </c>
      <c r="Y25" s="19" t="s">
        <v>33</v>
      </c>
      <c r="Z25" s="19">
        <v>45</v>
      </c>
    </row>
    <row r="26" spans="1:26" x14ac:dyDescent="0.3">
      <c r="A26" s="56" t="s">
        <v>464</v>
      </c>
      <c r="B26" s="19" t="s">
        <v>483</v>
      </c>
      <c r="C26" s="19" t="s">
        <v>484</v>
      </c>
      <c r="D26" s="20">
        <v>45714</v>
      </c>
      <c r="E26" s="21">
        <v>165000</v>
      </c>
      <c r="F26" s="19" t="s">
        <v>27</v>
      </c>
      <c r="G26" s="19" t="s">
        <v>28</v>
      </c>
      <c r="H26" s="21">
        <v>165000</v>
      </c>
      <c r="I26" s="21">
        <v>54000</v>
      </c>
      <c r="J26" s="22">
        <f>I26/H26*100</f>
        <v>32.727272727272727</v>
      </c>
      <c r="K26" s="21">
        <v>119155</v>
      </c>
      <c r="L26" s="21">
        <v>10977</v>
      </c>
      <c r="M26" s="21">
        <f>H26-L26</f>
        <v>154023</v>
      </c>
      <c r="N26" s="21">
        <v>63634</v>
      </c>
      <c r="O26" s="23">
        <f>M26/N26</f>
        <v>2.4204513310494389</v>
      </c>
      <c r="P26" s="24">
        <v>984</v>
      </c>
      <c r="Q26" s="25">
        <f>M26/P26</f>
        <v>156.52743902439025</v>
      </c>
      <c r="R26" s="26" t="s">
        <v>464</v>
      </c>
      <c r="S26" s="27">
        <f>ABS(O37-O26)*100</f>
        <v>242.04513310494389</v>
      </c>
      <c r="T26" s="19" t="s">
        <v>30</v>
      </c>
      <c r="U26" s="19" t="s">
        <v>31</v>
      </c>
      <c r="V26" s="21">
        <v>8857</v>
      </c>
      <c r="W26" s="19" t="s">
        <v>31</v>
      </c>
      <c r="X26" s="19" t="s">
        <v>33</v>
      </c>
      <c r="Y26" s="19" t="s">
        <v>33</v>
      </c>
      <c r="Z26" s="19">
        <v>45</v>
      </c>
    </row>
  </sheetData>
  <sortState xmlns:xlrd2="http://schemas.microsoft.com/office/spreadsheetml/2017/richdata2" ref="A2:Z16">
    <sortCondition ref="O2:O16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96AD-99A2-4FB4-AE2C-F80E17E61BBF}">
  <dimension ref="A1:Z13"/>
  <sheetViews>
    <sheetView zoomScaleNormal="100" workbookViewId="0">
      <selection activeCell="L25" sqref="L25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7.664062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17.33203125" bestFit="1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513</v>
      </c>
      <c r="B2" s="19" t="s">
        <v>517</v>
      </c>
      <c r="C2" s="19" t="s">
        <v>518</v>
      </c>
      <c r="D2" s="20">
        <v>45044</v>
      </c>
      <c r="E2" s="21">
        <v>123000</v>
      </c>
      <c r="F2" s="19" t="s">
        <v>27</v>
      </c>
      <c r="G2" s="19" t="s">
        <v>28</v>
      </c>
      <c r="H2" s="21">
        <v>123000</v>
      </c>
      <c r="I2" s="21">
        <v>64200</v>
      </c>
      <c r="J2" s="22">
        <f t="shared" ref="J2:J10" si="0">I2/H2*100</f>
        <v>52.195121951219512</v>
      </c>
      <c r="K2" s="21">
        <v>154537</v>
      </c>
      <c r="L2" s="21">
        <v>11061</v>
      </c>
      <c r="M2" s="21">
        <f t="shared" ref="M2:M10" si="1">H2-L2</f>
        <v>111939</v>
      </c>
      <c r="N2" s="21">
        <v>91677</v>
      </c>
      <c r="O2" s="23">
        <f t="shared" ref="O2:O10" si="2">M2/N2</f>
        <v>1.2210150855721718</v>
      </c>
      <c r="P2" s="24">
        <v>1020</v>
      </c>
      <c r="Q2" s="25">
        <f t="shared" ref="Q2:Q10" si="3">M2/P2</f>
        <v>109.74411764705883</v>
      </c>
      <c r="R2" s="26" t="s">
        <v>513</v>
      </c>
      <c r="S2" s="27">
        <f>ABS(O11-O2)*100</f>
        <v>122.10150855721717</v>
      </c>
      <c r="T2" s="19" t="s">
        <v>30</v>
      </c>
      <c r="U2" s="19" t="s">
        <v>36</v>
      </c>
      <c r="V2" s="21">
        <v>11061</v>
      </c>
      <c r="W2" s="19" t="s">
        <v>31</v>
      </c>
      <c r="X2" s="19" t="s">
        <v>514</v>
      </c>
      <c r="Y2" s="19" t="s">
        <v>33</v>
      </c>
      <c r="Z2" s="19">
        <v>49</v>
      </c>
    </row>
    <row r="3" spans="1:26" x14ac:dyDescent="0.3">
      <c r="A3" s="55" t="s">
        <v>513</v>
      </c>
      <c r="B3" s="10" t="s">
        <v>527</v>
      </c>
      <c r="C3" s="10" t="s">
        <v>528</v>
      </c>
      <c r="D3" s="11">
        <v>45649</v>
      </c>
      <c r="E3" s="12">
        <v>117000</v>
      </c>
      <c r="F3" s="10" t="s">
        <v>27</v>
      </c>
      <c r="G3" s="10" t="s">
        <v>28</v>
      </c>
      <c r="H3" s="12">
        <v>117000</v>
      </c>
      <c r="I3" s="12">
        <v>58600</v>
      </c>
      <c r="J3" s="13">
        <f t="shared" si="0"/>
        <v>50.085470085470085</v>
      </c>
      <c r="K3" s="12">
        <v>132776</v>
      </c>
      <c r="L3" s="12">
        <v>8136</v>
      </c>
      <c r="M3" s="12">
        <f t="shared" si="1"/>
        <v>108864</v>
      </c>
      <c r="N3" s="12">
        <v>79642</v>
      </c>
      <c r="O3" s="14">
        <f t="shared" si="2"/>
        <v>1.3669169533663144</v>
      </c>
      <c r="P3" s="15">
        <v>1020</v>
      </c>
      <c r="Q3" s="16">
        <f t="shared" si="3"/>
        <v>106.72941176470589</v>
      </c>
      <c r="R3" s="17" t="s">
        <v>513</v>
      </c>
      <c r="S3" s="18">
        <f>ABS(O6-O3)*100</f>
        <v>26.383064212350259</v>
      </c>
      <c r="T3" s="10" t="s">
        <v>30</v>
      </c>
      <c r="U3" s="10" t="s">
        <v>31</v>
      </c>
      <c r="V3" s="12">
        <v>8136</v>
      </c>
      <c r="W3" s="10" t="s">
        <v>31</v>
      </c>
      <c r="X3" s="10" t="s">
        <v>514</v>
      </c>
      <c r="Y3" s="10" t="s">
        <v>33</v>
      </c>
      <c r="Z3" s="10">
        <v>49</v>
      </c>
    </row>
    <row r="4" spans="1:26" x14ac:dyDescent="0.3">
      <c r="A4" s="55" t="s">
        <v>513</v>
      </c>
      <c r="B4" s="10" t="s">
        <v>515</v>
      </c>
      <c r="C4" s="10" t="s">
        <v>516</v>
      </c>
      <c r="D4" s="11">
        <v>45524</v>
      </c>
      <c r="E4" s="12">
        <v>137000</v>
      </c>
      <c r="F4" s="10" t="s">
        <v>27</v>
      </c>
      <c r="G4" s="10" t="s">
        <v>28</v>
      </c>
      <c r="H4" s="12">
        <v>137000</v>
      </c>
      <c r="I4" s="12">
        <v>67600</v>
      </c>
      <c r="J4" s="13">
        <f t="shared" si="0"/>
        <v>49.343065693430653</v>
      </c>
      <c r="K4" s="12">
        <v>151788</v>
      </c>
      <c r="L4" s="12">
        <v>10436</v>
      </c>
      <c r="M4" s="12">
        <f t="shared" si="1"/>
        <v>126564</v>
      </c>
      <c r="N4" s="12">
        <v>90320</v>
      </c>
      <c r="O4" s="14">
        <f t="shared" si="2"/>
        <v>1.4012843224092117</v>
      </c>
      <c r="P4" s="15">
        <v>1020</v>
      </c>
      <c r="Q4" s="16">
        <f t="shared" si="3"/>
        <v>124.08235294117647</v>
      </c>
      <c r="R4" s="17" t="s">
        <v>513</v>
      </c>
      <c r="S4" s="18">
        <f>ABS(O14-O4)*100</f>
        <v>140.12843224092117</v>
      </c>
      <c r="T4" s="10" t="s">
        <v>30</v>
      </c>
      <c r="U4" s="10" t="s">
        <v>36</v>
      </c>
      <c r="V4" s="12">
        <v>10436</v>
      </c>
      <c r="W4" s="10" t="s">
        <v>31</v>
      </c>
      <c r="X4" s="10" t="s">
        <v>514</v>
      </c>
      <c r="Y4" s="10" t="s">
        <v>33</v>
      </c>
      <c r="Z4" s="10">
        <v>49</v>
      </c>
    </row>
    <row r="5" spans="1:26" x14ac:dyDescent="0.3">
      <c r="A5" s="56" t="s">
        <v>513</v>
      </c>
      <c r="B5" s="19" t="s">
        <v>519</v>
      </c>
      <c r="C5" s="19" t="s">
        <v>520</v>
      </c>
      <c r="D5" s="20">
        <v>45071</v>
      </c>
      <c r="E5" s="21">
        <v>135000</v>
      </c>
      <c r="F5" s="19" t="s">
        <v>27</v>
      </c>
      <c r="G5" s="19" t="s">
        <v>28</v>
      </c>
      <c r="H5" s="21">
        <v>135000</v>
      </c>
      <c r="I5" s="21">
        <v>54800</v>
      </c>
      <c r="J5" s="22">
        <f t="shared" si="0"/>
        <v>40.592592592592588</v>
      </c>
      <c r="K5" s="21">
        <v>133360</v>
      </c>
      <c r="L5" s="21">
        <v>8720</v>
      </c>
      <c r="M5" s="21">
        <f t="shared" si="1"/>
        <v>126280</v>
      </c>
      <c r="N5" s="21">
        <v>79642</v>
      </c>
      <c r="O5" s="23">
        <f t="shared" si="2"/>
        <v>1.5855955400416866</v>
      </c>
      <c r="P5" s="24">
        <v>1020</v>
      </c>
      <c r="Q5" s="25">
        <f t="shared" si="3"/>
        <v>123.80392156862744</v>
      </c>
      <c r="R5" s="26" t="s">
        <v>513</v>
      </c>
      <c r="S5" s="27">
        <f>ABS(O13-O5)*100</f>
        <v>0.75040238854351404</v>
      </c>
      <c r="T5" s="19" t="s">
        <v>30</v>
      </c>
      <c r="U5" s="19" t="s">
        <v>36</v>
      </c>
      <c r="V5" s="21">
        <v>8720</v>
      </c>
      <c r="W5" s="19" t="s">
        <v>31</v>
      </c>
      <c r="X5" s="19" t="s">
        <v>514</v>
      </c>
      <c r="Y5" s="19" t="s">
        <v>33</v>
      </c>
      <c r="Z5" s="19">
        <v>49</v>
      </c>
    </row>
    <row r="6" spans="1:26" x14ac:dyDescent="0.3">
      <c r="A6" s="55" t="s">
        <v>513</v>
      </c>
      <c r="B6" s="10" t="s">
        <v>521</v>
      </c>
      <c r="C6" s="10" t="s">
        <v>522</v>
      </c>
      <c r="D6" s="11">
        <v>45288</v>
      </c>
      <c r="E6" s="12">
        <v>140000</v>
      </c>
      <c r="F6" s="10" t="s">
        <v>27</v>
      </c>
      <c r="G6" s="10" t="s">
        <v>28</v>
      </c>
      <c r="H6" s="12">
        <v>140000</v>
      </c>
      <c r="I6" s="12">
        <v>55500</v>
      </c>
      <c r="J6" s="13">
        <f t="shared" si="0"/>
        <v>39.642857142857139</v>
      </c>
      <c r="K6" s="12">
        <v>134764</v>
      </c>
      <c r="L6" s="12">
        <v>10124</v>
      </c>
      <c r="M6" s="12">
        <f t="shared" si="1"/>
        <v>129876</v>
      </c>
      <c r="N6" s="12">
        <v>79642</v>
      </c>
      <c r="O6" s="14">
        <f t="shared" si="2"/>
        <v>1.630747595489817</v>
      </c>
      <c r="P6" s="15">
        <v>1020</v>
      </c>
      <c r="Q6" s="16">
        <f t="shared" si="3"/>
        <v>127.32941176470588</v>
      </c>
      <c r="R6" s="17" t="s">
        <v>513</v>
      </c>
      <c r="S6" s="18">
        <f>ABS(O12-O6)*100</f>
        <v>5.3484969792001458</v>
      </c>
      <c r="T6" s="10" t="s">
        <v>30</v>
      </c>
      <c r="U6" s="10" t="s">
        <v>36</v>
      </c>
      <c r="V6" s="12">
        <v>8227</v>
      </c>
      <c r="W6" s="10" t="s">
        <v>31</v>
      </c>
      <c r="X6" s="10" t="s">
        <v>514</v>
      </c>
      <c r="Y6" s="10" t="s">
        <v>33</v>
      </c>
      <c r="Z6" s="10">
        <v>49</v>
      </c>
    </row>
    <row r="7" spans="1:26" x14ac:dyDescent="0.3">
      <c r="A7" s="55" t="s">
        <v>513</v>
      </c>
      <c r="B7" s="10" t="s">
        <v>519</v>
      </c>
      <c r="C7" s="10" t="s">
        <v>520</v>
      </c>
      <c r="D7" s="11">
        <v>45548</v>
      </c>
      <c r="E7" s="12">
        <v>140000</v>
      </c>
      <c r="F7" s="10" t="s">
        <v>27</v>
      </c>
      <c r="G7" s="10" t="s">
        <v>28</v>
      </c>
      <c r="H7" s="12">
        <v>140000</v>
      </c>
      <c r="I7" s="12">
        <v>58900</v>
      </c>
      <c r="J7" s="13">
        <f t="shared" si="0"/>
        <v>42.071428571428569</v>
      </c>
      <c r="K7" s="12">
        <v>133360</v>
      </c>
      <c r="L7" s="12">
        <v>8720</v>
      </c>
      <c r="M7" s="12">
        <f t="shared" si="1"/>
        <v>131280</v>
      </c>
      <c r="N7" s="12">
        <v>79642</v>
      </c>
      <c r="O7" s="14">
        <f t="shared" si="2"/>
        <v>1.6483764847693427</v>
      </c>
      <c r="P7" s="15">
        <v>1020</v>
      </c>
      <c r="Q7" s="16">
        <f t="shared" si="3"/>
        <v>128.70588235294119</v>
      </c>
      <c r="R7" s="17" t="s">
        <v>513</v>
      </c>
      <c r="S7" s="18">
        <f>ABS(O14-O7)*100</f>
        <v>164.83764847693428</v>
      </c>
      <c r="T7" s="10" t="s">
        <v>30</v>
      </c>
      <c r="U7" s="10" t="s">
        <v>36</v>
      </c>
      <c r="V7" s="12">
        <v>8720</v>
      </c>
      <c r="W7" s="10" t="s">
        <v>31</v>
      </c>
      <c r="X7" s="10" t="s">
        <v>514</v>
      </c>
      <c r="Y7" s="10" t="s">
        <v>33</v>
      </c>
      <c r="Z7" s="10">
        <v>49</v>
      </c>
    </row>
    <row r="8" spans="1:26" x14ac:dyDescent="0.3">
      <c r="A8" s="56" t="s">
        <v>513</v>
      </c>
      <c r="B8" s="19" t="s">
        <v>523</v>
      </c>
      <c r="C8" s="19" t="s">
        <v>524</v>
      </c>
      <c r="D8" s="20">
        <v>45509</v>
      </c>
      <c r="E8" s="21">
        <v>165000</v>
      </c>
      <c r="F8" s="19" t="s">
        <v>27</v>
      </c>
      <c r="G8" s="19" t="s">
        <v>28</v>
      </c>
      <c r="H8" s="21">
        <v>165000</v>
      </c>
      <c r="I8" s="21">
        <v>69600</v>
      </c>
      <c r="J8" s="22">
        <f t="shared" si="0"/>
        <v>42.18181818181818</v>
      </c>
      <c r="K8" s="21">
        <v>156023</v>
      </c>
      <c r="L8" s="21">
        <v>11185</v>
      </c>
      <c r="M8" s="21">
        <f t="shared" si="1"/>
        <v>153815</v>
      </c>
      <c r="N8" s="21">
        <v>92548</v>
      </c>
      <c r="O8" s="23">
        <f t="shared" si="2"/>
        <v>1.662002420365648</v>
      </c>
      <c r="P8" s="24">
        <v>1020</v>
      </c>
      <c r="Q8" s="25">
        <f t="shared" si="3"/>
        <v>150.79901960784315</v>
      </c>
      <c r="R8" s="26" t="s">
        <v>513</v>
      </c>
      <c r="S8" s="27">
        <f>ABS(O13-O8)*100</f>
        <v>8.391090420939662</v>
      </c>
      <c r="T8" s="19" t="s">
        <v>30</v>
      </c>
      <c r="U8" s="19" t="s">
        <v>36</v>
      </c>
      <c r="V8" s="21">
        <v>11185</v>
      </c>
      <c r="W8" s="19" t="s">
        <v>31</v>
      </c>
      <c r="X8" s="19" t="s">
        <v>514</v>
      </c>
      <c r="Y8" s="19" t="s">
        <v>33</v>
      </c>
      <c r="Z8" s="19">
        <v>49</v>
      </c>
    </row>
    <row r="9" spans="1:26" x14ac:dyDescent="0.3">
      <c r="A9" s="56" t="s">
        <v>513</v>
      </c>
      <c r="B9" s="19" t="s">
        <v>525</v>
      </c>
      <c r="C9" s="19" t="s">
        <v>526</v>
      </c>
      <c r="D9" s="20">
        <v>45730</v>
      </c>
      <c r="E9" s="21">
        <v>164900</v>
      </c>
      <c r="F9" s="19" t="s">
        <v>27</v>
      </c>
      <c r="G9" s="19" t="s">
        <v>28</v>
      </c>
      <c r="H9" s="21">
        <v>164900</v>
      </c>
      <c r="I9" s="21">
        <v>64200</v>
      </c>
      <c r="J9" s="22">
        <f t="shared" si="0"/>
        <v>38.93268647665252</v>
      </c>
      <c r="K9" s="21">
        <v>144883</v>
      </c>
      <c r="L9" s="21">
        <v>8158</v>
      </c>
      <c r="M9" s="21">
        <f t="shared" si="1"/>
        <v>156742</v>
      </c>
      <c r="N9" s="21">
        <v>87364</v>
      </c>
      <c r="O9" s="23">
        <f t="shared" si="2"/>
        <v>1.794125726844009</v>
      </c>
      <c r="P9" s="24">
        <v>1020</v>
      </c>
      <c r="Q9" s="25">
        <f t="shared" si="3"/>
        <v>153.66862745098038</v>
      </c>
      <c r="R9" s="26" t="s">
        <v>513</v>
      </c>
      <c r="S9" s="27">
        <f>ABS(O13-O9)*100</f>
        <v>21.603421068775752</v>
      </c>
      <c r="T9" s="19" t="s">
        <v>30</v>
      </c>
      <c r="U9" s="19" t="s">
        <v>31</v>
      </c>
      <c r="V9" s="21">
        <v>8158</v>
      </c>
      <c r="W9" s="19" t="s">
        <v>31</v>
      </c>
      <c r="X9" s="19" t="s">
        <v>514</v>
      </c>
      <c r="Y9" s="19" t="s">
        <v>33</v>
      </c>
      <c r="Z9" s="19">
        <v>49</v>
      </c>
    </row>
    <row r="10" spans="1:26" ht="15" thickBot="1" x14ac:dyDescent="0.35">
      <c r="A10" s="55" t="s">
        <v>513</v>
      </c>
      <c r="B10" s="10" t="s">
        <v>511</v>
      </c>
      <c r="C10" s="10" t="s">
        <v>512</v>
      </c>
      <c r="D10" s="11">
        <v>45373</v>
      </c>
      <c r="E10" s="12">
        <v>175000</v>
      </c>
      <c r="F10" s="10" t="s">
        <v>27</v>
      </c>
      <c r="G10" s="10" t="s">
        <v>28</v>
      </c>
      <c r="H10" s="12">
        <v>175000</v>
      </c>
      <c r="I10" s="12">
        <v>60100</v>
      </c>
      <c r="J10" s="13">
        <f t="shared" si="0"/>
        <v>34.342857142857142</v>
      </c>
      <c r="K10" s="12">
        <v>145985</v>
      </c>
      <c r="L10" s="12">
        <v>7434</v>
      </c>
      <c r="M10" s="12">
        <f t="shared" si="1"/>
        <v>167566</v>
      </c>
      <c r="N10" s="12">
        <v>88530</v>
      </c>
      <c r="O10" s="14">
        <f t="shared" si="2"/>
        <v>1.8927595165480628</v>
      </c>
      <c r="P10" s="15">
        <v>1020</v>
      </c>
      <c r="Q10" s="16">
        <f t="shared" si="3"/>
        <v>164.28039215686275</v>
      </c>
      <c r="R10" s="17" t="s">
        <v>513</v>
      </c>
      <c r="S10" s="18">
        <f>ABS(O21-O10)*100</f>
        <v>189.27595165480628</v>
      </c>
      <c r="T10" s="10" t="s">
        <v>30</v>
      </c>
      <c r="U10" s="10" t="s">
        <v>36</v>
      </c>
      <c r="V10" s="12">
        <v>7434</v>
      </c>
      <c r="W10" s="10" t="s">
        <v>31</v>
      </c>
      <c r="X10" s="10" t="s">
        <v>514</v>
      </c>
      <c r="Y10" s="10" t="s">
        <v>33</v>
      </c>
      <c r="Z10" s="10">
        <v>49</v>
      </c>
    </row>
    <row r="11" spans="1:26" ht="15" thickTop="1" x14ac:dyDescent="0.3">
      <c r="A11" s="57"/>
      <c r="B11" s="37"/>
      <c r="C11" s="37"/>
      <c r="D11" s="38" t="s">
        <v>2766</v>
      </c>
      <c r="E11" s="39">
        <f>+SUM(E2:E10)</f>
        <v>1296900</v>
      </c>
      <c r="F11" s="37"/>
      <c r="G11" s="37"/>
      <c r="H11" s="39">
        <f>+SUM(H2:H10)</f>
        <v>1296900</v>
      </c>
      <c r="I11" s="39">
        <f>+SUM(I2:I10)</f>
        <v>553500</v>
      </c>
      <c r="J11" s="40"/>
      <c r="K11" s="39">
        <f>+SUM(K2:K10)</f>
        <v>1287476</v>
      </c>
      <c r="L11" s="39"/>
      <c r="M11" s="39">
        <f>+SUM(M2:M10)</f>
        <v>1212926</v>
      </c>
      <c r="N11" s="39">
        <f>+SUM(N2:N10)</f>
        <v>769007</v>
      </c>
      <c r="O11" s="41"/>
      <c r="P11" s="42"/>
      <c r="Q11" s="43">
        <f>AVERAGE(Q2:Q10)</f>
        <v>132.12701525054467</v>
      </c>
      <c r="R11" s="44"/>
      <c r="S11" s="45">
        <f>ABS(O13-O12)*100</f>
        <v>8.288904584359269E-2</v>
      </c>
      <c r="T11" s="37"/>
      <c r="U11" s="37"/>
      <c r="V11" s="39"/>
      <c r="W11" s="37"/>
      <c r="X11" s="37"/>
      <c r="Y11" s="37"/>
      <c r="Z11" s="37"/>
    </row>
    <row r="12" spans="1:26" x14ac:dyDescent="0.3">
      <c r="A12" s="58"/>
      <c r="B12" s="28"/>
      <c r="C12" s="28"/>
      <c r="D12" s="29"/>
      <c r="E12" s="30"/>
      <c r="F12" s="28"/>
      <c r="G12" s="28"/>
      <c r="H12" s="30"/>
      <c r="I12" s="30" t="s">
        <v>2767</v>
      </c>
      <c r="J12" s="31">
        <f>I11/H11*100</f>
        <v>42.678695350451072</v>
      </c>
      <c r="K12" s="30"/>
      <c r="L12" s="30"/>
      <c r="M12" s="30"/>
      <c r="N12" s="30" t="s">
        <v>2769</v>
      </c>
      <c r="O12" s="32">
        <f>M11/N11</f>
        <v>1.5772626256978155</v>
      </c>
      <c r="P12" s="33"/>
      <c r="Q12" s="34" t="s">
        <v>2771</v>
      </c>
      <c r="R12" s="35">
        <f>STDEV(O2:O10)</f>
        <v>0.2132650280139709</v>
      </c>
      <c r="S12" s="36"/>
      <c r="T12" s="28"/>
      <c r="U12" s="28"/>
      <c r="V12" s="30"/>
      <c r="W12" s="28"/>
      <c r="X12" s="28"/>
      <c r="Y12" s="28"/>
      <c r="Z12" s="28"/>
    </row>
    <row r="13" spans="1:26" x14ac:dyDescent="0.3">
      <c r="A13" s="59"/>
      <c r="B13" s="46"/>
      <c r="C13" s="46"/>
      <c r="D13" s="47"/>
      <c r="E13" s="48"/>
      <c r="F13" s="46"/>
      <c r="G13" s="46"/>
      <c r="H13" s="48"/>
      <c r="I13" s="48" t="s">
        <v>2768</v>
      </c>
      <c r="J13" s="49">
        <f>STDEV(J2:J10)</f>
        <v>5.9628214939946318</v>
      </c>
      <c r="K13" s="48"/>
      <c r="L13" s="48"/>
      <c r="M13" s="48"/>
      <c r="N13" s="48" t="s">
        <v>2770</v>
      </c>
      <c r="O13" s="50">
        <f>AVERAGE(O2:O10)</f>
        <v>1.5780915161562514</v>
      </c>
      <c r="P13" s="51"/>
      <c r="Q13" s="52" t="s">
        <v>2772</v>
      </c>
      <c r="R13" s="54">
        <f>AVERAGE(S2:S10)</f>
        <v>75.424446222187584</v>
      </c>
      <c r="S13" s="53" t="s">
        <v>2773</v>
      </c>
      <c r="T13" s="46">
        <f>+(R13/O13)</f>
        <v>47.794722581044276</v>
      </c>
      <c r="U13" s="46"/>
      <c r="V13" s="48"/>
      <c r="W13" s="46"/>
      <c r="X13" s="46"/>
      <c r="Y13" s="46"/>
      <c r="Z13" s="46"/>
    </row>
  </sheetData>
  <sortState xmlns:xlrd2="http://schemas.microsoft.com/office/spreadsheetml/2017/richdata2" ref="A2:Z10">
    <sortCondition ref="O2:O1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F26-B682-4323-B010-49B80E5D2330}">
  <dimension ref="A1:Z1"/>
  <sheetViews>
    <sheetView zoomScaleNormal="100" workbookViewId="0">
      <selection activeCell="I8" sqref="I8"/>
    </sheetView>
  </sheetViews>
  <sheetFormatPr defaultRowHeight="14.4" x14ac:dyDescent="0.3"/>
  <cols>
    <col min="1" max="1" width="9.109375" style="60" collapsed="1"/>
    <col min="2" max="26" width="9.109375" collapsed="1"/>
  </cols>
  <sheetData>
    <row r="1" spans="1:1" x14ac:dyDescent="0.3">
      <c r="A1" s="60" t="s">
        <v>2774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9A30-2D2A-4708-A62A-DDCC82B44A76}">
  <dimension ref="A1:Z1"/>
  <sheetViews>
    <sheetView zoomScaleNormal="100" workbookViewId="0">
      <selection activeCell="I8" sqref="I8"/>
    </sheetView>
  </sheetViews>
  <sheetFormatPr defaultRowHeight="14.4" x14ac:dyDescent="0.3"/>
  <cols>
    <col min="1" max="1" width="9.109375" style="60" collapsed="1"/>
    <col min="2" max="26" width="9.109375" collapsed="1"/>
  </cols>
  <sheetData>
    <row r="1" spans="1:1" x14ac:dyDescent="0.3">
      <c r="A1" s="60" t="s">
        <v>2774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1329"/>
  <sheetViews>
    <sheetView zoomScaleNormal="100" workbookViewId="0">
      <selection activeCell="F29" sqref="F29"/>
    </sheetView>
  </sheetViews>
  <sheetFormatPr defaultRowHeight="14.4" x14ac:dyDescent="0.3"/>
  <cols>
    <col min="1" max="1" width="8.6640625" bestFit="1" customWidth="1" collapsed="1"/>
    <col min="2" max="2" width="16.88671875" bestFit="1" customWidth="1" collapsed="1"/>
    <col min="3" max="3" width="29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30.8867187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6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10" t="s">
        <v>29</v>
      </c>
      <c r="B2" s="10" t="s">
        <v>25</v>
      </c>
      <c r="C2" s="10" t="s">
        <v>26</v>
      </c>
      <c r="D2" s="11">
        <v>45709</v>
      </c>
      <c r="E2" s="12">
        <v>125000</v>
      </c>
      <c r="F2" s="10" t="s">
        <v>27</v>
      </c>
      <c r="G2" s="10" t="s">
        <v>28</v>
      </c>
      <c r="H2" s="12">
        <v>125000</v>
      </c>
      <c r="I2" s="12">
        <v>61200</v>
      </c>
      <c r="J2" s="13">
        <f t="shared" ref="J2:J65" si="0">I2/H2*100</f>
        <v>48.96</v>
      </c>
      <c r="K2" s="12">
        <v>148689</v>
      </c>
      <c r="L2" s="12">
        <v>20584</v>
      </c>
      <c r="M2" s="12">
        <f t="shared" ref="M2:M65" si="1">H2-L2</f>
        <v>104416</v>
      </c>
      <c r="N2" s="12">
        <v>69245</v>
      </c>
      <c r="O2" s="14">
        <f t="shared" ref="O2:O65" si="2">M2/N2</f>
        <v>1.507921149541483</v>
      </c>
      <c r="P2" s="15">
        <v>907</v>
      </c>
      <c r="Q2" s="16">
        <f t="shared" ref="Q2:Q65" si="3">M2/P2</f>
        <v>115.12238147739802</v>
      </c>
      <c r="R2" s="17" t="s">
        <v>29</v>
      </c>
      <c r="S2" s="18">
        <f>ABS(O1329-O2)*100</f>
        <v>20.994241849377172</v>
      </c>
      <c r="T2" s="10" t="s">
        <v>30</v>
      </c>
      <c r="U2" s="10" t="s">
        <v>31</v>
      </c>
      <c r="V2" s="12">
        <v>20584</v>
      </c>
      <c r="W2" s="10" t="s">
        <v>31</v>
      </c>
      <c r="X2" s="10" t="s">
        <v>32</v>
      </c>
      <c r="Y2" s="10" t="s">
        <v>33</v>
      </c>
      <c r="Z2" s="10">
        <v>45</v>
      </c>
    </row>
    <row r="3" spans="1:26" x14ac:dyDescent="0.3">
      <c r="A3" s="10" t="s">
        <v>29</v>
      </c>
      <c r="B3" s="10" t="s">
        <v>34</v>
      </c>
      <c r="C3" s="10" t="s">
        <v>35</v>
      </c>
      <c r="D3" s="11">
        <v>45392</v>
      </c>
      <c r="E3" s="12">
        <v>138500</v>
      </c>
      <c r="F3" s="10" t="s">
        <v>27</v>
      </c>
      <c r="G3" s="10" t="s">
        <v>28</v>
      </c>
      <c r="H3" s="12">
        <v>138500</v>
      </c>
      <c r="I3" s="12">
        <v>51000</v>
      </c>
      <c r="J3" s="13">
        <f t="shared" si="0"/>
        <v>36.823104693140799</v>
      </c>
      <c r="K3" s="12">
        <v>124238</v>
      </c>
      <c r="L3" s="12">
        <v>7129</v>
      </c>
      <c r="M3" s="12">
        <f t="shared" si="1"/>
        <v>131371</v>
      </c>
      <c r="N3" s="12">
        <v>63302</v>
      </c>
      <c r="O3" s="14">
        <f t="shared" si="2"/>
        <v>2.075305677545733</v>
      </c>
      <c r="P3" s="15">
        <v>754</v>
      </c>
      <c r="Q3" s="16">
        <f t="shared" si="3"/>
        <v>174.23209549071618</v>
      </c>
      <c r="R3" s="17" t="s">
        <v>29</v>
      </c>
      <c r="S3" s="18">
        <f>ABS(O1329-O3)*100</f>
        <v>35.744210951047826</v>
      </c>
      <c r="T3" s="10" t="s">
        <v>30</v>
      </c>
      <c r="U3" s="10" t="s">
        <v>36</v>
      </c>
      <c r="V3" s="12">
        <v>7129</v>
      </c>
      <c r="W3" s="10" t="s">
        <v>31</v>
      </c>
      <c r="X3" s="10" t="s">
        <v>32</v>
      </c>
      <c r="Y3" s="10" t="s">
        <v>33</v>
      </c>
      <c r="Z3" s="10">
        <v>45</v>
      </c>
    </row>
    <row r="4" spans="1:26" x14ac:dyDescent="0.3">
      <c r="A4" s="19" t="s">
        <v>29</v>
      </c>
      <c r="B4" s="19" t="s">
        <v>37</v>
      </c>
      <c r="C4" s="19" t="s">
        <v>38</v>
      </c>
      <c r="D4" s="20">
        <v>45217</v>
      </c>
      <c r="E4" s="21">
        <v>125000</v>
      </c>
      <c r="F4" s="19" t="s">
        <v>27</v>
      </c>
      <c r="G4" s="19" t="s">
        <v>28</v>
      </c>
      <c r="H4" s="21">
        <v>125000</v>
      </c>
      <c r="I4" s="21">
        <v>32800</v>
      </c>
      <c r="J4" s="22">
        <f t="shared" si="0"/>
        <v>26.240000000000002</v>
      </c>
      <c r="K4" s="21">
        <v>96501</v>
      </c>
      <c r="L4" s="21">
        <v>7129</v>
      </c>
      <c r="M4" s="21">
        <f t="shared" si="1"/>
        <v>117871</v>
      </c>
      <c r="N4" s="21">
        <v>48309</v>
      </c>
      <c r="O4" s="23">
        <f t="shared" si="2"/>
        <v>2.4399387277732929</v>
      </c>
      <c r="P4" s="24">
        <v>708</v>
      </c>
      <c r="Q4" s="25">
        <f t="shared" si="3"/>
        <v>166.48446327683615</v>
      </c>
      <c r="R4" s="26" t="s">
        <v>29</v>
      </c>
      <c r="S4" s="27">
        <f>ABS(O1329-O4)*100</f>
        <v>72.207515973803822</v>
      </c>
      <c r="T4" s="19" t="s">
        <v>30</v>
      </c>
      <c r="U4" s="19" t="s">
        <v>36</v>
      </c>
      <c r="V4" s="21">
        <v>7129</v>
      </c>
      <c r="W4" s="19" t="s">
        <v>31</v>
      </c>
      <c r="X4" s="19" t="s">
        <v>32</v>
      </c>
      <c r="Y4" s="19" t="s">
        <v>33</v>
      </c>
      <c r="Z4" s="19">
        <v>45</v>
      </c>
    </row>
    <row r="5" spans="1:26" x14ac:dyDescent="0.3">
      <c r="A5" s="19" t="s">
        <v>29</v>
      </c>
      <c r="B5" s="19" t="s">
        <v>39</v>
      </c>
      <c r="C5" s="19" t="s">
        <v>40</v>
      </c>
      <c r="D5" s="20">
        <v>45062</v>
      </c>
      <c r="E5" s="21">
        <v>140000</v>
      </c>
      <c r="F5" s="19" t="s">
        <v>27</v>
      </c>
      <c r="G5" s="19" t="s">
        <v>28</v>
      </c>
      <c r="H5" s="21">
        <v>140000</v>
      </c>
      <c r="I5" s="21">
        <v>49400</v>
      </c>
      <c r="J5" s="22">
        <f t="shared" si="0"/>
        <v>35.285714285714285</v>
      </c>
      <c r="K5" s="21">
        <v>137264</v>
      </c>
      <c r="L5" s="21">
        <v>10171</v>
      </c>
      <c r="M5" s="21">
        <f t="shared" si="1"/>
        <v>129829</v>
      </c>
      <c r="N5" s="21">
        <v>68698</v>
      </c>
      <c r="O5" s="23">
        <f t="shared" si="2"/>
        <v>1.8898512329325454</v>
      </c>
      <c r="P5" s="24">
        <v>1014</v>
      </c>
      <c r="Q5" s="25">
        <f t="shared" si="3"/>
        <v>128.03648915187378</v>
      </c>
      <c r="R5" s="26" t="s">
        <v>29</v>
      </c>
      <c r="S5" s="27">
        <f>ABS(O1329-O5)*100</f>
        <v>17.198766489729067</v>
      </c>
      <c r="T5" s="19" t="s">
        <v>30</v>
      </c>
      <c r="U5" s="19" t="s">
        <v>36</v>
      </c>
      <c r="V5" s="21">
        <v>7400</v>
      </c>
      <c r="W5" s="19" t="s">
        <v>31</v>
      </c>
      <c r="X5" s="19" t="s">
        <v>32</v>
      </c>
      <c r="Y5" s="19" t="s">
        <v>33</v>
      </c>
      <c r="Z5" s="19">
        <v>47</v>
      </c>
    </row>
    <row r="6" spans="1:26" x14ac:dyDescent="0.3">
      <c r="A6" s="10" t="s">
        <v>29</v>
      </c>
      <c r="B6" s="10" t="s">
        <v>41</v>
      </c>
      <c r="C6" s="10" t="s">
        <v>42</v>
      </c>
      <c r="D6" s="11">
        <v>45215</v>
      </c>
      <c r="E6" s="12">
        <v>145000</v>
      </c>
      <c r="F6" s="10" t="s">
        <v>27</v>
      </c>
      <c r="G6" s="10" t="s">
        <v>28</v>
      </c>
      <c r="H6" s="12">
        <v>145000</v>
      </c>
      <c r="I6" s="12">
        <v>55300</v>
      </c>
      <c r="J6" s="13">
        <f t="shared" si="0"/>
        <v>38.137931034482762</v>
      </c>
      <c r="K6" s="12">
        <v>150369</v>
      </c>
      <c r="L6" s="12">
        <v>18566</v>
      </c>
      <c r="M6" s="12">
        <f t="shared" si="1"/>
        <v>126434</v>
      </c>
      <c r="N6" s="12">
        <v>71244</v>
      </c>
      <c r="O6" s="14">
        <f t="shared" si="2"/>
        <v>1.7746617258997248</v>
      </c>
      <c r="P6" s="15">
        <v>1415</v>
      </c>
      <c r="Q6" s="16">
        <f t="shared" si="3"/>
        <v>89.352650176678452</v>
      </c>
      <c r="R6" s="17" t="s">
        <v>29</v>
      </c>
      <c r="S6" s="18">
        <f>ABS(O1329-O6)*100</f>
        <v>5.6798157864470067</v>
      </c>
      <c r="T6" s="10" t="s">
        <v>43</v>
      </c>
      <c r="U6" s="10" t="s">
        <v>36</v>
      </c>
      <c r="V6" s="12">
        <v>14800</v>
      </c>
      <c r="W6" s="10" t="s">
        <v>31</v>
      </c>
      <c r="X6" s="10" t="s">
        <v>32</v>
      </c>
      <c r="Y6" s="10" t="s">
        <v>33</v>
      </c>
      <c r="Z6" s="10">
        <v>34</v>
      </c>
    </row>
    <row r="7" spans="1:26" x14ac:dyDescent="0.3">
      <c r="A7" s="10" t="s">
        <v>29</v>
      </c>
      <c r="B7" s="10" t="s">
        <v>44</v>
      </c>
      <c r="C7" s="10" t="s">
        <v>45</v>
      </c>
      <c r="D7" s="11">
        <v>45259</v>
      </c>
      <c r="E7" s="12">
        <v>130000</v>
      </c>
      <c r="F7" s="10" t="s">
        <v>27</v>
      </c>
      <c r="G7" s="10" t="s">
        <v>28</v>
      </c>
      <c r="H7" s="12">
        <v>130000</v>
      </c>
      <c r="I7" s="12">
        <v>42000</v>
      </c>
      <c r="J7" s="13">
        <f t="shared" si="0"/>
        <v>32.307692307692307</v>
      </c>
      <c r="K7" s="12">
        <v>120942</v>
      </c>
      <c r="L7" s="12">
        <v>20605</v>
      </c>
      <c r="M7" s="12">
        <f t="shared" si="1"/>
        <v>109395</v>
      </c>
      <c r="N7" s="12">
        <v>54236</v>
      </c>
      <c r="O7" s="14">
        <f t="shared" si="2"/>
        <v>2.0170182166826462</v>
      </c>
      <c r="P7" s="15">
        <v>661</v>
      </c>
      <c r="Q7" s="16">
        <f t="shared" si="3"/>
        <v>165.49924357034797</v>
      </c>
      <c r="R7" s="17" t="s">
        <v>29</v>
      </c>
      <c r="S7" s="18">
        <f>ABS(O1329-O7)*100</f>
        <v>29.91546486473915</v>
      </c>
      <c r="T7" s="10" t="s">
        <v>30</v>
      </c>
      <c r="U7" s="10" t="s">
        <v>36</v>
      </c>
      <c r="V7" s="12">
        <v>14800</v>
      </c>
      <c r="W7" s="10" t="s">
        <v>31</v>
      </c>
      <c r="X7" s="10" t="s">
        <v>32</v>
      </c>
      <c r="Y7" s="10" t="s">
        <v>33</v>
      </c>
      <c r="Z7" s="10">
        <v>43</v>
      </c>
    </row>
    <row r="8" spans="1:26" x14ac:dyDescent="0.3">
      <c r="A8" s="19" t="s">
        <v>29</v>
      </c>
      <c r="B8" s="19" t="s">
        <v>46</v>
      </c>
      <c r="C8" s="19" t="s">
        <v>47</v>
      </c>
      <c r="D8" s="20">
        <v>45411</v>
      </c>
      <c r="E8" s="21">
        <v>134000</v>
      </c>
      <c r="F8" s="19" t="s">
        <v>27</v>
      </c>
      <c r="G8" s="19" t="s">
        <v>28</v>
      </c>
      <c r="H8" s="21">
        <v>134000</v>
      </c>
      <c r="I8" s="21">
        <v>69300</v>
      </c>
      <c r="J8" s="22">
        <f t="shared" si="0"/>
        <v>51.716417910447767</v>
      </c>
      <c r="K8" s="21">
        <v>168842</v>
      </c>
      <c r="L8" s="21">
        <v>19073</v>
      </c>
      <c r="M8" s="21">
        <f t="shared" si="1"/>
        <v>114927</v>
      </c>
      <c r="N8" s="21">
        <v>80956</v>
      </c>
      <c r="O8" s="23">
        <f t="shared" si="2"/>
        <v>1.4196230050891843</v>
      </c>
      <c r="P8" s="24">
        <v>1090</v>
      </c>
      <c r="Q8" s="25">
        <f t="shared" si="3"/>
        <v>105.43761467889908</v>
      </c>
      <c r="R8" s="26" t="s">
        <v>29</v>
      </c>
      <c r="S8" s="27">
        <f>ABS(O1329-O8)*100</f>
        <v>29.824056294607047</v>
      </c>
      <c r="T8" s="19" t="s">
        <v>30</v>
      </c>
      <c r="U8" s="19" t="s">
        <v>36</v>
      </c>
      <c r="V8" s="21">
        <v>19073</v>
      </c>
      <c r="W8" s="19" t="s">
        <v>31</v>
      </c>
      <c r="X8" s="19" t="s">
        <v>32</v>
      </c>
      <c r="Y8" s="19" t="s">
        <v>33</v>
      </c>
      <c r="Z8" s="19">
        <v>45</v>
      </c>
    </row>
    <row r="9" spans="1:26" x14ac:dyDescent="0.3">
      <c r="A9" s="19" t="s">
        <v>29</v>
      </c>
      <c r="B9" s="19" t="s">
        <v>48</v>
      </c>
      <c r="C9" s="19" t="s">
        <v>49</v>
      </c>
      <c r="D9" s="20">
        <v>45387</v>
      </c>
      <c r="E9" s="21">
        <v>120000</v>
      </c>
      <c r="F9" s="19" t="s">
        <v>27</v>
      </c>
      <c r="G9" s="19" t="s">
        <v>28</v>
      </c>
      <c r="H9" s="21">
        <v>120000</v>
      </c>
      <c r="I9" s="21">
        <v>41500</v>
      </c>
      <c r="J9" s="22">
        <f t="shared" si="0"/>
        <v>34.583333333333336</v>
      </c>
      <c r="K9" s="21">
        <v>101504</v>
      </c>
      <c r="L9" s="21">
        <v>9267</v>
      </c>
      <c r="M9" s="21">
        <f t="shared" si="1"/>
        <v>110733</v>
      </c>
      <c r="N9" s="21">
        <v>49857</v>
      </c>
      <c r="O9" s="23">
        <f t="shared" si="2"/>
        <v>2.2210120945905287</v>
      </c>
      <c r="P9" s="24">
        <v>732</v>
      </c>
      <c r="Q9" s="25">
        <f t="shared" si="3"/>
        <v>151.27459016393442</v>
      </c>
      <c r="R9" s="26" t="s">
        <v>29</v>
      </c>
      <c r="S9" s="27">
        <f>ABS(O1329-O9)*100</f>
        <v>50.314852655527396</v>
      </c>
      <c r="T9" s="19" t="s">
        <v>30</v>
      </c>
      <c r="U9" s="19" t="s">
        <v>36</v>
      </c>
      <c r="V9" s="21">
        <v>7318</v>
      </c>
      <c r="W9" s="19" t="s">
        <v>31</v>
      </c>
      <c r="X9" s="19" t="s">
        <v>32</v>
      </c>
      <c r="Y9" s="19" t="s">
        <v>33</v>
      </c>
      <c r="Z9" s="19">
        <v>45</v>
      </c>
    </row>
    <row r="10" spans="1:26" x14ac:dyDescent="0.3">
      <c r="A10" s="10" t="s">
        <v>29</v>
      </c>
      <c r="B10" s="10" t="s">
        <v>50</v>
      </c>
      <c r="C10" s="10" t="s">
        <v>51</v>
      </c>
      <c r="D10" s="11">
        <v>45155</v>
      </c>
      <c r="E10" s="12">
        <v>150000</v>
      </c>
      <c r="F10" s="10" t="s">
        <v>27</v>
      </c>
      <c r="G10" s="10" t="s">
        <v>28</v>
      </c>
      <c r="H10" s="12">
        <v>150000</v>
      </c>
      <c r="I10" s="12">
        <v>47500</v>
      </c>
      <c r="J10" s="13">
        <f t="shared" si="0"/>
        <v>31.666666666666664</v>
      </c>
      <c r="K10" s="12">
        <v>142123</v>
      </c>
      <c r="L10" s="12">
        <v>14800</v>
      </c>
      <c r="M10" s="12">
        <f t="shared" si="1"/>
        <v>135200</v>
      </c>
      <c r="N10" s="12">
        <v>68823</v>
      </c>
      <c r="O10" s="14">
        <f t="shared" si="2"/>
        <v>1.9644595556717959</v>
      </c>
      <c r="P10" s="15">
        <v>1084</v>
      </c>
      <c r="Q10" s="16">
        <f t="shared" si="3"/>
        <v>124.72324723247233</v>
      </c>
      <c r="R10" s="17" t="s">
        <v>29</v>
      </c>
      <c r="S10" s="18">
        <f>ABS(O1329-O10)*100</f>
        <v>24.65959876365411</v>
      </c>
      <c r="T10" s="10" t="s">
        <v>52</v>
      </c>
      <c r="U10" s="10" t="s">
        <v>36</v>
      </c>
      <c r="V10" s="12">
        <v>14800</v>
      </c>
      <c r="W10" s="10" t="s">
        <v>31</v>
      </c>
      <c r="X10" s="10" t="s">
        <v>32</v>
      </c>
      <c r="Y10" s="10" t="s">
        <v>33</v>
      </c>
      <c r="Z10" s="10">
        <v>45</v>
      </c>
    </row>
    <row r="11" spans="1:26" x14ac:dyDescent="0.3">
      <c r="A11" s="10" t="s">
        <v>29</v>
      </c>
      <c r="B11" s="10" t="s">
        <v>53</v>
      </c>
      <c r="C11" s="10" t="s">
        <v>54</v>
      </c>
      <c r="D11" s="11">
        <v>45327</v>
      </c>
      <c r="E11" s="12">
        <v>111000</v>
      </c>
      <c r="F11" s="10" t="s">
        <v>27</v>
      </c>
      <c r="G11" s="10" t="s">
        <v>55</v>
      </c>
      <c r="H11" s="12">
        <v>111000</v>
      </c>
      <c r="I11" s="12">
        <v>48600</v>
      </c>
      <c r="J11" s="13">
        <f t="shared" si="0"/>
        <v>43.78378378378379</v>
      </c>
      <c r="K11" s="12">
        <v>140261</v>
      </c>
      <c r="L11" s="12">
        <v>14800</v>
      </c>
      <c r="M11" s="12">
        <f t="shared" si="1"/>
        <v>96200</v>
      </c>
      <c r="N11" s="12">
        <v>67816</v>
      </c>
      <c r="O11" s="14">
        <f t="shared" si="2"/>
        <v>1.4185442963312493</v>
      </c>
      <c r="P11" s="15">
        <v>840</v>
      </c>
      <c r="Q11" s="16">
        <f t="shared" si="3"/>
        <v>114.52380952380952</v>
      </c>
      <c r="R11" s="17" t="s">
        <v>29</v>
      </c>
      <c r="S11" s="18">
        <f>ABS(O1329-O11)*100</f>
        <v>29.931927170400542</v>
      </c>
      <c r="T11" s="10" t="s">
        <v>30</v>
      </c>
      <c r="U11" s="10" t="s">
        <v>36</v>
      </c>
      <c r="V11" s="12">
        <v>14800</v>
      </c>
      <c r="W11" s="10" t="s">
        <v>56</v>
      </c>
      <c r="X11" s="10" t="s">
        <v>32</v>
      </c>
      <c r="Y11" s="10" t="s">
        <v>33</v>
      </c>
      <c r="Z11" s="10">
        <v>45</v>
      </c>
    </row>
    <row r="12" spans="1:26" x14ac:dyDescent="0.3">
      <c r="A12" s="19" t="s">
        <v>29</v>
      </c>
      <c r="B12" s="19" t="s">
        <v>57</v>
      </c>
      <c r="C12" s="19" t="s">
        <v>58</v>
      </c>
      <c r="D12" s="20">
        <v>45621</v>
      </c>
      <c r="E12" s="21">
        <v>152500</v>
      </c>
      <c r="F12" s="19" t="s">
        <v>27</v>
      </c>
      <c r="G12" s="19" t="s">
        <v>28</v>
      </c>
      <c r="H12" s="21">
        <v>152500</v>
      </c>
      <c r="I12" s="21">
        <v>56500</v>
      </c>
      <c r="J12" s="22">
        <f t="shared" si="0"/>
        <v>37.049180327868854</v>
      </c>
      <c r="K12" s="21">
        <v>138090</v>
      </c>
      <c r="L12" s="21">
        <v>9250</v>
      </c>
      <c r="M12" s="21">
        <f t="shared" si="1"/>
        <v>143250</v>
      </c>
      <c r="N12" s="21">
        <v>69643</v>
      </c>
      <c r="O12" s="23">
        <f t="shared" si="2"/>
        <v>2.0569188576023434</v>
      </c>
      <c r="P12" s="24">
        <v>945</v>
      </c>
      <c r="Q12" s="25">
        <f t="shared" si="3"/>
        <v>151.5873015873016</v>
      </c>
      <c r="R12" s="26" t="s">
        <v>29</v>
      </c>
      <c r="S12" s="27">
        <f>ABS(O1329-O12)*100</f>
        <v>33.905528956708864</v>
      </c>
      <c r="T12" s="19" t="s">
        <v>30</v>
      </c>
      <c r="U12" s="19" t="s">
        <v>31</v>
      </c>
      <c r="V12" s="21">
        <v>9250</v>
      </c>
      <c r="W12" s="19" t="s">
        <v>31</v>
      </c>
      <c r="X12" s="19" t="s">
        <v>32</v>
      </c>
      <c r="Y12" s="19" t="s">
        <v>33</v>
      </c>
      <c r="Z12" s="19">
        <v>45</v>
      </c>
    </row>
    <row r="13" spans="1:26" x14ac:dyDescent="0.3">
      <c r="A13" s="19" t="s">
        <v>29</v>
      </c>
      <c r="B13" s="19" t="s">
        <v>59</v>
      </c>
      <c r="C13" s="19" t="s">
        <v>60</v>
      </c>
      <c r="D13" s="20">
        <v>45631</v>
      </c>
      <c r="E13" s="21">
        <v>109900</v>
      </c>
      <c r="F13" s="19" t="s">
        <v>27</v>
      </c>
      <c r="G13" s="19" t="s">
        <v>28</v>
      </c>
      <c r="H13" s="21">
        <v>109900</v>
      </c>
      <c r="I13" s="21">
        <v>39300</v>
      </c>
      <c r="J13" s="22">
        <f t="shared" si="0"/>
        <v>35.759781619654227</v>
      </c>
      <c r="K13" s="21">
        <v>96132</v>
      </c>
      <c r="L13" s="21">
        <v>8477</v>
      </c>
      <c r="M13" s="21">
        <f t="shared" si="1"/>
        <v>101423</v>
      </c>
      <c r="N13" s="21">
        <v>47381</v>
      </c>
      <c r="O13" s="23">
        <f t="shared" si="2"/>
        <v>2.1405837783077604</v>
      </c>
      <c r="P13" s="24">
        <v>672</v>
      </c>
      <c r="Q13" s="25">
        <f t="shared" si="3"/>
        <v>150.92708333333334</v>
      </c>
      <c r="R13" s="26" t="s">
        <v>29</v>
      </c>
      <c r="S13" s="27">
        <f>ABS(O1329-O13)*100</f>
        <v>42.27202102725056</v>
      </c>
      <c r="T13" s="19" t="s">
        <v>30</v>
      </c>
      <c r="U13" s="19" t="s">
        <v>31</v>
      </c>
      <c r="V13" s="21">
        <v>7547</v>
      </c>
      <c r="W13" s="19" t="s">
        <v>31</v>
      </c>
      <c r="X13" s="19" t="s">
        <v>32</v>
      </c>
      <c r="Y13" s="19" t="s">
        <v>33</v>
      </c>
      <c r="Z13" s="19">
        <v>45</v>
      </c>
    </row>
    <row r="14" spans="1:26" x14ac:dyDescent="0.3">
      <c r="A14" s="10" t="s">
        <v>29</v>
      </c>
      <c r="B14" s="10" t="s">
        <v>61</v>
      </c>
      <c r="C14" s="10" t="s">
        <v>62</v>
      </c>
      <c r="D14" s="11">
        <v>45552</v>
      </c>
      <c r="E14" s="12">
        <v>79900</v>
      </c>
      <c r="F14" s="10" t="s">
        <v>27</v>
      </c>
      <c r="G14" s="10" t="s">
        <v>28</v>
      </c>
      <c r="H14" s="12">
        <v>79900</v>
      </c>
      <c r="I14" s="12">
        <v>48900</v>
      </c>
      <c r="J14" s="13">
        <f t="shared" si="0"/>
        <v>61.201501877346686</v>
      </c>
      <c r="K14" s="12">
        <v>119243</v>
      </c>
      <c r="L14" s="12">
        <v>7547</v>
      </c>
      <c r="M14" s="12">
        <f t="shared" si="1"/>
        <v>72353</v>
      </c>
      <c r="N14" s="12">
        <v>60376</v>
      </c>
      <c r="O14" s="14">
        <f t="shared" si="2"/>
        <v>1.1983735259043329</v>
      </c>
      <c r="P14" s="15">
        <v>757</v>
      </c>
      <c r="Q14" s="16">
        <f t="shared" si="3"/>
        <v>95.578599735799202</v>
      </c>
      <c r="R14" s="17" t="s">
        <v>29</v>
      </c>
      <c r="S14" s="18">
        <f>ABS(O1329-O14)*100</f>
        <v>51.949004213092188</v>
      </c>
      <c r="T14" s="10" t="s">
        <v>30</v>
      </c>
      <c r="U14" s="10" t="s">
        <v>36</v>
      </c>
      <c r="V14" s="12">
        <v>7547</v>
      </c>
      <c r="W14" s="10" t="s">
        <v>31</v>
      </c>
      <c r="X14" s="10" t="s">
        <v>32</v>
      </c>
      <c r="Y14" s="10" t="s">
        <v>33</v>
      </c>
      <c r="Z14" s="10">
        <v>45</v>
      </c>
    </row>
    <row r="15" spans="1:26" x14ac:dyDescent="0.3">
      <c r="A15" s="10" t="s">
        <v>29</v>
      </c>
      <c r="B15" s="10" t="s">
        <v>63</v>
      </c>
      <c r="C15" s="10" t="s">
        <v>64</v>
      </c>
      <c r="D15" s="11">
        <v>45567</v>
      </c>
      <c r="E15" s="12">
        <v>170000</v>
      </c>
      <c r="F15" s="10" t="s">
        <v>27</v>
      </c>
      <c r="G15" s="10" t="s">
        <v>28</v>
      </c>
      <c r="H15" s="12">
        <v>170000</v>
      </c>
      <c r="I15" s="12">
        <v>53700</v>
      </c>
      <c r="J15" s="13">
        <f t="shared" si="0"/>
        <v>31.588235294117645</v>
      </c>
      <c r="K15" s="12">
        <v>132056</v>
      </c>
      <c r="L15" s="12">
        <v>8408</v>
      </c>
      <c r="M15" s="12">
        <f t="shared" si="1"/>
        <v>161592</v>
      </c>
      <c r="N15" s="12">
        <v>66836</v>
      </c>
      <c r="O15" s="14">
        <f t="shared" si="2"/>
        <v>2.4177389430845651</v>
      </c>
      <c r="P15" s="15">
        <v>1008</v>
      </c>
      <c r="Q15" s="16">
        <f t="shared" si="3"/>
        <v>160.3095238095238</v>
      </c>
      <c r="R15" s="17" t="s">
        <v>29</v>
      </c>
      <c r="S15" s="18">
        <f>ABS(O1329-O15)*100</f>
        <v>69.987537504931026</v>
      </c>
      <c r="T15" s="10" t="s">
        <v>30</v>
      </c>
      <c r="U15" s="10" t="s">
        <v>36</v>
      </c>
      <c r="V15" s="12">
        <v>7690</v>
      </c>
      <c r="W15" s="10" t="s">
        <v>31</v>
      </c>
      <c r="X15" s="10" t="s">
        <v>32</v>
      </c>
      <c r="Y15" s="10" t="s">
        <v>33</v>
      </c>
      <c r="Z15" s="10">
        <v>45</v>
      </c>
    </row>
    <row r="16" spans="1:26" x14ac:dyDescent="0.3">
      <c r="A16" s="19" t="s">
        <v>29</v>
      </c>
      <c r="B16" s="19" t="s">
        <v>65</v>
      </c>
      <c r="C16" s="19" t="s">
        <v>66</v>
      </c>
      <c r="D16" s="20">
        <v>45482</v>
      </c>
      <c r="E16" s="21">
        <v>120000</v>
      </c>
      <c r="F16" s="19" t="s">
        <v>27</v>
      </c>
      <c r="G16" s="19" t="s">
        <v>28</v>
      </c>
      <c r="H16" s="21">
        <v>120000</v>
      </c>
      <c r="I16" s="21">
        <v>46300</v>
      </c>
      <c r="J16" s="22">
        <f t="shared" si="0"/>
        <v>38.583333333333329</v>
      </c>
      <c r="K16" s="21">
        <v>112375</v>
      </c>
      <c r="L16" s="21">
        <v>9613</v>
      </c>
      <c r="M16" s="21">
        <f t="shared" si="1"/>
        <v>110387</v>
      </c>
      <c r="N16" s="21">
        <v>55547</v>
      </c>
      <c r="O16" s="23">
        <f t="shared" si="2"/>
        <v>1.9872720398941437</v>
      </c>
      <c r="P16" s="24">
        <v>672</v>
      </c>
      <c r="Q16" s="25">
        <f t="shared" si="3"/>
        <v>164.26636904761904</v>
      </c>
      <c r="R16" s="26" t="s">
        <v>29</v>
      </c>
      <c r="S16" s="27">
        <f>ABS(O1329-O16)*100</f>
        <v>26.940847185888895</v>
      </c>
      <c r="T16" s="19" t="s">
        <v>30</v>
      </c>
      <c r="U16" s="19" t="s">
        <v>36</v>
      </c>
      <c r="V16" s="21">
        <v>9613</v>
      </c>
      <c r="W16" s="19" t="s">
        <v>31</v>
      </c>
      <c r="X16" s="19" t="s">
        <v>32</v>
      </c>
      <c r="Y16" s="19" t="s">
        <v>33</v>
      </c>
      <c r="Z16" s="19">
        <v>45</v>
      </c>
    </row>
    <row r="17" spans="1:26" x14ac:dyDescent="0.3">
      <c r="A17" s="19" t="s">
        <v>29</v>
      </c>
      <c r="B17" s="19" t="s">
        <v>67</v>
      </c>
      <c r="C17" s="19" t="s">
        <v>68</v>
      </c>
      <c r="D17" s="20">
        <v>45665</v>
      </c>
      <c r="E17" s="21">
        <v>114000</v>
      </c>
      <c r="F17" s="19" t="s">
        <v>69</v>
      </c>
      <c r="G17" s="19" t="s">
        <v>28</v>
      </c>
      <c r="H17" s="21">
        <v>114000</v>
      </c>
      <c r="I17" s="21">
        <v>46700</v>
      </c>
      <c r="J17" s="22">
        <f t="shared" si="0"/>
        <v>40.964912280701753</v>
      </c>
      <c r="K17" s="21">
        <v>113765</v>
      </c>
      <c r="L17" s="21">
        <v>7690</v>
      </c>
      <c r="M17" s="21">
        <f t="shared" si="1"/>
        <v>106310</v>
      </c>
      <c r="N17" s="21">
        <v>57337</v>
      </c>
      <c r="O17" s="23">
        <f t="shared" si="2"/>
        <v>1.8541256082459843</v>
      </c>
      <c r="P17" s="24">
        <v>696</v>
      </c>
      <c r="Q17" s="25">
        <f t="shared" si="3"/>
        <v>152.74425287356323</v>
      </c>
      <c r="R17" s="26" t="s">
        <v>29</v>
      </c>
      <c r="S17" s="27">
        <f>ABS(O1329-O17)*100</f>
        <v>13.626204021072951</v>
      </c>
      <c r="T17" s="19" t="s">
        <v>30</v>
      </c>
      <c r="U17" s="19" t="s">
        <v>31</v>
      </c>
      <c r="V17" s="21">
        <v>7690</v>
      </c>
      <c r="W17" s="19" t="s">
        <v>31</v>
      </c>
      <c r="X17" s="19" t="s">
        <v>32</v>
      </c>
      <c r="Y17" s="19" t="s">
        <v>33</v>
      </c>
      <c r="Z17" s="19">
        <v>45</v>
      </c>
    </row>
    <row r="18" spans="1:26" x14ac:dyDescent="0.3">
      <c r="A18" s="10" t="s">
        <v>29</v>
      </c>
      <c r="B18" s="10" t="s">
        <v>70</v>
      </c>
      <c r="C18" s="10" t="s">
        <v>71</v>
      </c>
      <c r="D18" s="11">
        <v>45373</v>
      </c>
      <c r="E18" s="12">
        <v>108000</v>
      </c>
      <c r="F18" s="10" t="s">
        <v>27</v>
      </c>
      <c r="G18" s="10" t="s">
        <v>28</v>
      </c>
      <c r="H18" s="12">
        <v>108000</v>
      </c>
      <c r="I18" s="12">
        <v>32400</v>
      </c>
      <c r="J18" s="13">
        <f t="shared" si="0"/>
        <v>30</v>
      </c>
      <c r="K18" s="12">
        <v>95175</v>
      </c>
      <c r="L18" s="12">
        <v>7690</v>
      </c>
      <c r="M18" s="12">
        <f t="shared" si="1"/>
        <v>100310</v>
      </c>
      <c r="N18" s="12">
        <v>47289</v>
      </c>
      <c r="O18" s="14">
        <f t="shared" si="2"/>
        <v>2.1212121212121211</v>
      </c>
      <c r="P18" s="15">
        <v>696</v>
      </c>
      <c r="Q18" s="16">
        <f t="shared" si="3"/>
        <v>144.12356321839081</v>
      </c>
      <c r="R18" s="17" t="s">
        <v>29</v>
      </c>
      <c r="S18" s="18">
        <f>ABS(O1329-O18)*100</f>
        <v>40.334855317686632</v>
      </c>
      <c r="T18" s="10" t="s">
        <v>30</v>
      </c>
      <c r="U18" s="10" t="s">
        <v>36</v>
      </c>
      <c r="V18" s="12">
        <v>7690</v>
      </c>
      <c r="W18" s="10" t="s">
        <v>31</v>
      </c>
      <c r="X18" s="10" t="s">
        <v>32</v>
      </c>
      <c r="Y18" s="10" t="s">
        <v>33</v>
      </c>
      <c r="Z18" s="10">
        <v>45</v>
      </c>
    </row>
    <row r="19" spans="1:26" x14ac:dyDescent="0.3">
      <c r="A19" s="10" t="s">
        <v>29</v>
      </c>
      <c r="B19" s="10" t="s">
        <v>72</v>
      </c>
      <c r="C19" s="10" t="s">
        <v>73</v>
      </c>
      <c r="D19" s="11">
        <v>45492</v>
      </c>
      <c r="E19" s="12">
        <v>180000</v>
      </c>
      <c r="F19" s="10" t="s">
        <v>27</v>
      </c>
      <c r="G19" s="10" t="s">
        <v>28</v>
      </c>
      <c r="H19" s="12">
        <v>180000</v>
      </c>
      <c r="I19" s="12">
        <v>60600</v>
      </c>
      <c r="J19" s="13">
        <f t="shared" si="0"/>
        <v>33.666666666666664</v>
      </c>
      <c r="K19" s="12">
        <v>148727</v>
      </c>
      <c r="L19" s="12">
        <v>9405</v>
      </c>
      <c r="M19" s="12">
        <f t="shared" si="1"/>
        <v>170595</v>
      </c>
      <c r="N19" s="12">
        <v>75309</v>
      </c>
      <c r="O19" s="14">
        <f t="shared" si="2"/>
        <v>2.2652670995498547</v>
      </c>
      <c r="P19" s="15">
        <v>1208</v>
      </c>
      <c r="Q19" s="16">
        <f t="shared" si="3"/>
        <v>141.22102649006624</v>
      </c>
      <c r="R19" s="17" t="s">
        <v>29</v>
      </c>
      <c r="S19" s="18">
        <f>ABS(O1329-O19)*100</f>
        <v>54.740353151459999</v>
      </c>
      <c r="T19" s="10" t="s">
        <v>52</v>
      </c>
      <c r="U19" s="10" t="s">
        <v>36</v>
      </c>
      <c r="V19" s="12">
        <v>9405</v>
      </c>
      <c r="W19" s="10" t="s">
        <v>31</v>
      </c>
      <c r="X19" s="10" t="s">
        <v>32</v>
      </c>
      <c r="Y19" s="10" t="s">
        <v>33</v>
      </c>
      <c r="Z19" s="10">
        <v>43</v>
      </c>
    </row>
    <row r="20" spans="1:26" x14ac:dyDescent="0.3">
      <c r="A20" s="19" t="s">
        <v>29</v>
      </c>
      <c r="B20" s="19" t="s">
        <v>74</v>
      </c>
      <c r="C20" s="19" t="s">
        <v>75</v>
      </c>
      <c r="D20" s="20">
        <v>45120</v>
      </c>
      <c r="E20" s="21">
        <v>120000</v>
      </c>
      <c r="F20" s="19" t="s">
        <v>27</v>
      </c>
      <c r="G20" s="19" t="s">
        <v>28</v>
      </c>
      <c r="H20" s="21">
        <v>120000</v>
      </c>
      <c r="I20" s="21">
        <v>38300</v>
      </c>
      <c r="J20" s="22">
        <f t="shared" si="0"/>
        <v>31.916666666666664</v>
      </c>
      <c r="K20" s="21">
        <v>111545</v>
      </c>
      <c r="L20" s="21">
        <v>8872</v>
      </c>
      <c r="M20" s="21">
        <f t="shared" si="1"/>
        <v>111128</v>
      </c>
      <c r="N20" s="21">
        <v>55498</v>
      </c>
      <c r="O20" s="23">
        <f t="shared" si="2"/>
        <v>2.0023784640887961</v>
      </c>
      <c r="P20" s="24">
        <v>720</v>
      </c>
      <c r="Q20" s="25">
        <f t="shared" si="3"/>
        <v>154.34444444444443</v>
      </c>
      <c r="R20" s="26" t="s">
        <v>29</v>
      </c>
      <c r="S20" s="27">
        <f>ABS(O1329-O20)*100</f>
        <v>28.45148960535413</v>
      </c>
      <c r="T20" s="19" t="s">
        <v>30</v>
      </c>
      <c r="U20" s="19" t="s">
        <v>36</v>
      </c>
      <c r="V20" s="21">
        <v>8872</v>
      </c>
      <c r="W20" s="19" t="s">
        <v>31</v>
      </c>
      <c r="X20" s="19" t="s">
        <v>32</v>
      </c>
      <c r="Y20" s="19" t="s">
        <v>33</v>
      </c>
      <c r="Z20" s="19">
        <v>45</v>
      </c>
    </row>
    <row r="21" spans="1:26" x14ac:dyDescent="0.3">
      <c r="A21" s="10" t="s">
        <v>29</v>
      </c>
      <c r="B21" s="10" t="s">
        <v>150</v>
      </c>
      <c r="C21" s="10" t="s">
        <v>151</v>
      </c>
      <c r="D21" s="11">
        <v>45622</v>
      </c>
      <c r="E21" s="12">
        <v>80000</v>
      </c>
      <c r="F21" s="10" t="s">
        <v>27</v>
      </c>
      <c r="G21" s="10" t="s">
        <v>28</v>
      </c>
      <c r="H21" s="12">
        <v>80000</v>
      </c>
      <c r="I21" s="12">
        <v>52800</v>
      </c>
      <c r="J21" s="13">
        <f t="shared" si="0"/>
        <v>66</v>
      </c>
      <c r="K21" s="12">
        <v>128968</v>
      </c>
      <c r="L21" s="12">
        <v>7789</v>
      </c>
      <c r="M21" s="12">
        <f t="shared" si="1"/>
        <v>72211</v>
      </c>
      <c r="N21" s="12">
        <v>65502</v>
      </c>
      <c r="O21" s="14">
        <f t="shared" si="2"/>
        <v>1.1024243534548563</v>
      </c>
      <c r="P21" s="15">
        <v>936</v>
      </c>
      <c r="Q21" s="16">
        <f t="shared" si="3"/>
        <v>77.148504273504273</v>
      </c>
      <c r="R21" s="17" t="s">
        <v>29</v>
      </c>
      <c r="S21" s="18">
        <f>ABS(O1291-O21)*100</f>
        <v>85.626992680059956</v>
      </c>
      <c r="T21" s="10" t="s">
        <v>30</v>
      </c>
      <c r="U21" s="10" t="s">
        <v>31</v>
      </c>
      <c r="V21" s="12">
        <v>7789</v>
      </c>
      <c r="W21" s="10" t="s">
        <v>31</v>
      </c>
      <c r="X21" s="10" t="s">
        <v>32</v>
      </c>
      <c r="Y21" s="10" t="s">
        <v>33</v>
      </c>
      <c r="Z21" s="10">
        <v>45</v>
      </c>
    </row>
    <row r="22" spans="1:26" x14ac:dyDescent="0.3">
      <c r="A22" s="10" t="s">
        <v>29</v>
      </c>
      <c r="B22" s="10" t="s">
        <v>150</v>
      </c>
      <c r="C22" s="10" t="s">
        <v>151</v>
      </c>
      <c r="D22" s="11">
        <v>45572</v>
      </c>
      <c r="E22" s="12">
        <v>55000</v>
      </c>
      <c r="F22" s="10" t="s">
        <v>27</v>
      </c>
      <c r="G22" s="10" t="s">
        <v>28</v>
      </c>
      <c r="H22" s="12">
        <v>55000</v>
      </c>
      <c r="I22" s="12">
        <v>52800</v>
      </c>
      <c r="J22" s="13">
        <f t="shared" si="0"/>
        <v>96</v>
      </c>
      <c r="K22" s="12">
        <v>128968</v>
      </c>
      <c r="L22" s="12">
        <v>7789</v>
      </c>
      <c r="M22" s="12">
        <f t="shared" si="1"/>
        <v>47211</v>
      </c>
      <c r="N22" s="12">
        <v>65502</v>
      </c>
      <c r="O22" s="14">
        <f t="shared" si="2"/>
        <v>0.72075661811853076</v>
      </c>
      <c r="P22" s="15">
        <v>936</v>
      </c>
      <c r="Q22" s="16">
        <f t="shared" si="3"/>
        <v>50.439102564102562</v>
      </c>
      <c r="R22" s="17" t="s">
        <v>29</v>
      </c>
      <c r="S22" s="18">
        <f>ABS(O1291-O22)*100</f>
        <v>47.460219146427391</v>
      </c>
      <c r="T22" s="10" t="s">
        <v>30</v>
      </c>
      <c r="U22" s="10" t="s">
        <v>31</v>
      </c>
      <c r="V22" s="12">
        <v>7789</v>
      </c>
      <c r="W22" s="10" t="s">
        <v>31</v>
      </c>
      <c r="X22" s="10" t="s">
        <v>32</v>
      </c>
      <c r="Y22" s="10" t="s">
        <v>33</v>
      </c>
      <c r="Z22" s="10">
        <v>45</v>
      </c>
    </row>
    <row r="23" spans="1:26" x14ac:dyDescent="0.3">
      <c r="A23" s="19" t="s">
        <v>29</v>
      </c>
      <c r="B23" s="19" t="s">
        <v>152</v>
      </c>
      <c r="C23" s="19" t="s">
        <v>153</v>
      </c>
      <c r="D23" s="20">
        <v>45631</v>
      </c>
      <c r="E23" s="21">
        <v>132000</v>
      </c>
      <c r="F23" s="19" t="s">
        <v>27</v>
      </c>
      <c r="G23" s="19" t="s">
        <v>28</v>
      </c>
      <c r="H23" s="21">
        <v>132000</v>
      </c>
      <c r="I23" s="21">
        <v>44100</v>
      </c>
      <c r="J23" s="22">
        <f t="shared" si="0"/>
        <v>33.409090909090914</v>
      </c>
      <c r="K23" s="21">
        <v>107834</v>
      </c>
      <c r="L23" s="21">
        <v>9074</v>
      </c>
      <c r="M23" s="21">
        <f t="shared" si="1"/>
        <v>122926</v>
      </c>
      <c r="N23" s="21">
        <v>53383</v>
      </c>
      <c r="O23" s="23">
        <f t="shared" si="2"/>
        <v>2.3027180937751717</v>
      </c>
      <c r="P23" s="24">
        <v>815</v>
      </c>
      <c r="Q23" s="25">
        <f t="shared" si="3"/>
        <v>150.82944785276072</v>
      </c>
      <c r="R23" s="26" t="s">
        <v>29</v>
      </c>
      <c r="S23" s="27">
        <f>ABS(O1291-O23)*100</f>
        <v>205.65636671209145</v>
      </c>
      <c r="T23" s="19" t="s">
        <v>30</v>
      </c>
      <c r="U23" s="19" t="s">
        <v>31</v>
      </c>
      <c r="V23" s="21">
        <v>7662</v>
      </c>
      <c r="W23" s="19" t="s">
        <v>31</v>
      </c>
      <c r="X23" s="19" t="s">
        <v>32</v>
      </c>
      <c r="Y23" s="19" t="s">
        <v>33</v>
      </c>
      <c r="Z23" s="19">
        <v>45</v>
      </c>
    </row>
    <row r="24" spans="1:26" x14ac:dyDescent="0.3">
      <c r="A24" s="19" t="s">
        <v>29</v>
      </c>
      <c r="B24" s="19" t="s">
        <v>154</v>
      </c>
      <c r="C24" s="19" t="s">
        <v>155</v>
      </c>
      <c r="D24" s="20">
        <v>45519</v>
      </c>
      <c r="E24" s="21">
        <v>160000</v>
      </c>
      <c r="F24" s="19" t="s">
        <v>27</v>
      </c>
      <c r="G24" s="19" t="s">
        <v>28</v>
      </c>
      <c r="H24" s="21">
        <v>160000</v>
      </c>
      <c r="I24" s="21">
        <v>62700</v>
      </c>
      <c r="J24" s="22">
        <f t="shared" si="0"/>
        <v>39.1875</v>
      </c>
      <c r="K24" s="21">
        <v>153970</v>
      </c>
      <c r="L24" s="21">
        <v>7789</v>
      </c>
      <c r="M24" s="21">
        <f t="shared" si="1"/>
        <v>152211</v>
      </c>
      <c r="N24" s="21">
        <v>79016</v>
      </c>
      <c r="O24" s="23">
        <f t="shared" si="2"/>
        <v>1.9263313759238636</v>
      </c>
      <c r="P24" s="24">
        <v>1044</v>
      </c>
      <c r="Q24" s="25">
        <f t="shared" si="3"/>
        <v>145.79597701149424</v>
      </c>
      <c r="R24" s="26" t="s">
        <v>29</v>
      </c>
      <c r="S24" s="27">
        <f>ABS(O1291-O24)*100</f>
        <v>168.01769492696067</v>
      </c>
      <c r="T24" s="19" t="s">
        <v>30</v>
      </c>
      <c r="U24" s="19" t="s">
        <v>36</v>
      </c>
      <c r="V24" s="21">
        <v>7789</v>
      </c>
      <c r="W24" s="19" t="s">
        <v>31</v>
      </c>
      <c r="X24" s="19" t="s">
        <v>32</v>
      </c>
      <c r="Y24" s="19" t="s">
        <v>33</v>
      </c>
      <c r="Z24" s="19">
        <v>45</v>
      </c>
    </row>
    <row r="25" spans="1:26" x14ac:dyDescent="0.3">
      <c r="A25" s="10" t="s">
        <v>29</v>
      </c>
      <c r="B25" s="10" t="s">
        <v>156</v>
      </c>
      <c r="C25" s="10" t="s">
        <v>157</v>
      </c>
      <c r="D25" s="11">
        <v>45104</v>
      </c>
      <c r="E25" s="12">
        <v>115000</v>
      </c>
      <c r="F25" s="10" t="s">
        <v>27</v>
      </c>
      <c r="G25" s="10" t="s">
        <v>28</v>
      </c>
      <c r="H25" s="12">
        <v>115000</v>
      </c>
      <c r="I25" s="12">
        <v>48700</v>
      </c>
      <c r="J25" s="13">
        <f t="shared" si="0"/>
        <v>42.347826086956516</v>
      </c>
      <c r="K25" s="12">
        <v>134111</v>
      </c>
      <c r="L25" s="12">
        <v>9586</v>
      </c>
      <c r="M25" s="12">
        <f t="shared" si="1"/>
        <v>105414</v>
      </c>
      <c r="N25" s="12">
        <v>67310</v>
      </c>
      <c r="O25" s="14">
        <f t="shared" si="2"/>
        <v>1.566097162383004</v>
      </c>
      <c r="P25" s="15">
        <v>768</v>
      </c>
      <c r="Q25" s="16">
        <f t="shared" si="3"/>
        <v>137.2578125</v>
      </c>
      <c r="R25" s="17" t="s">
        <v>29</v>
      </c>
      <c r="S25" s="18">
        <f>ABS(O1291-O25)*100</f>
        <v>131.99427357287473</v>
      </c>
      <c r="T25" s="10" t="s">
        <v>30</v>
      </c>
      <c r="U25" s="10" t="s">
        <v>36</v>
      </c>
      <c r="V25" s="12">
        <v>9586</v>
      </c>
      <c r="W25" s="10" t="s">
        <v>31</v>
      </c>
      <c r="X25" s="10" t="s">
        <v>32</v>
      </c>
      <c r="Y25" s="10" t="s">
        <v>33</v>
      </c>
      <c r="Z25" s="10">
        <v>47</v>
      </c>
    </row>
    <row r="26" spans="1:26" x14ac:dyDescent="0.3">
      <c r="A26" s="19" t="s">
        <v>78</v>
      </c>
      <c r="B26" s="19" t="s">
        <v>76</v>
      </c>
      <c r="C26" s="19" t="s">
        <v>77</v>
      </c>
      <c r="D26" s="20">
        <v>45616</v>
      </c>
      <c r="E26" s="21">
        <v>190000</v>
      </c>
      <c r="F26" s="19" t="s">
        <v>27</v>
      </c>
      <c r="G26" s="19" t="s">
        <v>28</v>
      </c>
      <c r="H26" s="21">
        <v>190000</v>
      </c>
      <c r="I26" s="21">
        <v>66800</v>
      </c>
      <c r="J26" s="22">
        <f t="shared" si="0"/>
        <v>35.157894736842103</v>
      </c>
      <c r="K26" s="21">
        <v>153609</v>
      </c>
      <c r="L26" s="21">
        <v>8139</v>
      </c>
      <c r="M26" s="21">
        <f t="shared" si="1"/>
        <v>181861</v>
      </c>
      <c r="N26" s="21">
        <v>72735</v>
      </c>
      <c r="O26" s="23">
        <f t="shared" si="2"/>
        <v>2.5003230906716163</v>
      </c>
      <c r="P26" s="24">
        <v>903</v>
      </c>
      <c r="Q26" s="25">
        <f t="shared" si="3"/>
        <v>201.39645625692137</v>
      </c>
      <c r="R26" s="26" t="s">
        <v>78</v>
      </c>
      <c r="S26" s="27">
        <f>ABS(O1334-O26)*100</f>
        <v>250.03230906716163</v>
      </c>
      <c r="T26" s="19" t="s">
        <v>30</v>
      </c>
      <c r="U26" s="19" t="s">
        <v>31</v>
      </c>
      <c r="V26" s="21">
        <v>8139</v>
      </c>
      <c r="W26" s="19" t="s">
        <v>31</v>
      </c>
      <c r="X26" s="19" t="s">
        <v>79</v>
      </c>
      <c r="Y26" s="19" t="s">
        <v>33</v>
      </c>
      <c r="Z26" s="19">
        <v>47</v>
      </c>
    </row>
    <row r="27" spans="1:26" x14ac:dyDescent="0.3">
      <c r="A27" s="10" t="s">
        <v>78</v>
      </c>
      <c r="B27" s="10" t="s">
        <v>80</v>
      </c>
      <c r="C27" s="10" t="s">
        <v>81</v>
      </c>
      <c r="D27" s="11">
        <v>45428</v>
      </c>
      <c r="E27" s="12">
        <v>101200</v>
      </c>
      <c r="F27" s="10" t="s">
        <v>27</v>
      </c>
      <c r="G27" s="10" t="s">
        <v>28</v>
      </c>
      <c r="H27" s="12">
        <v>101200</v>
      </c>
      <c r="I27" s="12">
        <v>63300</v>
      </c>
      <c r="J27" s="13">
        <f t="shared" si="0"/>
        <v>62.549407114624515</v>
      </c>
      <c r="K27" s="12">
        <v>147608</v>
      </c>
      <c r="L27" s="12">
        <v>12582</v>
      </c>
      <c r="M27" s="12">
        <f t="shared" si="1"/>
        <v>88618</v>
      </c>
      <c r="N27" s="12">
        <v>67513</v>
      </c>
      <c r="O27" s="14">
        <f t="shared" si="2"/>
        <v>1.3126064609778858</v>
      </c>
      <c r="P27" s="15">
        <v>884</v>
      </c>
      <c r="Q27" s="16">
        <f t="shared" si="3"/>
        <v>100.24660633484163</v>
      </c>
      <c r="R27" s="17" t="s">
        <v>78</v>
      </c>
      <c r="S27" s="18">
        <f>ABS(O1334-O27)*100</f>
        <v>131.26064609778859</v>
      </c>
      <c r="T27" s="10" t="s">
        <v>30</v>
      </c>
      <c r="U27" s="10" t="s">
        <v>36</v>
      </c>
      <c r="V27" s="12">
        <v>12353</v>
      </c>
      <c r="W27" s="10" t="s">
        <v>31</v>
      </c>
      <c r="X27" s="10" t="s">
        <v>79</v>
      </c>
      <c r="Y27" s="10" t="s">
        <v>33</v>
      </c>
      <c r="Z27" s="10">
        <v>45</v>
      </c>
    </row>
    <row r="28" spans="1:26" x14ac:dyDescent="0.3">
      <c r="A28" s="10" t="s">
        <v>78</v>
      </c>
      <c r="B28" s="10" t="s">
        <v>82</v>
      </c>
      <c r="C28" s="10" t="s">
        <v>83</v>
      </c>
      <c r="D28" s="11">
        <v>45071</v>
      </c>
      <c r="E28" s="12">
        <v>100000</v>
      </c>
      <c r="F28" s="10" t="s">
        <v>27</v>
      </c>
      <c r="G28" s="10" t="s">
        <v>28</v>
      </c>
      <c r="H28" s="12">
        <v>100000</v>
      </c>
      <c r="I28" s="12">
        <v>30100</v>
      </c>
      <c r="J28" s="13">
        <f t="shared" si="0"/>
        <v>30.099999999999998</v>
      </c>
      <c r="K28" s="12">
        <v>82872</v>
      </c>
      <c r="L28" s="12">
        <v>9016</v>
      </c>
      <c r="M28" s="12">
        <f t="shared" si="1"/>
        <v>90984</v>
      </c>
      <c r="N28" s="12">
        <v>36928</v>
      </c>
      <c r="O28" s="14">
        <f t="shared" si="2"/>
        <v>2.4638214904679376</v>
      </c>
      <c r="P28" s="15">
        <v>528</v>
      </c>
      <c r="Q28" s="16">
        <f t="shared" si="3"/>
        <v>172.31818181818181</v>
      </c>
      <c r="R28" s="17" t="s">
        <v>78</v>
      </c>
      <c r="S28" s="18">
        <f>ABS(O1334-O28)*100</f>
        <v>246.38214904679376</v>
      </c>
      <c r="T28" s="10" t="s">
        <v>30</v>
      </c>
      <c r="U28" s="10" t="s">
        <v>36</v>
      </c>
      <c r="V28" s="12">
        <v>9016</v>
      </c>
      <c r="W28" s="10" t="s">
        <v>31</v>
      </c>
      <c r="X28" s="10" t="s">
        <v>79</v>
      </c>
      <c r="Y28" s="10" t="s">
        <v>33</v>
      </c>
      <c r="Z28" s="10">
        <v>45</v>
      </c>
    </row>
    <row r="29" spans="1:26" x14ac:dyDescent="0.3">
      <c r="A29" s="19" t="s">
        <v>78</v>
      </c>
      <c r="B29" s="19" t="s">
        <v>84</v>
      </c>
      <c r="C29" s="19" t="s">
        <v>85</v>
      </c>
      <c r="D29" s="20">
        <v>45369</v>
      </c>
      <c r="E29" s="21">
        <v>149000</v>
      </c>
      <c r="F29" s="19" t="s">
        <v>27</v>
      </c>
      <c r="G29" s="19" t="s">
        <v>28</v>
      </c>
      <c r="H29" s="21">
        <v>149000</v>
      </c>
      <c r="I29" s="21">
        <v>43400</v>
      </c>
      <c r="J29" s="22">
        <f t="shared" si="0"/>
        <v>29.127516778523489</v>
      </c>
      <c r="K29" s="21">
        <v>120439</v>
      </c>
      <c r="L29" s="21">
        <v>7983</v>
      </c>
      <c r="M29" s="21">
        <f t="shared" si="1"/>
        <v>141017</v>
      </c>
      <c r="N29" s="21">
        <v>56228</v>
      </c>
      <c r="O29" s="23">
        <f t="shared" si="2"/>
        <v>2.507949775912357</v>
      </c>
      <c r="P29" s="24">
        <v>728</v>
      </c>
      <c r="Q29" s="25">
        <f t="shared" si="3"/>
        <v>193.70467032967034</v>
      </c>
      <c r="R29" s="26" t="s">
        <v>78</v>
      </c>
      <c r="S29" s="27">
        <f>ABS(O1334-O29)*100</f>
        <v>250.79497759123569</v>
      </c>
      <c r="T29" s="19" t="s">
        <v>30</v>
      </c>
      <c r="U29" s="19" t="s">
        <v>36</v>
      </c>
      <c r="V29" s="21">
        <v>7983</v>
      </c>
      <c r="W29" s="19" t="s">
        <v>31</v>
      </c>
      <c r="X29" s="19" t="s">
        <v>79</v>
      </c>
      <c r="Y29" s="19" t="s">
        <v>33</v>
      </c>
      <c r="Z29" s="19">
        <v>45</v>
      </c>
    </row>
    <row r="30" spans="1:26" x14ac:dyDescent="0.3">
      <c r="A30" s="19" t="s">
        <v>78</v>
      </c>
      <c r="B30" s="19" t="s">
        <v>86</v>
      </c>
      <c r="C30" s="19" t="s">
        <v>87</v>
      </c>
      <c r="D30" s="20">
        <v>45580</v>
      </c>
      <c r="E30" s="21">
        <v>90000</v>
      </c>
      <c r="F30" s="19" t="s">
        <v>27</v>
      </c>
      <c r="G30" s="19" t="s">
        <v>28</v>
      </c>
      <c r="H30" s="21">
        <v>90000</v>
      </c>
      <c r="I30" s="21">
        <v>50900</v>
      </c>
      <c r="J30" s="22">
        <f t="shared" si="0"/>
        <v>56.555555555555557</v>
      </c>
      <c r="K30" s="21">
        <v>119059</v>
      </c>
      <c r="L30" s="21">
        <v>7983</v>
      </c>
      <c r="M30" s="21">
        <f t="shared" si="1"/>
        <v>82017</v>
      </c>
      <c r="N30" s="21">
        <v>55538</v>
      </c>
      <c r="O30" s="23">
        <f t="shared" si="2"/>
        <v>1.4767726601606108</v>
      </c>
      <c r="P30" s="24">
        <v>728</v>
      </c>
      <c r="Q30" s="25">
        <f t="shared" si="3"/>
        <v>112.66071428571429</v>
      </c>
      <c r="R30" s="26" t="s">
        <v>78</v>
      </c>
      <c r="S30" s="27">
        <f>ABS(O1334-O30)*100</f>
        <v>147.67726601606108</v>
      </c>
      <c r="T30" s="19" t="s">
        <v>30</v>
      </c>
      <c r="U30" s="19" t="s">
        <v>31</v>
      </c>
      <c r="V30" s="21">
        <v>7983</v>
      </c>
      <c r="W30" s="19" t="s">
        <v>31</v>
      </c>
      <c r="X30" s="19" t="s">
        <v>79</v>
      </c>
      <c r="Y30" s="19" t="s">
        <v>33</v>
      </c>
      <c r="Z30" s="19">
        <v>45</v>
      </c>
    </row>
    <row r="31" spans="1:26" x14ac:dyDescent="0.3">
      <c r="A31" s="10" t="s">
        <v>78</v>
      </c>
      <c r="B31" s="10" t="s">
        <v>86</v>
      </c>
      <c r="C31" s="10" t="s">
        <v>87</v>
      </c>
      <c r="D31" s="11">
        <v>45565</v>
      </c>
      <c r="E31" s="12">
        <v>90000</v>
      </c>
      <c r="F31" s="10" t="s">
        <v>27</v>
      </c>
      <c r="G31" s="10" t="s">
        <v>28</v>
      </c>
      <c r="H31" s="12">
        <v>90000</v>
      </c>
      <c r="I31" s="12">
        <v>50900</v>
      </c>
      <c r="J31" s="13">
        <f t="shared" si="0"/>
        <v>56.555555555555557</v>
      </c>
      <c r="K31" s="12">
        <v>119059</v>
      </c>
      <c r="L31" s="12">
        <v>7983</v>
      </c>
      <c r="M31" s="12">
        <f t="shared" si="1"/>
        <v>82017</v>
      </c>
      <c r="N31" s="12">
        <v>55538</v>
      </c>
      <c r="O31" s="14">
        <f t="shared" si="2"/>
        <v>1.4767726601606108</v>
      </c>
      <c r="P31" s="15">
        <v>728</v>
      </c>
      <c r="Q31" s="16">
        <f t="shared" si="3"/>
        <v>112.66071428571429</v>
      </c>
      <c r="R31" s="17" t="s">
        <v>78</v>
      </c>
      <c r="S31" s="18">
        <f>ABS(O1334-O31)*100</f>
        <v>147.67726601606108</v>
      </c>
      <c r="T31" s="10" t="s">
        <v>30</v>
      </c>
      <c r="U31" s="10" t="s">
        <v>31</v>
      </c>
      <c r="V31" s="12">
        <v>7983</v>
      </c>
      <c r="W31" s="10" t="s">
        <v>31</v>
      </c>
      <c r="X31" s="10" t="s">
        <v>79</v>
      </c>
      <c r="Y31" s="10" t="s">
        <v>33</v>
      </c>
      <c r="Z31" s="10">
        <v>45</v>
      </c>
    </row>
    <row r="32" spans="1:26" x14ac:dyDescent="0.3">
      <c r="A32" s="10" t="s">
        <v>78</v>
      </c>
      <c r="B32" s="10" t="s">
        <v>88</v>
      </c>
      <c r="C32" s="10" t="s">
        <v>89</v>
      </c>
      <c r="D32" s="11">
        <v>45720</v>
      </c>
      <c r="E32" s="12">
        <v>129000</v>
      </c>
      <c r="F32" s="10" t="s">
        <v>27</v>
      </c>
      <c r="G32" s="10" t="s">
        <v>28</v>
      </c>
      <c r="H32" s="12">
        <v>129000</v>
      </c>
      <c r="I32" s="12">
        <v>53200</v>
      </c>
      <c r="J32" s="13">
        <f t="shared" si="0"/>
        <v>41.240310077519382</v>
      </c>
      <c r="K32" s="12">
        <v>124229</v>
      </c>
      <c r="L32" s="12">
        <v>7983</v>
      </c>
      <c r="M32" s="12">
        <f t="shared" si="1"/>
        <v>121017</v>
      </c>
      <c r="N32" s="12">
        <v>58123</v>
      </c>
      <c r="O32" s="14">
        <f t="shared" si="2"/>
        <v>2.082084544844554</v>
      </c>
      <c r="P32" s="15">
        <v>728</v>
      </c>
      <c r="Q32" s="16">
        <f t="shared" si="3"/>
        <v>166.23214285714286</v>
      </c>
      <c r="R32" s="17" t="s">
        <v>78</v>
      </c>
      <c r="S32" s="18">
        <f>ABS(O1334-O32)*100</f>
        <v>208.20845448445539</v>
      </c>
      <c r="T32" s="10" t="s">
        <v>30</v>
      </c>
      <c r="U32" s="10" t="s">
        <v>31</v>
      </c>
      <c r="V32" s="12">
        <v>7983</v>
      </c>
      <c r="W32" s="10" t="s">
        <v>31</v>
      </c>
      <c r="X32" s="10" t="s">
        <v>79</v>
      </c>
      <c r="Y32" s="10" t="s">
        <v>33</v>
      </c>
      <c r="Z32" s="10">
        <v>45</v>
      </c>
    </row>
    <row r="33" spans="1:26" x14ac:dyDescent="0.3">
      <c r="A33" s="19" t="s">
        <v>78</v>
      </c>
      <c r="B33" s="19" t="s">
        <v>90</v>
      </c>
      <c r="C33" s="19" t="s">
        <v>91</v>
      </c>
      <c r="D33" s="20">
        <v>45049</v>
      </c>
      <c r="E33" s="21">
        <v>245000</v>
      </c>
      <c r="F33" s="19" t="s">
        <v>27</v>
      </c>
      <c r="G33" s="19" t="s">
        <v>28</v>
      </c>
      <c r="H33" s="21">
        <v>245000</v>
      </c>
      <c r="I33" s="21">
        <v>54700</v>
      </c>
      <c r="J33" s="22">
        <f t="shared" si="0"/>
        <v>22.326530612244898</v>
      </c>
      <c r="K33" s="21">
        <v>274998</v>
      </c>
      <c r="L33" s="21">
        <v>10404</v>
      </c>
      <c r="M33" s="21">
        <f t="shared" si="1"/>
        <v>234596</v>
      </c>
      <c r="N33" s="21">
        <v>132297</v>
      </c>
      <c r="O33" s="23">
        <f t="shared" si="2"/>
        <v>1.773252605879196</v>
      </c>
      <c r="P33" s="24">
        <v>1456</v>
      </c>
      <c r="Q33" s="25">
        <f t="shared" si="3"/>
        <v>161.12362637362637</v>
      </c>
      <c r="R33" s="26" t="s">
        <v>78</v>
      </c>
      <c r="S33" s="27">
        <f>ABS(O1334-O33)*100</f>
        <v>177.32526058791959</v>
      </c>
      <c r="T33" s="19" t="s">
        <v>52</v>
      </c>
      <c r="U33" s="19" t="s">
        <v>36</v>
      </c>
      <c r="V33" s="21">
        <v>7960</v>
      </c>
      <c r="W33" s="19" t="s">
        <v>31</v>
      </c>
      <c r="X33" s="19" t="s">
        <v>79</v>
      </c>
      <c r="Y33" s="19" t="s">
        <v>33</v>
      </c>
      <c r="Z33" s="19">
        <v>62</v>
      </c>
    </row>
    <row r="34" spans="1:26" x14ac:dyDescent="0.3">
      <c r="A34" s="19" t="s">
        <v>78</v>
      </c>
      <c r="B34" s="19" t="s">
        <v>92</v>
      </c>
      <c r="C34" s="19" t="s">
        <v>93</v>
      </c>
      <c r="D34" s="20">
        <v>45644</v>
      </c>
      <c r="E34" s="21">
        <v>139900</v>
      </c>
      <c r="F34" s="19" t="s">
        <v>27</v>
      </c>
      <c r="G34" s="19" t="s">
        <v>28</v>
      </c>
      <c r="H34" s="21">
        <v>139900</v>
      </c>
      <c r="I34" s="21">
        <v>53200</v>
      </c>
      <c r="J34" s="22">
        <f t="shared" si="0"/>
        <v>38.027162258756256</v>
      </c>
      <c r="K34" s="21">
        <v>124058</v>
      </c>
      <c r="L34" s="21">
        <v>8946</v>
      </c>
      <c r="M34" s="21">
        <f t="shared" si="1"/>
        <v>130954</v>
      </c>
      <c r="N34" s="21">
        <v>57556</v>
      </c>
      <c r="O34" s="23">
        <f t="shared" si="2"/>
        <v>2.2752449788032525</v>
      </c>
      <c r="P34" s="24">
        <v>728</v>
      </c>
      <c r="Q34" s="25">
        <f t="shared" si="3"/>
        <v>179.88186813186815</v>
      </c>
      <c r="R34" s="26" t="s">
        <v>78</v>
      </c>
      <c r="S34" s="27">
        <f>ABS(O1334-O34)*100</f>
        <v>227.52449788032524</v>
      </c>
      <c r="T34" s="19" t="s">
        <v>30</v>
      </c>
      <c r="U34" s="19" t="s">
        <v>31</v>
      </c>
      <c r="V34" s="21">
        <v>8946</v>
      </c>
      <c r="W34" s="19" t="s">
        <v>31</v>
      </c>
      <c r="X34" s="19" t="s">
        <v>79</v>
      </c>
      <c r="Y34" s="19" t="s">
        <v>33</v>
      </c>
      <c r="Z34" s="19">
        <v>45</v>
      </c>
    </row>
    <row r="35" spans="1:26" x14ac:dyDescent="0.3">
      <c r="A35" s="10" t="s">
        <v>78</v>
      </c>
      <c r="B35" s="10" t="s">
        <v>94</v>
      </c>
      <c r="C35" s="10" t="s">
        <v>95</v>
      </c>
      <c r="D35" s="11">
        <v>45512</v>
      </c>
      <c r="E35" s="12">
        <v>173000</v>
      </c>
      <c r="F35" s="10" t="s">
        <v>27</v>
      </c>
      <c r="G35" s="10" t="s">
        <v>28</v>
      </c>
      <c r="H35" s="12">
        <v>173000</v>
      </c>
      <c r="I35" s="12">
        <v>68100</v>
      </c>
      <c r="J35" s="13">
        <f t="shared" si="0"/>
        <v>39.364161849710982</v>
      </c>
      <c r="K35" s="12">
        <v>158728</v>
      </c>
      <c r="L35" s="12">
        <v>9860</v>
      </c>
      <c r="M35" s="12">
        <f t="shared" si="1"/>
        <v>163140</v>
      </c>
      <c r="N35" s="12">
        <v>74434</v>
      </c>
      <c r="O35" s="14">
        <f t="shared" si="2"/>
        <v>2.191740333718462</v>
      </c>
      <c r="P35" s="15">
        <v>1001</v>
      </c>
      <c r="Q35" s="16">
        <f t="shared" si="3"/>
        <v>162.97702297702298</v>
      </c>
      <c r="R35" s="17" t="s">
        <v>78</v>
      </c>
      <c r="S35" s="18">
        <f>ABS(O1334-O35)*100</f>
        <v>219.17403337184621</v>
      </c>
      <c r="T35" s="10" t="s">
        <v>30</v>
      </c>
      <c r="U35" s="10" t="s">
        <v>36</v>
      </c>
      <c r="V35" s="12">
        <v>9860</v>
      </c>
      <c r="W35" s="10" t="s">
        <v>31</v>
      </c>
      <c r="X35" s="10" t="s">
        <v>79</v>
      </c>
      <c r="Y35" s="10" t="s">
        <v>33</v>
      </c>
      <c r="Z35" s="10">
        <v>45</v>
      </c>
    </row>
    <row r="36" spans="1:26" x14ac:dyDescent="0.3">
      <c r="A36" s="10" t="s">
        <v>78</v>
      </c>
      <c r="B36" s="10" t="s">
        <v>96</v>
      </c>
      <c r="C36" s="10" t="s">
        <v>97</v>
      </c>
      <c r="D36" s="11">
        <v>45029</v>
      </c>
      <c r="E36" s="12">
        <v>147000</v>
      </c>
      <c r="F36" s="10" t="s">
        <v>27</v>
      </c>
      <c r="G36" s="10" t="s">
        <v>28</v>
      </c>
      <c r="H36" s="12">
        <v>147000</v>
      </c>
      <c r="I36" s="12">
        <v>62800</v>
      </c>
      <c r="J36" s="13">
        <f t="shared" si="0"/>
        <v>42.721088435374149</v>
      </c>
      <c r="K36" s="12">
        <v>175490</v>
      </c>
      <c r="L36" s="12">
        <v>9860</v>
      </c>
      <c r="M36" s="12">
        <f t="shared" si="1"/>
        <v>137140</v>
      </c>
      <c r="N36" s="12">
        <v>82815</v>
      </c>
      <c r="O36" s="14">
        <f t="shared" si="2"/>
        <v>1.6559801968242469</v>
      </c>
      <c r="P36" s="15">
        <v>1186</v>
      </c>
      <c r="Q36" s="16">
        <f t="shared" si="3"/>
        <v>115.63237774030354</v>
      </c>
      <c r="R36" s="17" t="s">
        <v>78</v>
      </c>
      <c r="S36" s="18">
        <f>ABS(O1334-O36)*100</f>
        <v>165.59801968242468</v>
      </c>
      <c r="T36" s="10" t="s">
        <v>30</v>
      </c>
      <c r="U36" s="10" t="s">
        <v>36</v>
      </c>
      <c r="V36" s="12">
        <v>9860</v>
      </c>
      <c r="W36" s="10" t="s">
        <v>31</v>
      </c>
      <c r="X36" s="10" t="s">
        <v>79</v>
      </c>
      <c r="Y36" s="10" t="s">
        <v>33</v>
      </c>
      <c r="Z36" s="10">
        <v>43</v>
      </c>
    </row>
    <row r="37" spans="1:26" x14ac:dyDescent="0.3">
      <c r="A37" s="19" t="s">
        <v>78</v>
      </c>
      <c r="B37" s="19" t="s">
        <v>98</v>
      </c>
      <c r="C37" s="19" t="s">
        <v>99</v>
      </c>
      <c r="D37" s="20">
        <v>45702</v>
      </c>
      <c r="E37" s="21">
        <v>132500</v>
      </c>
      <c r="F37" s="19" t="s">
        <v>27</v>
      </c>
      <c r="G37" s="19" t="s">
        <v>28</v>
      </c>
      <c r="H37" s="21">
        <v>132500</v>
      </c>
      <c r="I37" s="21">
        <v>71100</v>
      </c>
      <c r="J37" s="22">
        <f t="shared" si="0"/>
        <v>53.660377358490564</v>
      </c>
      <c r="K37" s="21">
        <v>163548</v>
      </c>
      <c r="L37" s="21">
        <v>10474</v>
      </c>
      <c r="M37" s="21">
        <f t="shared" si="1"/>
        <v>122026</v>
      </c>
      <c r="N37" s="21">
        <v>76537</v>
      </c>
      <c r="O37" s="23">
        <f t="shared" si="2"/>
        <v>1.5943399924219659</v>
      </c>
      <c r="P37" s="24">
        <v>1021</v>
      </c>
      <c r="Q37" s="25">
        <f t="shared" si="3"/>
        <v>119.51616062683644</v>
      </c>
      <c r="R37" s="26" t="s">
        <v>78</v>
      </c>
      <c r="S37" s="27">
        <f>ABS(O1334-O37)*100</f>
        <v>159.43399924219659</v>
      </c>
      <c r="T37" s="19" t="s">
        <v>30</v>
      </c>
      <c r="U37" s="19" t="s">
        <v>31</v>
      </c>
      <c r="V37" s="21">
        <v>10474</v>
      </c>
      <c r="W37" s="19" t="s">
        <v>31</v>
      </c>
      <c r="X37" s="19" t="s">
        <v>79</v>
      </c>
      <c r="Y37" s="19" t="s">
        <v>33</v>
      </c>
      <c r="Z37" s="19">
        <v>45</v>
      </c>
    </row>
    <row r="38" spans="1:26" x14ac:dyDescent="0.3">
      <c r="A38" s="10" t="s">
        <v>78</v>
      </c>
      <c r="B38" s="10" t="s">
        <v>113</v>
      </c>
      <c r="C38" s="10" t="s">
        <v>114</v>
      </c>
      <c r="D38" s="11">
        <v>45155</v>
      </c>
      <c r="E38" s="12">
        <v>189900</v>
      </c>
      <c r="F38" s="10" t="s">
        <v>27</v>
      </c>
      <c r="G38" s="10" t="s">
        <v>28</v>
      </c>
      <c r="H38" s="12">
        <v>189900</v>
      </c>
      <c r="I38" s="12">
        <v>51200</v>
      </c>
      <c r="J38" s="13">
        <f t="shared" si="0"/>
        <v>26.961558715113217</v>
      </c>
      <c r="K38" s="12">
        <v>135866</v>
      </c>
      <c r="L38" s="12">
        <v>12092</v>
      </c>
      <c r="M38" s="12">
        <f t="shared" si="1"/>
        <v>177808</v>
      </c>
      <c r="N38" s="12">
        <v>61887</v>
      </c>
      <c r="O38" s="14">
        <f t="shared" si="2"/>
        <v>2.8731074377494465</v>
      </c>
      <c r="P38" s="15">
        <v>687</v>
      </c>
      <c r="Q38" s="16">
        <f t="shared" si="3"/>
        <v>258.81804949053856</v>
      </c>
      <c r="R38" s="17" t="s">
        <v>78</v>
      </c>
      <c r="S38" s="18">
        <f>ABS(O1328-O38)*100</f>
        <v>138.26270448173034</v>
      </c>
      <c r="T38" s="10" t="s">
        <v>30</v>
      </c>
      <c r="U38" s="10" t="s">
        <v>36</v>
      </c>
      <c r="V38" s="12">
        <v>12092</v>
      </c>
      <c r="W38" s="10" t="s">
        <v>31</v>
      </c>
      <c r="X38" s="10" t="s">
        <v>79</v>
      </c>
      <c r="Y38" s="10" t="s">
        <v>33</v>
      </c>
      <c r="Z38" s="10">
        <v>45</v>
      </c>
    </row>
    <row r="39" spans="1:26" x14ac:dyDescent="0.3">
      <c r="A39" s="10" t="s">
        <v>78</v>
      </c>
      <c r="B39" s="10" t="s">
        <v>115</v>
      </c>
      <c r="C39" s="10" t="s">
        <v>116</v>
      </c>
      <c r="D39" s="11">
        <v>45604</v>
      </c>
      <c r="E39" s="12">
        <v>190000</v>
      </c>
      <c r="F39" s="10" t="s">
        <v>27</v>
      </c>
      <c r="G39" s="10" t="s">
        <v>28</v>
      </c>
      <c r="H39" s="12">
        <v>190000</v>
      </c>
      <c r="I39" s="12">
        <v>69100</v>
      </c>
      <c r="J39" s="13">
        <f t="shared" si="0"/>
        <v>36.368421052631575</v>
      </c>
      <c r="K39" s="12">
        <v>155889</v>
      </c>
      <c r="L39" s="12">
        <v>9287</v>
      </c>
      <c r="M39" s="12">
        <f t="shared" si="1"/>
        <v>180713</v>
      </c>
      <c r="N39" s="12">
        <v>73301</v>
      </c>
      <c r="O39" s="14">
        <f t="shared" si="2"/>
        <v>2.4653551793290678</v>
      </c>
      <c r="P39" s="15">
        <v>987</v>
      </c>
      <c r="Q39" s="16">
        <f t="shared" si="3"/>
        <v>183.09321175278623</v>
      </c>
      <c r="R39" s="17" t="s">
        <v>78</v>
      </c>
      <c r="S39" s="18">
        <f>ABS(O1328-O39)*100</f>
        <v>97.487478639692455</v>
      </c>
      <c r="T39" s="10" t="s">
        <v>43</v>
      </c>
      <c r="U39" s="10" t="s">
        <v>31</v>
      </c>
      <c r="V39" s="12">
        <v>9287</v>
      </c>
      <c r="W39" s="10" t="s">
        <v>31</v>
      </c>
      <c r="X39" s="10" t="s">
        <v>79</v>
      </c>
      <c r="Y39" s="10" t="s">
        <v>33</v>
      </c>
      <c r="Z39" s="10">
        <v>45</v>
      </c>
    </row>
    <row r="40" spans="1:26" x14ac:dyDescent="0.3">
      <c r="A40" s="19" t="s">
        <v>78</v>
      </c>
      <c r="B40" s="19" t="s">
        <v>117</v>
      </c>
      <c r="C40" s="19" t="s">
        <v>118</v>
      </c>
      <c r="D40" s="20">
        <v>45048</v>
      </c>
      <c r="E40" s="21">
        <v>120000</v>
      </c>
      <c r="F40" s="19" t="s">
        <v>27</v>
      </c>
      <c r="G40" s="19" t="s">
        <v>28</v>
      </c>
      <c r="H40" s="21">
        <v>120000</v>
      </c>
      <c r="I40" s="21">
        <v>48300</v>
      </c>
      <c r="J40" s="22">
        <f t="shared" si="0"/>
        <v>40.25</v>
      </c>
      <c r="K40" s="21">
        <v>128970</v>
      </c>
      <c r="L40" s="21">
        <v>12028</v>
      </c>
      <c r="M40" s="21">
        <f t="shared" si="1"/>
        <v>107972</v>
      </c>
      <c r="N40" s="21">
        <v>58471</v>
      </c>
      <c r="O40" s="23">
        <f t="shared" si="2"/>
        <v>1.8465906175711035</v>
      </c>
      <c r="P40" s="24">
        <v>662</v>
      </c>
      <c r="Q40" s="25">
        <f t="shared" si="3"/>
        <v>163.09969788519638</v>
      </c>
      <c r="R40" s="26" t="s">
        <v>78</v>
      </c>
      <c r="S40" s="27">
        <f>ABS(O1328-O40)*100</f>
        <v>35.611022463896028</v>
      </c>
      <c r="T40" s="19" t="s">
        <v>30</v>
      </c>
      <c r="U40" s="19" t="s">
        <v>36</v>
      </c>
      <c r="V40" s="21">
        <v>12028</v>
      </c>
      <c r="W40" s="19" t="s">
        <v>31</v>
      </c>
      <c r="X40" s="19" t="s">
        <v>79</v>
      </c>
      <c r="Y40" s="19" t="s">
        <v>33</v>
      </c>
      <c r="Z40" s="19">
        <v>45</v>
      </c>
    </row>
    <row r="41" spans="1:26" x14ac:dyDescent="0.3">
      <c r="A41" s="19" t="s">
        <v>78</v>
      </c>
      <c r="B41" s="19" t="s">
        <v>119</v>
      </c>
      <c r="C41" s="19" t="s">
        <v>120</v>
      </c>
      <c r="D41" s="20">
        <v>45289</v>
      </c>
      <c r="E41" s="21">
        <v>140000</v>
      </c>
      <c r="F41" s="19" t="s">
        <v>27</v>
      </c>
      <c r="G41" s="19" t="s">
        <v>28</v>
      </c>
      <c r="H41" s="21">
        <v>140000</v>
      </c>
      <c r="I41" s="21">
        <v>54600</v>
      </c>
      <c r="J41" s="22">
        <f t="shared" si="0"/>
        <v>39</v>
      </c>
      <c r="K41" s="21">
        <v>146421</v>
      </c>
      <c r="L41" s="21">
        <v>8855</v>
      </c>
      <c r="M41" s="21">
        <f t="shared" si="1"/>
        <v>131145</v>
      </c>
      <c r="N41" s="21">
        <v>68783</v>
      </c>
      <c r="O41" s="23">
        <f t="shared" si="2"/>
        <v>1.9066484451099837</v>
      </c>
      <c r="P41" s="24">
        <v>914</v>
      </c>
      <c r="Q41" s="25">
        <f t="shared" si="3"/>
        <v>143.48468271334792</v>
      </c>
      <c r="R41" s="26" t="s">
        <v>78</v>
      </c>
      <c r="S41" s="27">
        <f>ABS(O1328-O41)*100</f>
        <v>41.616805217784034</v>
      </c>
      <c r="T41" s="19" t="s">
        <v>43</v>
      </c>
      <c r="U41" s="19" t="s">
        <v>36</v>
      </c>
      <c r="V41" s="21">
        <v>8855</v>
      </c>
      <c r="W41" s="19" t="s">
        <v>31</v>
      </c>
      <c r="X41" s="19" t="s">
        <v>79</v>
      </c>
      <c r="Y41" s="19" t="s">
        <v>33</v>
      </c>
      <c r="Z41" s="19">
        <v>45</v>
      </c>
    </row>
    <row r="42" spans="1:26" x14ac:dyDescent="0.3">
      <c r="A42" s="10" t="s">
        <v>78</v>
      </c>
      <c r="B42" s="10" t="s">
        <v>121</v>
      </c>
      <c r="C42" s="10" t="s">
        <v>122</v>
      </c>
      <c r="D42" s="11">
        <v>45313</v>
      </c>
      <c r="E42" s="12">
        <v>161000</v>
      </c>
      <c r="F42" s="10" t="s">
        <v>27</v>
      </c>
      <c r="G42" s="10" t="s">
        <v>28</v>
      </c>
      <c r="H42" s="12">
        <v>161000</v>
      </c>
      <c r="I42" s="12">
        <v>58100</v>
      </c>
      <c r="J42" s="13">
        <f t="shared" si="0"/>
        <v>36.086956521739133</v>
      </c>
      <c r="K42" s="12">
        <v>155521</v>
      </c>
      <c r="L42" s="12">
        <v>10591</v>
      </c>
      <c r="M42" s="12">
        <f t="shared" si="1"/>
        <v>150409</v>
      </c>
      <c r="N42" s="12">
        <v>72465</v>
      </c>
      <c r="O42" s="14">
        <f t="shared" si="2"/>
        <v>2.0756089146484511</v>
      </c>
      <c r="P42" s="15">
        <v>957</v>
      </c>
      <c r="Q42" s="16">
        <f t="shared" si="3"/>
        <v>157.16718913270637</v>
      </c>
      <c r="R42" s="17" t="s">
        <v>78</v>
      </c>
      <c r="S42" s="18">
        <f>ABS(O1328-O42)*100</f>
        <v>58.512852171630783</v>
      </c>
      <c r="T42" s="10" t="s">
        <v>43</v>
      </c>
      <c r="U42" s="10" t="s">
        <v>36</v>
      </c>
      <c r="V42" s="12">
        <v>10591</v>
      </c>
      <c r="W42" s="10" t="s">
        <v>31</v>
      </c>
      <c r="X42" s="10" t="s">
        <v>79</v>
      </c>
      <c r="Y42" s="10" t="s">
        <v>33</v>
      </c>
      <c r="Z42" s="10">
        <v>45</v>
      </c>
    </row>
    <row r="43" spans="1:26" x14ac:dyDescent="0.3">
      <c r="A43" s="10" t="s">
        <v>78</v>
      </c>
      <c r="B43" s="10" t="s">
        <v>123</v>
      </c>
      <c r="C43" s="10" t="s">
        <v>124</v>
      </c>
      <c r="D43" s="11">
        <v>45450</v>
      </c>
      <c r="E43" s="12">
        <v>196500</v>
      </c>
      <c r="F43" s="10" t="s">
        <v>27</v>
      </c>
      <c r="G43" s="10" t="s">
        <v>28</v>
      </c>
      <c r="H43" s="12">
        <v>196500</v>
      </c>
      <c r="I43" s="12">
        <v>60400</v>
      </c>
      <c r="J43" s="13">
        <f t="shared" si="0"/>
        <v>30.737913486005091</v>
      </c>
      <c r="K43" s="12">
        <v>135962</v>
      </c>
      <c r="L43" s="12">
        <v>7920</v>
      </c>
      <c r="M43" s="12">
        <f t="shared" si="1"/>
        <v>188580</v>
      </c>
      <c r="N43" s="12">
        <v>64021</v>
      </c>
      <c r="O43" s="14">
        <f t="shared" si="2"/>
        <v>2.9455959763202699</v>
      </c>
      <c r="P43" s="15">
        <v>824</v>
      </c>
      <c r="Q43" s="16">
        <f t="shared" si="3"/>
        <v>228.85922330097088</v>
      </c>
      <c r="R43" s="17" t="s">
        <v>78</v>
      </c>
      <c r="S43" s="18">
        <f>ABS(O1328-O43)*100</f>
        <v>145.51155833881268</v>
      </c>
      <c r="T43" s="10" t="s">
        <v>43</v>
      </c>
      <c r="U43" s="10" t="s">
        <v>36</v>
      </c>
      <c r="V43" s="12">
        <v>7920</v>
      </c>
      <c r="W43" s="10" t="s">
        <v>31</v>
      </c>
      <c r="X43" s="10" t="s">
        <v>79</v>
      </c>
      <c r="Y43" s="10" t="s">
        <v>33</v>
      </c>
      <c r="Z43" s="10">
        <v>45</v>
      </c>
    </row>
    <row r="44" spans="1:26" x14ac:dyDescent="0.3">
      <c r="A44" s="19" t="s">
        <v>78</v>
      </c>
      <c r="B44" s="19" t="s">
        <v>125</v>
      </c>
      <c r="C44" s="19" t="s">
        <v>126</v>
      </c>
      <c r="D44" s="20">
        <v>45539</v>
      </c>
      <c r="E44" s="21">
        <v>160000</v>
      </c>
      <c r="F44" s="19" t="s">
        <v>27</v>
      </c>
      <c r="G44" s="19" t="s">
        <v>28</v>
      </c>
      <c r="H44" s="21">
        <v>160000</v>
      </c>
      <c r="I44" s="21">
        <v>59500</v>
      </c>
      <c r="J44" s="22">
        <f t="shared" si="0"/>
        <v>37.1875</v>
      </c>
      <c r="K44" s="21">
        <v>134183</v>
      </c>
      <c r="L44" s="21">
        <v>9339</v>
      </c>
      <c r="M44" s="21">
        <f t="shared" si="1"/>
        <v>150661</v>
      </c>
      <c r="N44" s="21">
        <v>62422</v>
      </c>
      <c r="O44" s="23">
        <f t="shared" si="2"/>
        <v>2.4135881580212106</v>
      </c>
      <c r="P44" s="24">
        <v>850</v>
      </c>
      <c r="Q44" s="25">
        <f t="shared" si="3"/>
        <v>177.24823529411765</v>
      </c>
      <c r="R44" s="26" t="s">
        <v>78</v>
      </c>
      <c r="S44" s="27">
        <f>ABS(O1328-O44)*100</f>
        <v>92.310776508906727</v>
      </c>
      <c r="T44" s="19" t="s">
        <v>43</v>
      </c>
      <c r="U44" s="19" t="s">
        <v>36</v>
      </c>
      <c r="V44" s="21">
        <v>9339</v>
      </c>
      <c r="W44" s="19" t="s">
        <v>31</v>
      </c>
      <c r="X44" s="19" t="s">
        <v>79</v>
      </c>
      <c r="Y44" s="19" t="s">
        <v>33</v>
      </c>
      <c r="Z44" s="19">
        <v>45</v>
      </c>
    </row>
    <row r="45" spans="1:26" x14ac:dyDescent="0.3">
      <c r="A45" s="19" t="s">
        <v>78</v>
      </c>
      <c r="B45" s="19" t="s">
        <v>127</v>
      </c>
      <c r="C45" s="19" t="s">
        <v>128</v>
      </c>
      <c r="D45" s="20">
        <v>45680</v>
      </c>
      <c r="E45" s="21">
        <v>180250</v>
      </c>
      <c r="F45" s="19" t="s">
        <v>27</v>
      </c>
      <c r="G45" s="19" t="s">
        <v>28</v>
      </c>
      <c r="H45" s="21">
        <v>180250</v>
      </c>
      <c r="I45" s="21">
        <v>81800</v>
      </c>
      <c r="J45" s="22">
        <f t="shared" si="0"/>
        <v>45.381414701803052</v>
      </c>
      <c r="K45" s="21">
        <v>186161</v>
      </c>
      <c r="L45" s="21">
        <v>11825</v>
      </c>
      <c r="M45" s="21">
        <f t="shared" si="1"/>
        <v>168425</v>
      </c>
      <c r="N45" s="21">
        <v>87168</v>
      </c>
      <c r="O45" s="23">
        <f t="shared" si="2"/>
        <v>1.9321884177679882</v>
      </c>
      <c r="P45" s="24">
        <v>1192</v>
      </c>
      <c r="Q45" s="25">
        <f t="shared" si="3"/>
        <v>141.29614093959731</v>
      </c>
      <c r="R45" s="26" t="s">
        <v>78</v>
      </c>
      <c r="S45" s="27">
        <f>ABS(O1328-O45)*100</f>
        <v>44.170802483584495</v>
      </c>
      <c r="T45" s="19" t="s">
        <v>43</v>
      </c>
      <c r="U45" s="19" t="s">
        <v>31</v>
      </c>
      <c r="V45" s="21">
        <v>11825</v>
      </c>
      <c r="W45" s="19" t="s">
        <v>31</v>
      </c>
      <c r="X45" s="19" t="s">
        <v>79</v>
      </c>
      <c r="Y45" s="19" t="s">
        <v>33</v>
      </c>
      <c r="Z45" s="19">
        <v>45</v>
      </c>
    </row>
    <row r="46" spans="1:26" x14ac:dyDescent="0.3">
      <c r="A46" s="10" t="s">
        <v>78</v>
      </c>
      <c r="B46" s="10" t="s">
        <v>129</v>
      </c>
      <c r="C46" s="10" t="s">
        <v>130</v>
      </c>
      <c r="D46" s="11">
        <v>45582</v>
      </c>
      <c r="E46" s="12">
        <v>75000</v>
      </c>
      <c r="F46" s="10" t="s">
        <v>69</v>
      </c>
      <c r="G46" s="10" t="s">
        <v>28</v>
      </c>
      <c r="H46" s="12">
        <v>75000</v>
      </c>
      <c r="I46" s="12">
        <v>73800</v>
      </c>
      <c r="J46" s="13">
        <f t="shared" si="0"/>
        <v>98.4</v>
      </c>
      <c r="K46" s="12">
        <v>164391</v>
      </c>
      <c r="L46" s="12">
        <v>8046</v>
      </c>
      <c r="M46" s="12">
        <f t="shared" si="1"/>
        <v>66954</v>
      </c>
      <c r="N46" s="12">
        <v>78172</v>
      </c>
      <c r="O46" s="14">
        <f t="shared" si="2"/>
        <v>0.85649593204728036</v>
      </c>
      <c r="P46" s="15">
        <v>1021</v>
      </c>
      <c r="Q46" s="16">
        <f t="shared" si="3"/>
        <v>65.576885406464257</v>
      </c>
      <c r="R46" s="17" t="s">
        <v>78</v>
      </c>
      <c r="S46" s="18">
        <f>ABS(O1328-O46)*100</f>
        <v>63.398446088486295</v>
      </c>
      <c r="T46" s="10" t="s">
        <v>43</v>
      </c>
      <c r="U46" s="10" t="s">
        <v>31</v>
      </c>
      <c r="V46" s="12">
        <v>8046</v>
      </c>
      <c r="W46" s="10" t="s">
        <v>31</v>
      </c>
      <c r="X46" s="10" t="s">
        <v>79</v>
      </c>
      <c r="Y46" s="10" t="s">
        <v>33</v>
      </c>
      <c r="Z46" s="10">
        <v>45</v>
      </c>
    </row>
    <row r="47" spans="1:26" x14ac:dyDescent="0.3">
      <c r="A47" s="10" t="s">
        <v>78</v>
      </c>
      <c r="B47" s="10" t="s">
        <v>129</v>
      </c>
      <c r="C47" s="10" t="s">
        <v>130</v>
      </c>
      <c r="D47" s="11">
        <v>45734</v>
      </c>
      <c r="E47" s="12">
        <v>172000</v>
      </c>
      <c r="F47" s="10" t="s">
        <v>27</v>
      </c>
      <c r="G47" s="10" t="s">
        <v>28</v>
      </c>
      <c r="H47" s="12">
        <v>172000</v>
      </c>
      <c r="I47" s="12">
        <v>73800</v>
      </c>
      <c r="J47" s="13">
        <f t="shared" si="0"/>
        <v>42.906976744186046</v>
      </c>
      <c r="K47" s="12">
        <v>164391</v>
      </c>
      <c r="L47" s="12">
        <v>8046</v>
      </c>
      <c r="M47" s="12">
        <f t="shared" si="1"/>
        <v>163954</v>
      </c>
      <c r="N47" s="12">
        <v>78172</v>
      </c>
      <c r="O47" s="14">
        <f t="shared" si="2"/>
        <v>2.0973494345801567</v>
      </c>
      <c r="P47" s="15">
        <v>1021</v>
      </c>
      <c r="Q47" s="16">
        <f t="shared" si="3"/>
        <v>160.58178256611166</v>
      </c>
      <c r="R47" s="17" t="s">
        <v>78</v>
      </c>
      <c r="S47" s="18">
        <f>ABS(O1328-O47)*100</f>
        <v>60.686904164801334</v>
      </c>
      <c r="T47" s="10" t="s">
        <v>43</v>
      </c>
      <c r="U47" s="10" t="s">
        <v>31</v>
      </c>
      <c r="V47" s="12">
        <v>8046</v>
      </c>
      <c r="W47" s="10" t="s">
        <v>31</v>
      </c>
      <c r="X47" s="10" t="s">
        <v>79</v>
      </c>
      <c r="Y47" s="10" t="s">
        <v>33</v>
      </c>
      <c r="Z47" s="10">
        <v>45</v>
      </c>
    </row>
    <row r="48" spans="1:26" x14ac:dyDescent="0.3">
      <c r="A48" s="19" t="s">
        <v>78</v>
      </c>
      <c r="B48" s="19" t="s">
        <v>131</v>
      </c>
      <c r="C48" s="19" t="s">
        <v>132</v>
      </c>
      <c r="D48" s="20">
        <v>45320</v>
      </c>
      <c r="E48" s="21">
        <v>160000</v>
      </c>
      <c r="F48" s="19" t="s">
        <v>27</v>
      </c>
      <c r="G48" s="19" t="s">
        <v>28</v>
      </c>
      <c r="H48" s="21">
        <v>160000</v>
      </c>
      <c r="I48" s="21">
        <v>70000</v>
      </c>
      <c r="J48" s="22">
        <f t="shared" si="0"/>
        <v>43.75</v>
      </c>
      <c r="K48" s="21">
        <v>187559</v>
      </c>
      <c r="L48" s="21">
        <v>21525</v>
      </c>
      <c r="M48" s="21">
        <f t="shared" si="1"/>
        <v>138475</v>
      </c>
      <c r="N48" s="21">
        <v>83017</v>
      </c>
      <c r="O48" s="23">
        <f t="shared" si="2"/>
        <v>1.6680318488984185</v>
      </c>
      <c r="P48" s="24">
        <v>1051</v>
      </c>
      <c r="Q48" s="25">
        <f t="shared" si="3"/>
        <v>131.75547098001903</v>
      </c>
      <c r="R48" s="26" t="s">
        <v>78</v>
      </c>
      <c r="S48" s="27">
        <f>ABS(O1328-O48)*100</f>
        <v>17.755145596627521</v>
      </c>
      <c r="T48" s="19" t="s">
        <v>30</v>
      </c>
      <c r="U48" s="19" t="s">
        <v>36</v>
      </c>
      <c r="V48" s="21">
        <v>21525</v>
      </c>
      <c r="W48" s="19" t="s">
        <v>31</v>
      </c>
      <c r="X48" s="19" t="s">
        <v>79</v>
      </c>
      <c r="Y48" s="19" t="s">
        <v>33</v>
      </c>
      <c r="Z48" s="19">
        <v>45</v>
      </c>
    </row>
    <row r="49" spans="1:26" x14ac:dyDescent="0.3">
      <c r="A49" s="19" t="s">
        <v>78</v>
      </c>
      <c r="B49" s="19" t="s">
        <v>133</v>
      </c>
      <c r="C49" s="19" t="s">
        <v>134</v>
      </c>
      <c r="D49" s="20">
        <v>45376</v>
      </c>
      <c r="E49" s="21">
        <v>211000</v>
      </c>
      <c r="F49" s="19" t="s">
        <v>27</v>
      </c>
      <c r="G49" s="19" t="s">
        <v>28</v>
      </c>
      <c r="H49" s="21">
        <v>211000</v>
      </c>
      <c r="I49" s="21">
        <v>96900</v>
      </c>
      <c r="J49" s="22">
        <f t="shared" si="0"/>
        <v>45.924170616113749</v>
      </c>
      <c r="K49" s="21">
        <v>264263</v>
      </c>
      <c r="L49" s="21">
        <v>15539</v>
      </c>
      <c r="M49" s="21">
        <f t="shared" si="1"/>
        <v>195461</v>
      </c>
      <c r="N49" s="21">
        <v>124362</v>
      </c>
      <c r="O49" s="23">
        <f t="shared" si="2"/>
        <v>1.5717100078802206</v>
      </c>
      <c r="P49" s="24">
        <v>1568</v>
      </c>
      <c r="Q49" s="25">
        <f t="shared" si="3"/>
        <v>124.65625</v>
      </c>
      <c r="R49" s="26" t="s">
        <v>78</v>
      </c>
      <c r="S49" s="27">
        <f>ABS(O1328-O49)*100</f>
        <v>8.1229614948077344</v>
      </c>
      <c r="T49" s="19" t="s">
        <v>30</v>
      </c>
      <c r="U49" s="19" t="s">
        <v>36</v>
      </c>
      <c r="V49" s="21">
        <v>15539</v>
      </c>
      <c r="W49" s="19" t="s">
        <v>31</v>
      </c>
      <c r="X49" s="19" t="s">
        <v>79</v>
      </c>
      <c r="Y49" s="19" t="s">
        <v>33</v>
      </c>
      <c r="Z49" s="19">
        <v>41</v>
      </c>
    </row>
    <row r="50" spans="1:26" x14ac:dyDescent="0.3">
      <c r="A50" s="10" t="s">
        <v>78</v>
      </c>
      <c r="B50" s="10" t="s">
        <v>135</v>
      </c>
      <c r="C50" s="10" t="s">
        <v>136</v>
      </c>
      <c r="D50" s="11">
        <v>45443</v>
      </c>
      <c r="E50" s="12">
        <v>147500</v>
      </c>
      <c r="F50" s="10" t="s">
        <v>27</v>
      </c>
      <c r="G50" s="10" t="s">
        <v>28</v>
      </c>
      <c r="H50" s="12">
        <v>147500</v>
      </c>
      <c r="I50" s="12">
        <v>59700</v>
      </c>
      <c r="J50" s="13">
        <f t="shared" si="0"/>
        <v>40.474576271186443</v>
      </c>
      <c r="K50" s="12">
        <v>135138</v>
      </c>
      <c r="L50" s="12">
        <v>8046</v>
      </c>
      <c r="M50" s="12">
        <f t="shared" si="1"/>
        <v>139454</v>
      </c>
      <c r="N50" s="12">
        <v>63546</v>
      </c>
      <c r="O50" s="14">
        <f t="shared" si="2"/>
        <v>2.1945362414628771</v>
      </c>
      <c r="P50" s="15">
        <v>910</v>
      </c>
      <c r="Q50" s="16">
        <f t="shared" si="3"/>
        <v>153.24615384615385</v>
      </c>
      <c r="R50" s="17" t="s">
        <v>78</v>
      </c>
      <c r="S50" s="18">
        <f>ABS(O1328-O50)*100</f>
        <v>70.405584853073378</v>
      </c>
      <c r="T50" s="10" t="s">
        <v>43</v>
      </c>
      <c r="U50" s="10" t="s">
        <v>36</v>
      </c>
      <c r="V50" s="12">
        <v>8046</v>
      </c>
      <c r="W50" s="10" t="s">
        <v>31</v>
      </c>
      <c r="X50" s="10" t="s">
        <v>79</v>
      </c>
      <c r="Y50" s="10" t="s">
        <v>33</v>
      </c>
      <c r="Z50" s="10">
        <v>45</v>
      </c>
    </row>
    <row r="51" spans="1:26" x14ac:dyDescent="0.3">
      <c r="A51" s="10" t="s">
        <v>78</v>
      </c>
      <c r="B51" s="10" t="s">
        <v>137</v>
      </c>
      <c r="C51" s="10" t="s">
        <v>138</v>
      </c>
      <c r="D51" s="11">
        <v>45021</v>
      </c>
      <c r="E51" s="12">
        <v>163000</v>
      </c>
      <c r="F51" s="10" t="s">
        <v>27</v>
      </c>
      <c r="G51" s="10" t="s">
        <v>28</v>
      </c>
      <c r="H51" s="12">
        <v>163000</v>
      </c>
      <c r="I51" s="12">
        <v>56100</v>
      </c>
      <c r="J51" s="13">
        <f t="shared" si="0"/>
        <v>34.417177914110432</v>
      </c>
      <c r="K51" s="12">
        <v>150778</v>
      </c>
      <c r="L51" s="12">
        <v>8046</v>
      </c>
      <c r="M51" s="12">
        <f t="shared" si="1"/>
        <v>154954</v>
      </c>
      <c r="N51" s="12">
        <v>71366</v>
      </c>
      <c r="O51" s="14">
        <f t="shared" si="2"/>
        <v>2.1712580220272959</v>
      </c>
      <c r="P51" s="15">
        <v>910</v>
      </c>
      <c r="Q51" s="16">
        <f t="shared" si="3"/>
        <v>170.27912087912088</v>
      </c>
      <c r="R51" s="17" t="s">
        <v>78</v>
      </c>
      <c r="S51" s="18">
        <f>ABS(O1328-O51)*100</f>
        <v>68.077762909515258</v>
      </c>
      <c r="T51" s="10" t="s">
        <v>43</v>
      </c>
      <c r="U51" s="10" t="s">
        <v>36</v>
      </c>
      <c r="V51" s="12">
        <v>8046</v>
      </c>
      <c r="W51" s="10" t="s">
        <v>31</v>
      </c>
      <c r="X51" s="10" t="s">
        <v>79</v>
      </c>
      <c r="Y51" s="10" t="s">
        <v>33</v>
      </c>
      <c r="Z51" s="10">
        <v>45</v>
      </c>
    </row>
    <row r="52" spans="1:26" x14ac:dyDescent="0.3">
      <c r="A52" s="19" t="s">
        <v>78</v>
      </c>
      <c r="B52" s="19" t="s">
        <v>139</v>
      </c>
      <c r="C52" s="19" t="s">
        <v>140</v>
      </c>
      <c r="D52" s="20">
        <v>45351</v>
      </c>
      <c r="E52" s="21">
        <v>190000</v>
      </c>
      <c r="F52" s="19" t="s">
        <v>27</v>
      </c>
      <c r="G52" s="19" t="s">
        <v>28</v>
      </c>
      <c r="H52" s="21">
        <v>190000</v>
      </c>
      <c r="I52" s="21">
        <v>56700</v>
      </c>
      <c r="J52" s="22">
        <f t="shared" si="0"/>
        <v>29.84210526315789</v>
      </c>
      <c r="K52" s="21">
        <v>151694</v>
      </c>
      <c r="L52" s="21">
        <v>11220</v>
      </c>
      <c r="M52" s="21">
        <f t="shared" si="1"/>
        <v>178780</v>
      </c>
      <c r="N52" s="21">
        <v>70237</v>
      </c>
      <c r="O52" s="23">
        <f t="shared" si="2"/>
        <v>2.5453820635847202</v>
      </c>
      <c r="P52" s="24">
        <v>910</v>
      </c>
      <c r="Q52" s="25">
        <f t="shared" si="3"/>
        <v>196.46153846153845</v>
      </c>
      <c r="R52" s="26" t="s">
        <v>78</v>
      </c>
      <c r="S52" s="27">
        <f>ABS(O1328-O52)*100</f>
        <v>105.49016706525769</v>
      </c>
      <c r="T52" s="19" t="s">
        <v>43</v>
      </c>
      <c r="U52" s="19" t="s">
        <v>36</v>
      </c>
      <c r="V52" s="21">
        <v>11220</v>
      </c>
      <c r="W52" s="19" t="s">
        <v>31</v>
      </c>
      <c r="X52" s="19" t="s">
        <v>79</v>
      </c>
      <c r="Y52" s="19" t="s">
        <v>33</v>
      </c>
      <c r="Z52" s="19">
        <v>45</v>
      </c>
    </row>
    <row r="53" spans="1:26" x14ac:dyDescent="0.3">
      <c r="A53" s="19" t="s">
        <v>78</v>
      </c>
      <c r="B53" s="19" t="s">
        <v>139</v>
      </c>
      <c r="C53" s="19" t="s">
        <v>140</v>
      </c>
      <c r="D53" s="20">
        <v>45603</v>
      </c>
      <c r="E53" s="21">
        <v>200000</v>
      </c>
      <c r="F53" s="19" t="s">
        <v>27</v>
      </c>
      <c r="G53" s="19" t="s">
        <v>28</v>
      </c>
      <c r="H53" s="21">
        <v>200000</v>
      </c>
      <c r="I53" s="21">
        <v>67300</v>
      </c>
      <c r="J53" s="22">
        <f t="shared" si="0"/>
        <v>33.650000000000006</v>
      </c>
      <c r="K53" s="21">
        <v>151694</v>
      </c>
      <c r="L53" s="21">
        <v>11220</v>
      </c>
      <c r="M53" s="21">
        <f t="shared" si="1"/>
        <v>188780</v>
      </c>
      <c r="N53" s="21">
        <v>70237</v>
      </c>
      <c r="O53" s="23">
        <f t="shared" si="2"/>
        <v>2.68775716502698</v>
      </c>
      <c r="P53" s="24">
        <v>910</v>
      </c>
      <c r="Q53" s="25">
        <f t="shared" si="3"/>
        <v>207.45054945054946</v>
      </c>
      <c r="R53" s="26" t="s">
        <v>78</v>
      </c>
      <c r="S53" s="27">
        <f>ABS(O1328-O53)*100</f>
        <v>119.72767720948367</v>
      </c>
      <c r="T53" s="19" t="s">
        <v>43</v>
      </c>
      <c r="U53" s="19" t="s">
        <v>31</v>
      </c>
      <c r="V53" s="21">
        <v>11220</v>
      </c>
      <c r="W53" s="19" t="s">
        <v>31</v>
      </c>
      <c r="X53" s="19" t="s">
        <v>79</v>
      </c>
      <c r="Y53" s="19" t="s">
        <v>33</v>
      </c>
      <c r="Z53" s="19">
        <v>45</v>
      </c>
    </row>
    <row r="54" spans="1:26" x14ac:dyDescent="0.3">
      <c r="A54" s="10" t="s">
        <v>78</v>
      </c>
      <c r="B54" s="10" t="s">
        <v>141</v>
      </c>
      <c r="C54" s="10" t="s">
        <v>142</v>
      </c>
      <c r="D54" s="11">
        <v>45043</v>
      </c>
      <c r="E54" s="12">
        <v>148000</v>
      </c>
      <c r="F54" s="10" t="s">
        <v>27</v>
      </c>
      <c r="G54" s="10" t="s">
        <v>28</v>
      </c>
      <c r="H54" s="12">
        <v>148000</v>
      </c>
      <c r="I54" s="12">
        <v>56200</v>
      </c>
      <c r="J54" s="13">
        <f t="shared" si="0"/>
        <v>37.972972972972975</v>
      </c>
      <c r="K54" s="12">
        <v>150970</v>
      </c>
      <c r="L54" s="12">
        <v>8046</v>
      </c>
      <c r="M54" s="12">
        <f t="shared" si="1"/>
        <v>139954</v>
      </c>
      <c r="N54" s="12">
        <v>71462</v>
      </c>
      <c r="O54" s="14">
        <f t="shared" si="2"/>
        <v>1.9584394503372422</v>
      </c>
      <c r="P54" s="15">
        <v>910</v>
      </c>
      <c r="Q54" s="16">
        <f t="shared" si="3"/>
        <v>153.79560439560439</v>
      </c>
      <c r="R54" s="17" t="s">
        <v>78</v>
      </c>
      <c r="S54" s="18">
        <f>ABS(O1328-O54)*100</f>
        <v>46.795905740509895</v>
      </c>
      <c r="T54" s="10" t="s">
        <v>43</v>
      </c>
      <c r="U54" s="10" t="s">
        <v>36</v>
      </c>
      <c r="V54" s="12">
        <v>8046</v>
      </c>
      <c r="W54" s="10" t="s">
        <v>31</v>
      </c>
      <c r="X54" s="10" t="s">
        <v>79</v>
      </c>
      <c r="Y54" s="10" t="s">
        <v>33</v>
      </c>
      <c r="Z54" s="10">
        <v>45</v>
      </c>
    </row>
    <row r="55" spans="1:26" x14ac:dyDescent="0.3">
      <c r="A55" s="10" t="s">
        <v>78</v>
      </c>
      <c r="B55" s="10" t="s">
        <v>143</v>
      </c>
      <c r="C55" s="10" t="s">
        <v>144</v>
      </c>
      <c r="D55" s="11">
        <v>45112</v>
      </c>
      <c r="E55" s="12">
        <v>178500</v>
      </c>
      <c r="F55" s="10" t="s">
        <v>27</v>
      </c>
      <c r="G55" s="10" t="s">
        <v>28</v>
      </c>
      <c r="H55" s="12">
        <v>178500</v>
      </c>
      <c r="I55" s="12">
        <v>55100</v>
      </c>
      <c r="J55" s="13">
        <f t="shared" si="0"/>
        <v>30.868347338935575</v>
      </c>
      <c r="K55" s="12">
        <v>147946</v>
      </c>
      <c r="L55" s="12">
        <v>8176</v>
      </c>
      <c r="M55" s="12">
        <f t="shared" si="1"/>
        <v>170324</v>
      </c>
      <c r="N55" s="12">
        <v>69885</v>
      </c>
      <c r="O55" s="14">
        <f t="shared" si="2"/>
        <v>2.4372039779637977</v>
      </c>
      <c r="P55" s="15">
        <v>910</v>
      </c>
      <c r="Q55" s="16">
        <f t="shared" si="3"/>
        <v>187.16923076923078</v>
      </c>
      <c r="R55" s="17" t="s">
        <v>78</v>
      </c>
      <c r="S55" s="18">
        <f>ABS(O1328-O55)*100</f>
        <v>94.672358503165441</v>
      </c>
      <c r="T55" s="10" t="s">
        <v>43</v>
      </c>
      <c r="U55" s="10" t="s">
        <v>36</v>
      </c>
      <c r="V55" s="12">
        <v>8176</v>
      </c>
      <c r="W55" s="10" t="s">
        <v>31</v>
      </c>
      <c r="X55" s="10" t="s">
        <v>79</v>
      </c>
      <c r="Y55" s="10" t="s">
        <v>33</v>
      </c>
      <c r="Z55" s="10">
        <v>45</v>
      </c>
    </row>
    <row r="56" spans="1:26" x14ac:dyDescent="0.3">
      <c r="A56" s="19" t="s">
        <v>78</v>
      </c>
      <c r="B56" s="19" t="s">
        <v>145</v>
      </c>
      <c r="C56" s="19" t="s">
        <v>146</v>
      </c>
      <c r="D56" s="20">
        <v>45239</v>
      </c>
      <c r="E56" s="21">
        <v>188000</v>
      </c>
      <c r="F56" s="19" t="s">
        <v>27</v>
      </c>
      <c r="G56" s="19" t="s">
        <v>28</v>
      </c>
      <c r="H56" s="21">
        <v>188000</v>
      </c>
      <c r="I56" s="21">
        <v>61500</v>
      </c>
      <c r="J56" s="22">
        <f t="shared" si="0"/>
        <v>32.712765957446813</v>
      </c>
      <c r="K56" s="21">
        <v>166074</v>
      </c>
      <c r="L56" s="21">
        <v>8202</v>
      </c>
      <c r="M56" s="21">
        <f t="shared" si="1"/>
        <v>179798</v>
      </c>
      <c r="N56" s="21">
        <v>78936</v>
      </c>
      <c r="O56" s="23">
        <f t="shared" si="2"/>
        <v>2.2777693321171584</v>
      </c>
      <c r="P56" s="24">
        <v>1128</v>
      </c>
      <c r="Q56" s="25">
        <f t="shared" si="3"/>
        <v>159.39539007092199</v>
      </c>
      <c r="R56" s="26" t="s">
        <v>78</v>
      </c>
      <c r="S56" s="27">
        <f>ABS(O1328-O56)*100</f>
        <v>78.728893918501512</v>
      </c>
      <c r="T56" s="19" t="s">
        <v>147</v>
      </c>
      <c r="U56" s="19" t="s">
        <v>36</v>
      </c>
      <c r="V56" s="21">
        <v>8202</v>
      </c>
      <c r="W56" s="19" t="s">
        <v>31</v>
      </c>
      <c r="X56" s="19" t="s">
        <v>79</v>
      </c>
      <c r="Y56" s="19" t="s">
        <v>33</v>
      </c>
      <c r="Z56" s="19">
        <v>45</v>
      </c>
    </row>
    <row r="57" spans="1:26" x14ac:dyDescent="0.3">
      <c r="A57" s="19" t="s">
        <v>78</v>
      </c>
      <c r="B57" s="19" t="s">
        <v>148</v>
      </c>
      <c r="C57" s="19" t="s">
        <v>149</v>
      </c>
      <c r="D57" s="20">
        <v>45170</v>
      </c>
      <c r="E57" s="21">
        <v>167000</v>
      </c>
      <c r="F57" s="19" t="s">
        <v>27</v>
      </c>
      <c r="G57" s="19" t="s">
        <v>28</v>
      </c>
      <c r="H57" s="21">
        <v>167000</v>
      </c>
      <c r="I57" s="21">
        <v>51600</v>
      </c>
      <c r="J57" s="22">
        <f t="shared" si="0"/>
        <v>30.898203592814372</v>
      </c>
      <c r="K57" s="21">
        <v>138244</v>
      </c>
      <c r="L57" s="21">
        <v>10668</v>
      </c>
      <c r="M57" s="21">
        <f t="shared" si="1"/>
        <v>156332</v>
      </c>
      <c r="N57" s="21">
        <v>63788</v>
      </c>
      <c r="O57" s="23">
        <f t="shared" si="2"/>
        <v>2.4508057941932653</v>
      </c>
      <c r="P57" s="24">
        <v>910</v>
      </c>
      <c r="Q57" s="25">
        <f t="shared" si="3"/>
        <v>171.79340659340659</v>
      </c>
      <c r="R57" s="26" t="s">
        <v>78</v>
      </c>
      <c r="S57" s="27">
        <f>ABS(O1328-O57)*100</f>
        <v>96.032540126112195</v>
      </c>
      <c r="T57" s="19" t="s">
        <v>43</v>
      </c>
      <c r="U57" s="19" t="s">
        <v>36</v>
      </c>
      <c r="V57" s="21">
        <v>10668</v>
      </c>
      <c r="W57" s="19" t="s">
        <v>31</v>
      </c>
      <c r="X57" s="19" t="s">
        <v>79</v>
      </c>
      <c r="Y57" s="19" t="s">
        <v>33</v>
      </c>
      <c r="Z57" s="19">
        <v>45</v>
      </c>
    </row>
    <row r="58" spans="1:26" x14ac:dyDescent="0.3">
      <c r="A58" s="19" t="s">
        <v>102</v>
      </c>
      <c r="B58" s="19" t="s">
        <v>100</v>
      </c>
      <c r="C58" s="19" t="s">
        <v>101</v>
      </c>
      <c r="D58" s="20">
        <v>45742</v>
      </c>
      <c r="E58" s="21">
        <v>164900</v>
      </c>
      <c r="F58" s="19" t="s">
        <v>27</v>
      </c>
      <c r="G58" s="19" t="s">
        <v>28</v>
      </c>
      <c r="H58" s="21">
        <v>164900</v>
      </c>
      <c r="I58" s="21">
        <v>61800</v>
      </c>
      <c r="J58" s="22">
        <f t="shared" si="0"/>
        <v>37.477258944815041</v>
      </c>
      <c r="K58" s="21">
        <v>136286</v>
      </c>
      <c r="L58" s="21">
        <v>7989</v>
      </c>
      <c r="M58" s="21">
        <f t="shared" si="1"/>
        <v>156911</v>
      </c>
      <c r="N58" s="21">
        <v>65291</v>
      </c>
      <c r="O58" s="23">
        <f t="shared" si="2"/>
        <v>2.4032561915118471</v>
      </c>
      <c r="P58" s="24">
        <v>847</v>
      </c>
      <c r="Q58" s="25">
        <f t="shared" si="3"/>
        <v>185.25501770956316</v>
      </c>
      <c r="R58" s="26" t="s">
        <v>102</v>
      </c>
      <c r="S58" s="27">
        <f>ABS(O1354-O58)*100</f>
        <v>240.3256191511847</v>
      </c>
      <c r="T58" s="19" t="s">
        <v>43</v>
      </c>
      <c r="U58" s="19" t="s">
        <v>31</v>
      </c>
      <c r="V58" s="21">
        <v>7989</v>
      </c>
      <c r="W58" s="19" t="s">
        <v>31</v>
      </c>
      <c r="X58" s="19" t="s">
        <v>103</v>
      </c>
      <c r="Y58" s="19" t="s">
        <v>33</v>
      </c>
      <c r="Z58" s="19">
        <v>45</v>
      </c>
    </row>
    <row r="59" spans="1:26" x14ac:dyDescent="0.3">
      <c r="A59" s="10" t="s">
        <v>102</v>
      </c>
      <c r="B59" s="10" t="s">
        <v>104</v>
      </c>
      <c r="C59" s="10" t="s">
        <v>105</v>
      </c>
      <c r="D59" s="11">
        <v>45121</v>
      </c>
      <c r="E59" s="12">
        <v>145000</v>
      </c>
      <c r="F59" s="10" t="s">
        <v>27</v>
      </c>
      <c r="G59" s="10" t="s">
        <v>28</v>
      </c>
      <c r="H59" s="12">
        <v>145000</v>
      </c>
      <c r="I59" s="12">
        <v>59900</v>
      </c>
      <c r="J59" s="13">
        <f t="shared" si="0"/>
        <v>41.310344827586206</v>
      </c>
      <c r="K59" s="12">
        <v>144581</v>
      </c>
      <c r="L59" s="12">
        <v>8693</v>
      </c>
      <c r="M59" s="12">
        <f t="shared" si="1"/>
        <v>136307</v>
      </c>
      <c r="N59" s="12">
        <v>69154</v>
      </c>
      <c r="O59" s="14">
        <f t="shared" si="2"/>
        <v>1.9710645805014895</v>
      </c>
      <c r="P59" s="15">
        <v>921</v>
      </c>
      <c r="Q59" s="16">
        <f t="shared" si="3"/>
        <v>147.99891422366991</v>
      </c>
      <c r="R59" s="17" t="s">
        <v>102</v>
      </c>
      <c r="S59" s="18">
        <f>ABS(O1354-O59)*100</f>
        <v>197.10645805014894</v>
      </c>
      <c r="T59" s="10" t="s">
        <v>43</v>
      </c>
      <c r="U59" s="10" t="s">
        <v>36</v>
      </c>
      <c r="V59" s="12">
        <v>7763</v>
      </c>
      <c r="W59" s="10" t="s">
        <v>31</v>
      </c>
      <c r="X59" s="10" t="s">
        <v>103</v>
      </c>
      <c r="Y59" s="10" t="s">
        <v>33</v>
      </c>
      <c r="Z59" s="10">
        <v>45</v>
      </c>
    </row>
    <row r="60" spans="1:26" x14ac:dyDescent="0.3">
      <c r="A60" s="10" t="s">
        <v>102</v>
      </c>
      <c r="B60" s="10" t="s">
        <v>106</v>
      </c>
      <c r="C60" s="10" t="s">
        <v>107</v>
      </c>
      <c r="D60" s="11">
        <v>45722</v>
      </c>
      <c r="E60" s="12">
        <v>160000</v>
      </c>
      <c r="F60" s="10" t="s">
        <v>27</v>
      </c>
      <c r="G60" s="10" t="s">
        <v>28</v>
      </c>
      <c r="H60" s="12">
        <v>160000</v>
      </c>
      <c r="I60" s="12">
        <v>67200</v>
      </c>
      <c r="J60" s="13">
        <f t="shared" si="0"/>
        <v>42</v>
      </c>
      <c r="K60" s="12">
        <v>148426</v>
      </c>
      <c r="L60" s="12">
        <v>8054</v>
      </c>
      <c r="M60" s="12">
        <f t="shared" si="1"/>
        <v>151946</v>
      </c>
      <c r="N60" s="12">
        <v>71436</v>
      </c>
      <c r="O60" s="14">
        <f t="shared" si="2"/>
        <v>2.1270227896298786</v>
      </c>
      <c r="P60" s="15">
        <v>935</v>
      </c>
      <c r="Q60" s="16">
        <f t="shared" si="3"/>
        <v>162.5090909090909</v>
      </c>
      <c r="R60" s="17" t="s">
        <v>102</v>
      </c>
      <c r="S60" s="18">
        <f>ABS(O1354-O60)*100</f>
        <v>212.70227896298786</v>
      </c>
      <c r="T60" s="10" t="s">
        <v>43</v>
      </c>
      <c r="U60" s="10" t="s">
        <v>31</v>
      </c>
      <c r="V60" s="12">
        <v>8054</v>
      </c>
      <c r="W60" s="10" t="s">
        <v>31</v>
      </c>
      <c r="X60" s="10" t="s">
        <v>103</v>
      </c>
      <c r="Y60" s="10" t="s">
        <v>33</v>
      </c>
      <c r="Z60" s="10">
        <v>45</v>
      </c>
    </row>
    <row r="61" spans="1:26" x14ac:dyDescent="0.3">
      <c r="A61" s="19" t="s">
        <v>102</v>
      </c>
      <c r="B61" s="19" t="s">
        <v>108</v>
      </c>
      <c r="C61" s="19" t="s">
        <v>109</v>
      </c>
      <c r="D61" s="20">
        <v>45302</v>
      </c>
      <c r="E61" s="21">
        <v>153500</v>
      </c>
      <c r="F61" s="19" t="s">
        <v>27</v>
      </c>
      <c r="G61" s="19" t="s">
        <v>55</v>
      </c>
      <c r="H61" s="21">
        <v>153500</v>
      </c>
      <c r="I61" s="21">
        <v>53300</v>
      </c>
      <c r="J61" s="22">
        <f t="shared" si="0"/>
        <v>34.723127035830622</v>
      </c>
      <c r="K61" s="21">
        <v>129283</v>
      </c>
      <c r="L61" s="21">
        <v>15708</v>
      </c>
      <c r="M61" s="21">
        <f t="shared" si="1"/>
        <v>137792</v>
      </c>
      <c r="N61" s="21">
        <v>57798</v>
      </c>
      <c r="O61" s="23">
        <f t="shared" si="2"/>
        <v>2.3840271289664003</v>
      </c>
      <c r="P61" s="24">
        <v>679</v>
      </c>
      <c r="Q61" s="25">
        <f t="shared" si="3"/>
        <v>202.93372606774668</v>
      </c>
      <c r="R61" s="26" t="s">
        <v>102</v>
      </c>
      <c r="S61" s="27">
        <f>ABS(O1354-O61)*100</f>
        <v>238.40271289664003</v>
      </c>
      <c r="T61" s="19" t="s">
        <v>30</v>
      </c>
      <c r="U61" s="19" t="s">
        <v>36</v>
      </c>
      <c r="V61" s="21">
        <v>15708</v>
      </c>
      <c r="W61" s="19" t="s">
        <v>110</v>
      </c>
      <c r="X61" s="19" t="s">
        <v>103</v>
      </c>
      <c r="Y61" s="19" t="s">
        <v>33</v>
      </c>
      <c r="Z61" s="19">
        <v>45</v>
      </c>
    </row>
    <row r="62" spans="1:26" x14ac:dyDescent="0.3">
      <c r="A62" s="19" t="s">
        <v>102</v>
      </c>
      <c r="B62" s="19" t="s">
        <v>2775</v>
      </c>
      <c r="C62" s="19" t="s">
        <v>2776</v>
      </c>
      <c r="D62" s="20">
        <v>45268</v>
      </c>
      <c r="E62" s="21">
        <v>137000</v>
      </c>
      <c r="F62" s="19" t="s">
        <v>27</v>
      </c>
      <c r="G62" s="19" t="s">
        <v>2777</v>
      </c>
      <c r="H62" s="21">
        <v>137000</v>
      </c>
      <c r="I62" s="21">
        <v>53600</v>
      </c>
      <c r="J62" s="22">
        <f t="shared" si="0"/>
        <v>39.124087591240873</v>
      </c>
      <c r="K62" s="21">
        <v>128325</v>
      </c>
      <c r="L62" s="21">
        <v>7568</v>
      </c>
      <c r="M62" s="21">
        <f t="shared" si="1"/>
        <v>129432</v>
      </c>
      <c r="N62" s="21">
        <v>61453</v>
      </c>
      <c r="O62" s="23">
        <f t="shared" si="2"/>
        <v>2.1061949782760809</v>
      </c>
      <c r="P62" s="24">
        <v>679</v>
      </c>
      <c r="Q62" s="25">
        <f t="shared" si="3"/>
        <v>190.62150220913108</v>
      </c>
      <c r="R62" s="26" t="s">
        <v>102</v>
      </c>
      <c r="S62" s="27">
        <f>ABS(O1376-O62)*100</f>
        <v>210.61949782760809</v>
      </c>
      <c r="T62" s="19" t="s">
        <v>30</v>
      </c>
      <c r="U62" s="19" t="s">
        <v>36</v>
      </c>
      <c r="V62" s="21">
        <v>7568</v>
      </c>
      <c r="W62" s="19" t="s">
        <v>31</v>
      </c>
      <c r="X62" s="19" t="s">
        <v>103</v>
      </c>
      <c r="Y62" s="19" t="s">
        <v>33</v>
      </c>
      <c r="Z62" s="19">
        <v>45</v>
      </c>
    </row>
    <row r="63" spans="1:26" x14ac:dyDescent="0.3">
      <c r="A63" s="19" t="s">
        <v>102</v>
      </c>
      <c r="B63" s="19" t="s">
        <v>111</v>
      </c>
      <c r="C63" s="19" t="s">
        <v>112</v>
      </c>
      <c r="D63" s="20">
        <v>45280</v>
      </c>
      <c r="E63" s="21">
        <v>135000</v>
      </c>
      <c r="F63" s="19" t="s">
        <v>69</v>
      </c>
      <c r="G63" s="19" t="s">
        <v>28</v>
      </c>
      <c r="H63" s="21">
        <v>135000</v>
      </c>
      <c r="I63" s="21">
        <v>57900</v>
      </c>
      <c r="J63" s="22">
        <f t="shared" si="0"/>
        <v>42.888888888888886</v>
      </c>
      <c r="K63" s="21">
        <v>141148</v>
      </c>
      <c r="L63" s="21">
        <v>10857</v>
      </c>
      <c r="M63" s="21">
        <f t="shared" si="1"/>
        <v>124143</v>
      </c>
      <c r="N63" s="21">
        <v>66305</v>
      </c>
      <c r="O63" s="23">
        <f t="shared" si="2"/>
        <v>1.8723022396501019</v>
      </c>
      <c r="P63" s="24">
        <v>748</v>
      </c>
      <c r="Q63" s="25">
        <f t="shared" si="3"/>
        <v>165.96657754010695</v>
      </c>
      <c r="R63" s="26" t="s">
        <v>102</v>
      </c>
      <c r="S63" s="27">
        <f>ABS(O1354-O63)*100</f>
        <v>187.2302239650102</v>
      </c>
      <c r="T63" s="19" t="s">
        <v>30</v>
      </c>
      <c r="U63" s="19" t="s">
        <v>36</v>
      </c>
      <c r="V63" s="21">
        <v>10857</v>
      </c>
      <c r="W63" s="19" t="s">
        <v>31</v>
      </c>
      <c r="X63" s="19" t="s">
        <v>103</v>
      </c>
      <c r="Y63" s="19" t="s">
        <v>33</v>
      </c>
      <c r="Z63" s="19">
        <v>45</v>
      </c>
    </row>
    <row r="64" spans="1:26" x14ac:dyDescent="0.3">
      <c r="A64" s="10" t="s">
        <v>160</v>
      </c>
      <c r="B64" s="10" t="s">
        <v>158</v>
      </c>
      <c r="C64" s="10" t="s">
        <v>159</v>
      </c>
      <c r="D64" s="11">
        <v>45175</v>
      </c>
      <c r="E64" s="12">
        <v>220100</v>
      </c>
      <c r="F64" s="10" t="s">
        <v>27</v>
      </c>
      <c r="G64" s="10" t="s">
        <v>28</v>
      </c>
      <c r="H64" s="12">
        <v>220100</v>
      </c>
      <c r="I64" s="12">
        <v>92200</v>
      </c>
      <c r="J64" s="13">
        <f t="shared" si="0"/>
        <v>41.890049977283056</v>
      </c>
      <c r="K64" s="12">
        <v>198649</v>
      </c>
      <c r="L64" s="12">
        <v>20425</v>
      </c>
      <c r="M64" s="12">
        <f t="shared" si="1"/>
        <v>199675</v>
      </c>
      <c r="N64" s="12">
        <v>107363</v>
      </c>
      <c r="O64" s="14">
        <f t="shared" si="2"/>
        <v>1.8598120395294468</v>
      </c>
      <c r="P64" s="15">
        <v>1299</v>
      </c>
      <c r="Q64" s="16">
        <f t="shared" si="3"/>
        <v>153.71439568899154</v>
      </c>
      <c r="R64" s="17" t="s">
        <v>160</v>
      </c>
      <c r="S64" s="18">
        <f>ABS(O1329-O64)*100</f>
        <v>14.194847149419211</v>
      </c>
      <c r="T64" s="10" t="s">
        <v>30</v>
      </c>
      <c r="U64" s="10" t="s">
        <v>36</v>
      </c>
      <c r="V64" s="12">
        <v>10905</v>
      </c>
      <c r="W64" s="10" t="s">
        <v>31</v>
      </c>
      <c r="X64" s="10" t="s">
        <v>161</v>
      </c>
      <c r="Y64" s="10" t="s">
        <v>33</v>
      </c>
      <c r="Z64" s="10">
        <v>41</v>
      </c>
    </row>
    <row r="65" spans="1:26" x14ac:dyDescent="0.3">
      <c r="A65" s="19" t="s">
        <v>160</v>
      </c>
      <c r="B65" s="19" t="s">
        <v>162</v>
      </c>
      <c r="C65" s="19" t="s">
        <v>163</v>
      </c>
      <c r="D65" s="20">
        <v>45716</v>
      </c>
      <c r="E65" s="21">
        <v>241000</v>
      </c>
      <c r="F65" s="19" t="s">
        <v>27</v>
      </c>
      <c r="G65" s="19" t="s">
        <v>28</v>
      </c>
      <c r="H65" s="21">
        <v>241000</v>
      </c>
      <c r="I65" s="21">
        <v>77900</v>
      </c>
      <c r="J65" s="22">
        <f t="shared" si="0"/>
        <v>32.323651452282157</v>
      </c>
      <c r="K65" s="21">
        <v>152183</v>
      </c>
      <c r="L65" s="21">
        <v>5200</v>
      </c>
      <c r="M65" s="21">
        <f t="shared" si="1"/>
        <v>235800</v>
      </c>
      <c r="N65" s="21">
        <v>88543</v>
      </c>
      <c r="O65" s="23">
        <f t="shared" si="2"/>
        <v>2.6631128378302069</v>
      </c>
      <c r="P65" s="24">
        <v>1339</v>
      </c>
      <c r="Q65" s="25">
        <f t="shared" si="3"/>
        <v>176.10156833457805</v>
      </c>
      <c r="R65" s="26" t="s">
        <v>160</v>
      </c>
      <c r="S65" s="27">
        <f>ABS(O1329-O65)*100</f>
        <v>94.52492697949522</v>
      </c>
      <c r="T65" s="19" t="s">
        <v>52</v>
      </c>
      <c r="U65" s="19" t="s">
        <v>31</v>
      </c>
      <c r="V65" s="21">
        <v>5200</v>
      </c>
      <c r="W65" s="19" t="s">
        <v>31</v>
      </c>
      <c r="X65" s="19" t="s">
        <v>161</v>
      </c>
      <c r="Y65" s="19" t="s">
        <v>33</v>
      </c>
      <c r="Z65" s="19">
        <v>47</v>
      </c>
    </row>
    <row r="66" spans="1:26" x14ac:dyDescent="0.3">
      <c r="A66" s="19" t="s">
        <v>160</v>
      </c>
      <c r="B66" s="19" t="s">
        <v>164</v>
      </c>
      <c r="C66" s="19" t="s">
        <v>165</v>
      </c>
      <c r="D66" s="20">
        <v>45303</v>
      </c>
      <c r="E66" s="21">
        <v>295000</v>
      </c>
      <c r="F66" s="19" t="s">
        <v>27</v>
      </c>
      <c r="G66" s="19" t="s">
        <v>28</v>
      </c>
      <c r="H66" s="21">
        <v>295000</v>
      </c>
      <c r="I66" s="21">
        <v>151900</v>
      </c>
      <c r="J66" s="22">
        <f t="shared" ref="J66:J129" si="4">I66/H66*100</f>
        <v>51.49152542372881</v>
      </c>
      <c r="K66" s="21">
        <v>322643</v>
      </c>
      <c r="L66" s="21">
        <v>5200</v>
      </c>
      <c r="M66" s="21">
        <f t="shared" ref="M66:M129" si="5">H66-L66</f>
        <v>289800</v>
      </c>
      <c r="N66" s="21">
        <v>191230</v>
      </c>
      <c r="O66" s="23">
        <f t="shared" ref="O66:O129" si="6">M66/N66</f>
        <v>1.515452596349945</v>
      </c>
      <c r="P66" s="24">
        <v>2234</v>
      </c>
      <c r="Q66" s="25">
        <f t="shared" ref="Q66:Q129" si="7">M66/P66</f>
        <v>129.72247090420771</v>
      </c>
      <c r="R66" s="26" t="s">
        <v>160</v>
      </c>
      <c r="S66" s="27">
        <f>ABS(O1329-O66)*100</f>
        <v>20.241097168530974</v>
      </c>
      <c r="T66" s="19" t="s">
        <v>52</v>
      </c>
      <c r="U66" s="19" t="s">
        <v>36</v>
      </c>
      <c r="V66" s="21">
        <v>5200</v>
      </c>
      <c r="W66" s="19" t="s">
        <v>31</v>
      </c>
      <c r="X66" s="19" t="s">
        <v>161</v>
      </c>
      <c r="Y66" s="19" t="s">
        <v>33</v>
      </c>
      <c r="Z66" s="19">
        <v>59</v>
      </c>
    </row>
    <row r="67" spans="1:26" x14ac:dyDescent="0.3">
      <c r="A67" s="10" t="s">
        <v>160</v>
      </c>
      <c r="B67" s="10" t="s">
        <v>166</v>
      </c>
      <c r="C67" s="10" t="s">
        <v>167</v>
      </c>
      <c r="D67" s="11">
        <v>45414</v>
      </c>
      <c r="E67" s="12">
        <v>287000</v>
      </c>
      <c r="F67" s="10" t="s">
        <v>27</v>
      </c>
      <c r="G67" s="10" t="s">
        <v>28</v>
      </c>
      <c r="H67" s="12">
        <v>287000</v>
      </c>
      <c r="I67" s="12">
        <v>98800</v>
      </c>
      <c r="J67" s="13">
        <f t="shared" si="4"/>
        <v>34.425087108013933</v>
      </c>
      <c r="K67" s="12">
        <v>198800</v>
      </c>
      <c r="L67" s="12">
        <v>12877</v>
      </c>
      <c r="M67" s="12">
        <f t="shared" si="5"/>
        <v>274123</v>
      </c>
      <c r="N67" s="12">
        <v>112001</v>
      </c>
      <c r="O67" s="14">
        <f t="shared" si="6"/>
        <v>2.4475049329916696</v>
      </c>
      <c r="P67" s="15">
        <v>1734</v>
      </c>
      <c r="Q67" s="16">
        <f t="shared" si="7"/>
        <v>158.08708189158017</v>
      </c>
      <c r="R67" s="17" t="s">
        <v>160</v>
      </c>
      <c r="S67" s="18">
        <f>ABS(O1329-O67)*100</f>
        <v>72.964136495641483</v>
      </c>
      <c r="T67" s="10" t="s">
        <v>52</v>
      </c>
      <c r="U67" s="10" t="s">
        <v>36</v>
      </c>
      <c r="V67" s="12">
        <v>10400</v>
      </c>
      <c r="W67" s="10" t="s">
        <v>31</v>
      </c>
      <c r="X67" s="10" t="s">
        <v>161</v>
      </c>
      <c r="Y67" s="10" t="s">
        <v>33</v>
      </c>
      <c r="Z67" s="10">
        <v>41</v>
      </c>
    </row>
    <row r="68" spans="1:26" x14ac:dyDescent="0.3">
      <c r="A68" s="10" t="s">
        <v>160</v>
      </c>
      <c r="B68" s="10" t="s">
        <v>168</v>
      </c>
      <c r="C68" s="10" t="s">
        <v>169</v>
      </c>
      <c r="D68" s="11">
        <v>45380</v>
      </c>
      <c r="E68" s="12">
        <v>172500</v>
      </c>
      <c r="F68" s="10" t="s">
        <v>27</v>
      </c>
      <c r="G68" s="10" t="s">
        <v>28</v>
      </c>
      <c r="H68" s="12">
        <v>172500</v>
      </c>
      <c r="I68" s="12">
        <v>81000</v>
      </c>
      <c r="J68" s="13">
        <f t="shared" si="4"/>
        <v>46.956521739130437</v>
      </c>
      <c r="K68" s="12">
        <v>181653</v>
      </c>
      <c r="L68" s="12">
        <v>10140</v>
      </c>
      <c r="M68" s="12">
        <f t="shared" si="5"/>
        <v>162360</v>
      </c>
      <c r="N68" s="12">
        <v>103321</v>
      </c>
      <c r="O68" s="14">
        <f t="shared" si="6"/>
        <v>1.5714133622400093</v>
      </c>
      <c r="P68" s="15">
        <v>1360</v>
      </c>
      <c r="Q68" s="16">
        <f t="shared" si="7"/>
        <v>119.38235294117646</v>
      </c>
      <c r="R68" s="17" t="s">
        <v>160</v>
      </c>
      <c r="S68" s="18">
        <f>ABS(O1329-O68)*100</f>
        <v>14.645020579524548</v>
      </c>
      <c r="T68" s="10" t="s">
        <v>30</v>
      </c>
      <c r="U68" s="10" t="s">
        <v>36</v>
      </c>
      <c r="V68" s="12">
        <v>10140</v>
      </c>
      <c r="W68" s="10" t="s">
        <v>31</v>
      </c>
      <c r="X68" s="10" t="s">
        <v>161</v>
      </c>
      <c r="Y68" s="10" t="s">
        <v>33</v>
      </c>
      <c r="Z68" s="10">
        <v>45</v>
      </c>
    </row>
    <row r="69" spans="1:26" x14ac:dyDescent="0.3">
      <c r="A69" s="19" t="s">
        <v>160</v>
      </c>
      <c r="B69" s="19" t="s">
        <v>170</v>
      </c>
      <c r="C69" s="19" t="s">
        <v>171</v>
      </c>
      <c r="D69" s="20">
        <v>45604</v>
      </c>
      <c r="E69" s="21">
        <v>210000</v>
      </c>
      <c r="F69" s="19" t="s">
        <v>27</v>
      </c>
      <c r="G69" s="19" t="s">
        <v>28</v>
      </c>
      <c r="H69" s="21">
        <v>210000</v>
      </c>
      <c r="I69" s="21">
        <v>106500</v>
      </c>
      <c r="J69" s="22">
        <f t="shared" si="4"/>
        <v>50.714285714285708</v>
      </c>
      <c r="K69" s="21">
        <v>222493</v>
      </c>
      <c r="L69" s="21">
        <v>10265</v>
      </c>
      <c r="M69" s="21">
        <f t="shared" si="5"/>
        <v>199735</v>
      </c>
      <c r="N69" s="21">
        <v>127848</v>
      </c>
      <c r="O69" s="23">
        <f t="shared" si="6"/>
        <v>1.5622849008197235</v>
      </c>
      <c r="P69" s="24">
        <v>1532</v>
      </c>
      <c r="Q69" s="25">
        <f t="shared" si="7"/>
        <v>130.37532637075719</v>
      </c>
      <c r="R69" s="26" t="s">
        <v>160</v>
      </c>
      <c r="S69" s="27">
        <f>ABS(O1329-O69)*100</f>
        <v>15.557866721553125</v>
      </c>
      <c r="T69" s="19" t="s">
        <v>30</v>
      </c>
      <c r="U69" s="19" t="s">
        <v>31</v>
      </c>
      <c r="V69" s="21">
        <v>10265</v>
      </c>
      <c r="W69" s="19" t="s">
        <v>31</v>
      </c>
      <c r="X69" s="19" t="s">
        <v>161</v>
      </c>
      <c r="Y69" s="19" t="s">
        <v>33</v>
      </c>
      <c r="Z69" s="19">
        <v>45</v>
      </c>
    </row>
    <row r="70" spans="1:26" x14ac:dyDescent="0.3">
      <c r="A70" s="19" t="s">
        <v>160</v>
      </c>
      <c r="B70" s="19" t="s">
        <v>172</v>
      </c>
      <c r="C70" s="19" t="s">
        <v>173</v>
      </c>
      <c r="D70" s="20">
        <v>45636</v>
      </c>
      <c r="E70" s="21">
        <v>235000</v>
      </c>
      <c r="F70" s="19" t="s">
        <v>27</v>
      </c>
      <c r="G70" s="19" t="s">
        <v>28</v>
      </c>
      <c r="H70" s="21">
        <v>235000</v>
      </c>
      <c r="I70" s="21">
        <v>123700</v>
      </c>
      <c r="J70" s="22">
        <f t="shared" si="4"/>
        <v>52.638297872340424</v>
      </c>
      <c r="K70" s="21">
        <v>249807</v>
      </c>
      <c r="L70" s="21">
        <v>11969</v>
      </c>
      <c r="M70" s="21">
        <f t="shared" si="5"/>
        <v>223031</v>
      </c>
      <c r="N70" s="21">
        <v>143275</v>
      </c>
      <c r="O70" s="23">
        <f t="shared" si="6"/>
        <v>1.556663758506369</v>
      </c>
      <c r="P70" s="24">
        <v>1501</v>
      </c>
      <c r="Q70" s="25">
        <f t="shared" si="7"/>
        <v>148.58827448367754</v>
      </c>
      <c r="R70" s="26" t="s">
        <v>160</v>
      </c>
      <c r="S70" s="27">
        <f>ABS(O1329-O70)*100</f>
        <v>16.119980952888579</v>
      </c>
      <c r="T70" s="19" t="s">
        <v>30</v>
      </c>
      <c r="U70" s="19" t="s">
        <v>31</v>
      </c>
      <c r="V70" s="21">
        <v>11969</v>
      </c>
      <c r="W70" s="19" t="s">
        <v>31</v>
      </c>
      <c r="X70" s="19" t="s">
        <v>161</v>
      </c>
      <c r="Y70" s="19" t="s">
        <v>33</v>
      </c>
      <c r="Z70" s="19">
        <v>45</v>
      </c>
    </row>
    <row r="71" spans="1:26" x14ac:dyDescent="0.3">
      <c r="A71" s="10" t="s">
        <v>176</v>
      </c>
      <c r="B71" s="10" t="s">
        <v>174</v>
      </c>
      <c r="C71" s="10" t="s">
        <v>175</v>
      </c>
      <c r="D71" s="11">
        <v>45562</v>
      </c>
      <c r="E71" s="12">
        <v>167300</v>
      </c>
      <c r="F71" s="10" t="s">
        <v>27</v>
      </c>
      <c r="G71" s="10" t="s">
        <v>28</v>
      </c>
      <c r="H71" s="12">
        <v>167300</v>
      </c>
      <c r="I71" s="12">
        <v>34900</v>
      </c>
      <c r="J71" s="13">
        <f t="shared" si="4"/>
        <v>20.860729228930065</v>
      </c>
      <c r="K71" s="12">
        <v>73571</v>
      </c>
      <c r="L71" s="12">
        <v>19753</v>
      </c>
      <c r="M71" s="12">
        <f t="shared" si="5"/>
        <v>147547</v>
      </c>
      <c r="N71" s="12">
        <v>28702</v>
      </c>
      <c r="O71" s="14">
        <f t="shared" si="6"/>
        <v>5.1406522193575359</v>
      </c>
      <c r="P71" s="15">
        <v>864</v>
      </c>
      <c r="Q71" s="16">
        <f t="shared" si="7"/>
        <v>170.77199074074073</v>
      </c>
      <c r="R71" s="17" t="s">
        <v>176</v>
      </c>
      <c r="S71" s="18">
        <f>ABS(O1329-O71)*100</f>
        <v>342.27886513222813</v>
      </c>
      <c r="T71" s="10" t="s">
        <v>30</v>
      </c>
      <c r="U71" s="10" t="s">
        <v>36</v>
      </c>
      <c r="V71" s="12">
        <v>19753</v>
      </c>
      <c r="W71" s="10" t="s">
        <v>31</v>
      </c>
      <c r="X71" s="10" t="s">
        <v>177</v>
      </c>
      <c r="Y71" s="10" t="s">
        <v>33</v>
      </c>
      <c r="Z71" s="10">
        <v>18</v>
      </c>
    </row>
    <row r="72" spans="1:26" x14ac:dyDescent="0.3">
      <c r="A72" s="19" t="s">
        <v>176</v>
      </c>
      <c r="B72" s="19" t="s">
        <v>182</v>
      </c>
      <c r="C72" s="19" t="s">
        <v>183</v>
      </c>
      <c r="D72" s="20">
        <v>45443</v>
      </c>
      <c r="E72" s="21">
        <v>170000</v>
      </c>
      <c r="F72" s="19" t="s">
        <v>27</v>
      </c>
      <c r="G72" s="19" t="s">
        <v>28</v>
      </c>
      <c r="H72" s="21">
        <v>170000</v>
      </c>
      <c r="I72" s="21">
        <v>55100</v>
      </c>
      <c r="J72" s="22">
        <f t="shared" si="4"/>
        <v>32.411764705882348</v>
      </c>
      <c r="K72" s="21">
        <v>127329</v>
      </c>
      <c r="L72" s="21">
        <v>16185</v>
      </c>
      <c r="M72" s="21">
        <f t="shared" si="5"/>
        <v>153815</v>
      </c>
      <c r="N72" s="21">
        <v>59276</v>
      </c>
      <c r="O72" s="23">
        <f t="shared" si="6"/>
        <v>2.5948950671435318</v>
      </c>
      <c r="P72" s="24">
        <v>911</v>
      </c>
      <c r="Q72" s="25">
        <f t="shared" si="7"/>
        <v>168.84193194291987</v>
      </c>
      <c r="R72" s="26" t="s">
        <v>176</v>
      </c>
      <c r="S72" s="27">
        <f>ABS(O1328-O72)*100</f>
        <v>110.44146742113885</v>
      </c>
      <c r="T72" s="19" t="s">
        <v>43</v>
      </c>
      <c r="U72" s="19" t="s">
        <v>36</v>
      </c>
      <c r="V72" s="21">
        <v>16185</v>
      </c>
      <c r="W72" s="19" t="s">
        <v>31</v>
      </c>
      <c r="X72" s="19" t="s">
        <v>177</v>
      </c>
      <c r="Y72" s="19" t="s">
        <v>33</v>
      </c>
      <c r="Z72" s="19">
        <v>45</v>
      </c>
    </row>
    <row r="73" spans="1:26" x14ac:dyDescent="0.3">
      <c r="A73" s="19" t="s">
        <v>176</v>
      </c>
      <c r="B73" s="19" t="s">
        <v>184</v>
      </c>
      <c r="C73" s="19" t="s">
        <v>185</v>
      </c>
      <c r="D73" s="20">
        <v>45117</v>
      </c>
      <c r="E73" s="21">
        <v>170000</v>
      </c>
      <c r="F73" s="19" t="s">
        <v>27</v>
      </c>
      <c r="G73" s="19" t="s">
        <v>28</v>
      </c>
      <c r="H73" s="21">
        <v>170000</v>
      </c>
      <c r="I73" s="21">
        <v>73800</v>
      </c>
      <c r="J73" s="22">
        <f t="shared" si="4"/>
        <v>43.411764705882355</v>
      </c>
      <c r="K73" s="21">
        <v>193696</v>
      </c>
      <c r="L73" s="21">
        <v>20444</v>
      </c>
      <c r="M73" s="21">
        <f t="shared" si="5"/>
        <v>149556</v>
      </c>
      <c r="N73" s="21">
        <v>92401</v>
      </c>
      <c r="O73" s="23">
        <f t="shared" si="6"/>
        <v>1.6185539117542018</v>
      </c>
      <c r="P73" s="24">
        <v>1048</v>
      </c>
      <c r="Q73" s="25">
        <f t="shared" si="7"/>
        <v>142.70610687022901</v>
      </c>
      <c r="R73" s="26" t="s">
        <v>176</v>
      </c>
      <c r="S73" s="27">
        <f>ABS(O1328-O73)*100</f>
        <v>12.807351882205854</v>
      </c>
      <c r="T73" s="19" t="s">
        <v>30</v>
      </c>
      <c r="U73" s="19" t="s">
        <v>36</v>
      </c>
      <c r="V73" s="21">
        <v>20444</v>
      </c>
      <c r="W73" s="19" t="s">
        <v>31</v>
      </c>
      <c r="X73" s="19" t="s">
        <v>177</v>
      </c>
      <c r="Y73" s="19" t="s">
        <v>33</v>
      </c>
      <c r="Z73" s="19">
        <v>45</v>
      </c>
    </row>
    <row r="74" spans="1:26" x14ac:dyDescent="0.3">
      <c r="A74" s="10" t="s">
        <v>176</v>
      </c>
      <c r="B74" s="10" t="s">
        <v>186</v>
      </c>
      <c r="C74" s="10" t="s">
        <v>187</v>
      </c>
      <c r="D74" s="11">
        <v>45729</v>
      </c>
      <c r="E74" s="12">
        <v>137000</v>
      </c>
      <c r="F74" s="10" t="s">
        <v>27</v>
      </c>
      <c r="G74" s="10" t="s">
        <v>28</v>
      </c>
      <c r="H74" s="12">
        <v>137000</v>
      </c>
      <c r="I74" s="12">
        <v>62300</v>
      </c>
      <c r="J74" s="13">
        <f t="shared" si="4"/>
        <v>45.474452554744524</v>
      </c>
      <c r="K74" s="12">
        <v>138315</v>
      </c>
      <c r="L74" s="12">
        <v>8689</v>
      </c>
      <c r="M74" s="12">
        <f t="shared" si="5"/>
        <v>128311</v>
      </c>
      <c r="N74" s="12">
        <v>69133</v>
      </c>
      <c r="O74" s="14">
        <f t="shared" si="6"/>
        <v>1.8560021986605528</v>
      </c>
      <c r="P74" s="15">
        <v>949</v>
      </c>
      <c r="Q74" s="16">
        <f t="shared" si="7"/>
        <v>135.20653319283457</v>
      </c>
      <c r="R74" s="17" t="s">
        <v>176</v>
      </c>
      <c r="S74" s="18">
        <f>ABS(O1328-O74)*100</f>
        <v>36.552180572840953</v>
      </c>
      <c r="T74" s="10" t="s">
        <v>30</v>
      </c>
      <c r="U74" s="10" t="s">
        <v>31</v>
      </c>
      <c r="V74" s="12">
        <v>6815</v>
      </c>
      <c r="W74" s="10" t="s">
        <v>31</v>
      </c>
      <c r="X74" s="10" t="s">
        <v>177</v>
      </c>
      <c r="Y74" s="10" t="s">
        <v>33</v>
      </c>
      <c r="Z74" s="10">
        <v>45</v>
      </c>
    </row>
    <row r="75" spans="1:26" x14ac:dyDescent="0.3">
      <c r="A75" s="10" t="s">
        <v>176</v>
      </c>
      <c r="B75" s="10" t="s">
        <v>188</v>
      </c>
      <c r="C75" s="10" t="s">
        <v>189</v>
      </c>
      <c r="D75" s="11">
        <v>45681</v>
      </c>
      <c r="E75" s="12">
        <v>128000</v>
      </c>
      <c r="F75" s="10" t="s">
        <v>27</v>
      </c>
      <c r="G75" s="10" t="s">
        <v>28</v>
      </c>
      <c r="H75" s="12">
        <v>128000</v>
      </c>
      <c r="I75" s="12">
        <v>41200</v>
      </c>
      <c r="J75" s="13">
        <f t="shared" si="4"/>
        <v>32.1875</v>
      </c>
      <c r="K75" s="12">
        <v>96751</v>
      </c>
      <c r="L75" s="12">
        <v>6815</v>
      </c>
      <c r="M75" s="12">
        <f t="shared" si="5"/>
        <v>121185</v>
      </c>
      <c r="N75" s="12">
        <v>47965</v>
      </c>
      <c r="O75" s="14">
        <f t="shared" si="6"/>
        <v>2.5265297612842699</v>
      </c>
      <c r="P75" s="15">
        <v>672</v>
      </c>
      <c r="Q75" s="16">
        <f t="shared" si="7"/>
        <v>180.33482142857142</v>
      </c>
      <c r="R75" s="17" t="s">
        <v>176</v>
      </c>
      <c r="S75" s="18">
        <f>ABS(O1328-O75)*100</f>
        <v>103.60493683521265</v>
      </c>
      <c r="T75" s="10" t="s">
        <v>30</v>
      </c>
      <c r="U75" s="10" t="s">
        <v>31</v>
      </c>
      <c r="V75" s="12">
        <v>6815</v>
      </c>
      <c r="W75" s="10" t="s">
        <v>31</v>
      </c>
      <c r="X75" s="10" t="s">
        <v>177</v>
      </c>
      <c r="Y75" s="10" t="s">
        <v>33</v>
      </c>
      <c r="Z75" s="10">
        <v>45</v>
      </c>
    </row>
    <row r="76" spans="1:26" x14ac:dyDescent="0.3">
      <c r="A76" s="19" t="s">
        <v>176</v>
      </c>
      <c r="B76" s="19" t="s">
        <v>190</v>
      </c>
      <c r="C76" s="19" t="s">
        <v>191</v>
      </c>
      <c r="D76" s="20">
        <v>45435</v>
      </c>
      <c r="E76" s="21">
        <v>132000</v>
      </c>
      <c r="F76" s="19" t="s">
        <v>27</v>
      </c>
      <c r="G76" s="19" t="s">
        <v>28</v>
      </c>
      <c r="H76" s="21">
        <v>132000</v>
      </c>
      <c r="I76" s="21">
        <v>49100</v>
      </c>
      <c r="J76" s="22">
        <f t="shared" si="4"/>
        <v>37.196969696969695</v>
      </c>
      <c r="K76" s="21">
        <v>113465</v>
      </c>
      <c r="L76" s="21">
        <v>6815</v>
      </c>
      <c r="M76" s="21">
        <f t="shared" si="5"/>
        <v>125185</v>
      </c>
      <c r="N76" s="21">
        <v>56880</v>
      </c>
      <c r="O76" s="23">
        <f t="shared" si="6"/>
        <v>2.2008614627285512</v>
      </c>
      <c r="P76" s="24">
        <v>715</v>
      </c>
      <c r="Q76" s="25">
        <f t="shared" si="7"/>
        <v>175.08391608391608</v>
      </c>
      <c r="R76" s="26" t="s">
        <v>176</v>
      </c>
      <c r="S76" s="27">
        <f>ABS(O1328-O76)*100</f>
        <v>71.038106979640787</v>
      </c>
      <c r="T76" s="19" t="s">
        <v>30</v>
      </c>
      <c r="U76" s="19" t="s">
        <v>36</v>
      </c>
      <c r="V76" s="21">
        <v>6815</v>
      </c>
      <c r="W76" s="19" t="s">
        <v>31</v>
      </c>
      <c r="X76" s="19" t="s">
        <v>177</v>
      </c>
      <c r="Y76" s="19" t="s">
        <v>33</v>
      </c>
      <c r="Z76" s="19">
        <v>45</v>
      </c>
    </row>
    <row r="77" spans="1:26" x14ac:dyDescent="0.3">
      <c r="A77" s="19" t="s">
        <v>176</v>
      </c>
      <c r="B77" s="19" t="s">
        <v>192</v>
      </c>
      <c r="C77" s="19" t="s">
        <v>193</v>
      </c>
      <c r="D77" s="20">
        <v>45691</v>
      </c>
      <c r="E77" s="21">
        <v>148000</v>
      </c>
      <c r="F77" s="19" t="s">
        <v>27</v>
      </c>
      <c r="G77" s="19" t="s">
        <v>28</v>
      </c>
      <c r="H77" s="21">
        <v>148000</v>
      </c>
      <c r="I77" s="21">
        <v>81000</v>
      </c>
      <c r="J77" s="22">
        <f t="shared" si="4"/>
        <v>54.729729729729726</v>
      </c>
      <c r="K77" s="21">
        <v>181436</v>
      </c>
      <c r="L77" s="21">
        <v>6815</v>
      </c>
      <c r="M77" s="21">
        <f t="shared" si="5"/>
        <v>141185</v>
      </c>
      <c r="N77" s="21">
        <v>93131</v>
      </c>
      <c r="O77" s="23">
        <f t="shared" si="6"/>
        <v>1.515982862849105</v>
      </c>
      <c r="P77" s="24">
        <v>1008</v>
      </c>
      <c r="Q77" s="25">
        <f t="shared" si="7"/>
        <v>140.06448412698413</v>
      </c>
      <c r="R77" s="26" t="s">
        <v>176</v>
      </c>
      <c r="S77" s="27">
        <f>ABS(O1328-O77)*100</f>
        <v>2.5502469916961701</v>
      </c>
      <c r="T77" s="19" t="s">
        <v>30</v>
      </c>
      <c r="U77" s="19" t="s">
        <v>31</v>
      </c>
      <c r="V77" s="21">
        <v>6815</v>
      </c>
      <c r="W77" s="19" t="s">
        <v>31</v>
      </c>
      <c r="X77" s="19" t="s">
        <v>177</v>
      </c>
      <c r="Y77" s="19" t="s">
        <v>33</v>
      </c>
      <c r="Z77" s="19">
        <v>56</v>
      </c>
    </row>
    <row r="78" spans="1:26" x14ac:dyDescent="0.3">
      <c r="A78" s="10" t="s">
        <v>176</v>
      </c>
      <c r="B78" s="10" t="s">
        <v>194</v>
      </c>
      <c r="C78" s="10" t="s">
        <v>195</v>
      </c>
      <c r="D78" s="11">
        <v>45191</v>
      </c>
      <c r="E78" s="12">
        <v>190000</v>
      </c>
      <c r="F78" s="10" t="s">
        <v>27</v>
      </c>
      <c r="G78" s="10" t="s">
        <v>28</v>
      </c>
      <c r="H78" s="12">
        <v>190000</v>
      </c>
      <c r="I78" s="12">
        <v>56800</v>
      </c>
      <c r="J78" s="13">
        <f t="shared" si="4"/>
        <v>29.894736842105264</v>
      </c>
      <c r="K78" s="12">
        <v>143434</v>
      </c>
      <c r="L78" s="12">
        <v>9295</v>
      </c>
      <c r="M78" s="12">
        <f t="shared" si="5"/>
        <v>180705</v>
      </c>
      <c r="N78" s="12">
        <v>71540</v>
      </c>
      <c r="O78" s="14">
        <f t="shared" si="6"/>
        <v>2.5259295499021528</v>
      </c>
      <c r="P78" s="15">
        <v>852</v>
      </c>
      <c r="Q78" s="16">
        <f t="shared" si="7"/>
        <v>212.0950704225352</v>
      </c>
      <c r="R78" s="17" t="s">
        <v>176</v>
      </c>
      <c r="S78" s="18">
        <f>ABS(O1328-O78)*100</f>
        <v>103.54491569700095</v>
      </c>
      <c r="T78" s="10" t="s">
        <v>30</v>
      </c>
      <c r="U78" s="10" t="s">
        <v>36</v>
      </c>
      <c r="V78" s="12">
        <v>9295</v>
      </c>
      <c r="W78" s="10" t="s">
        <v>31</v>
      </c>
      <c r="X78" s="10" t="s">
        <v>196</v>
      </c>
      <c r="Y78" s="10" t="s">
        <v>33</v>
      </c>
      <c r="Z78" s="10">
        <v>45</v>
      </c>
    </row>
    <row r="79" spans="1:26" x14ac:dyDescent="0.3">
      <c r="A79" s="10" t="s">
        <v>176</v>
      </c>
      <c r="B79" s="10" t="s">
        <v>197</v>
      </c>
      <c r="C79" s="10" t="s">
        <v>198</v>
      </c>
      <c r="D79" s="11">
        <v>45544</v>
      </c>
      <c r="E79" s="12">
        <v>176000</v>
      </c>
      <c r="F79" s="10" t="s">
        <v>27</v>
      </c>
      <c r="G79" s="10" t="s">
        <v>28</v>
      </c>
      <c r="H79" s="12">
        <v>176000</v>
      </c>
      <c r="I79" s="12">
        <v>66100</v>
      </c>
      <c r="J79" s="13">
        <f t="shared" si="4"/>
        <v>37.55681818181818</v>
      </c>
      <c r="K79" s="12">
        <v>147690</v>
      </c>
      <c r="L79" s="12">
        <v>9030</v>
      </c>
      <c r="M79" s="12">
        <f t="shared" si="5"/>
        <v>166970</v>
      </c>
      <c r="N79" s="12">
        <v>73952</v>
      </c>
      <c r="O79" s="14">
        <f t="shared" si="6"/>
        <v>2.2578158805711812</v>
      </c>
      <c r="P79" s="15">
        <v>864</v>
      </c>
      <c r="Q79" s="16">
        <f t="shared" si="7"/>
        <v>193.25231481481481</v>
      </c>
      <c r="R79" s="17" t="s">
        <v>176</v>
      </c>
      <c r="S79" s="18">
        <f>ABS(O1328-O79)*100</f>
        <v>76.733548763903798</v>
      </c>
      <c r="T79" s="10" t="s">
        <v>30</v>
      </c>
      <c r="U79" s="10" t="s">
        <v>36</v>
      </c>
      <c r="V79" s="12">
        <v>9030</v>
      </c>
      <c r="W79" s="10" t="s">
        <v>31</v>
      </c>
      <c r="X79" s="10" t="s">
        <v>196</v>
      </c>
      <c r="Y79" s="10" t="s">
        <v>33</v>
      </c>
      <c r="Z79" s="10">
        <v>45</v>
      </c>
    </row>
    <row r="80" spans="1:26" x14ac:dyDescent="0.3">
      <c r="A80" s="19" t="s">
        <v>176</v>
      </c>
      <c r="B80" s="19" t="s">
        <v>199</v>
      </c>
      <c r="C80" s="19" t="s">
        <v>200</v>
      </c>
      <c r="D80" s="20">
        <v>45240</v>
      </c>
      <c r="E80" s="21">
        <v>123500</v>
      </c>
      <c r="F80" s="19" t="s">
        <v>69</v>
      </c>
      <c r="G80" s="19" t="s">
        <v>28</v>
      </c>
      <c r="H80" s="21">
        <v>123500</v>
      </c>
      <c r="I80" s="21">
        <v>46400</v>
      </c>
      <c r="J80" s="22">
        <f t="shared" si="4"/>
        <v>37.570850202429149</v>
      </c>
      <c r="K80" s="21">
        <v>122921</v>
      </c>
      <c r="L80" s="21">
        <v>8600</v>
      </c>
      <c r="M80" s="21">
        <f t="shared" si="5"/>
        <v>114900</v>
      </c>
      <c r="N80" s="21">
        <v>60971</v>
      </c>
      <c r="O80" s="23">
        <f t="shared" si="6"/>
        <v>1.8845024683866101</v>
      </c>
      <c r="P80" s="24">
        <v>949</v>
      </c>
      <c r="Q80" s="25">
        <f t="shared" si="7"/>
        <v>121.07481559536355</v>
      </c>
      <c r="R80" s="26" t="s">
        <v>176</v>
      </c>
      <c r="S80" s="27">
        <f>ABS(O1328-O80)*100</f>
        <v>39.402207545446679</v>
      </c>
      <c r="T80" s="19" t="s">
        <v>30</v>
      </c>
      <c r="U80" s="19" t="s">
        <v>36</v>
      </c>
      <c r="V80" s="21">
        <v>8600</v>
      </c>
      <c r="W80" s="19" t="s">
        <v>31</v>
      </c>
      <c r="X80" s="19" t="s">
        <v>196</v>
      </c>
      <c r="Y80" s="19" t="s">
        <v>33</v>
      </c>
      <c r="Z80" s="19">
        <v>45</v>
      </c>
    </row>
    <row r="81" spans="1:26" x14ac:dyDescent="0.3">
      <c r="A81" s="19" t="s">
        <v>176</v>
      </c>
      <c r="B81" s="19" t="s">
        <v>201</v>
      </c>
      <c r="C81" s="19" t="s">
        <v>202</v>
      </c>
      <c r="D81" s="20">
        <v>45170</v>
      </c>
      <c r="E81" s="21">
        <v>150000</v>
      </c>
      <c r="F81" s="19" t="s">
        <v>27</v>
      </c>
      <c r="G81" s="19" t="s">
        <v>28</v>
      </c>
      <c r="H81" s="21">
        <v>150000</v>
      </c>
      <c r="I81" s="21">
        <v>48000</v>
      </c>
      <c r="J81" s="22">
        <f t="shared" si="4"/>
        <v>32</v>
      </c>
      <c r="K81" s="21">
        <v>126938</v>
      </c>
      <c r="L81" s="21">
        <v>9904</v>
      </c>
      <c r="M81" s="21">
        <f t="shared" si="5"/>
        <v>140096</v>
      </c>
      <c r="N81" s="21">
        <v>62418</v>
      </c>
      <c r="O81" s="23">
        <f t="shared" si="6"/>
        <v>2.2444807587554871</v>
      </c>
      <c r="P81" s="24">
        <v>949</v>
      </c>
      <c r="Q81" s="25">
        <f t="shared" si="7"/>
        <v>147.62486828240253</v>
      </c>
      <c r="R81" s="26" t="s">
        <v>176</v>
      </c>
      <c r="S81" s="27">
        <f>ABS(O1328-O81)*100</f>
        <v>75.40003658233438</v>
      </c>
      <c r="T81" s="19" t="s">
        <v>30</v>
      </c>
      <c r="U81" s="19" t="s">
        <v>36</v>
      </c>
      <c r="V81" s="21">
        <v>8600</v>
      </c>
      <c r="W81" s="19" t="s">
        <v>31</v>
      </c>
      <c r="X81" s="19" t="s">
        <v>196</v>
      </c>
      <c r="Y81" s="19" t="s">
        <v>33</v>
      </c>
      <c r="Z81" s="19">
        <v>45</v>
      </c>
    </row>
    <row r="82" spans="1:26" x14ac:dyDescent="0.3">
      <c r="A82" s="10" t="s">
        <v>176</v>
      </c>
      <c r="B82" s="10" t="s">
        <v>203</v>
      </c>
      <c r="C82" s="10" t="s">
        <v>204</v>
      </c>
      <c r="D82" s="11">
        <v>45672</v>
      </c>
      <c r="E82" s="12">
        <v>180000</v>
      </c>
      <c r="F82" s="10" t="s">
        <v>27</v>
      </c>
      <c r="G82" s="10" t="s">
        <v>28</v>
      </c>
      <c r="H82" s="12">
        <v>180000</v>
      </c>
      <c r="I82" s="12">
        <v>60300</v>
      </c>
      <c r="J82" s="13">
        <f t="shared" si="4"/>
        <v>33.5</v>
      </c>
      <c r="K82" s="12">
        <v>140302</v>
      </c>
      <c r="L82" s="12">
        <v>8600</v>
      </c>
      <c r="M82" s="12">
        <f t="shared" si="5"/>
        <v>171400</v>
      </c>
      <c r="N82" s="12">
        <v>70241</v>
      </c>
      <c r="O82" s="14">
        <f t="shared" si="6"/>
        <v>2.4401702709243889</v>
      </c>
      <c r="P82" s="15">
        <v>949</v>
      </c>
      <c r="Q82" s="16">
        <f t="shared" si="7"/>
        <v>180.61116965226554</v>
      </c>
      <c r="R82" s="17" t="s">
        <v>176</v>
      </c>
      <c r="S82" s="18">
        <f>ABS(O1328-O82)*100</f>
        <v>94.968987799224564</v>
      </c>
      <c r="T82" s="10" t="s">
        <v>30</v>
      </c>
      <c r="U82" s="10" t="s">
        <v>31</v>
      </c>
      <c r="V82" s="12">
        <v>8600</v>
      </c>
      <c r="W82" s="10" t="s">
        <v>31</v>
      </c>
      <c r="X82" s="10" t="s">
        <v>196</v>
      </c>
      <c r="Y82" s="10" t="s">
        <v>33</v>
      </c>
      <c r="Z82" s="10">
        <v>45</v>
      </c>
    </row>
    <row r="83" spans="1:26" x14ac:dyDescent="0.3">
      <c r="A83" s="10" t="s">
        <v>176</v>
      </c>
      <c r="B83" s="10" t="s">
        <v>205</v>
      </c>
      <c r="C83" s="10" t="s">
        <v>206</v>
      </c>
      <c r="D83" s="11">
        <v>45196</v>
      </c>
      <c r="E83" s="12">
        <v>179000</v>
      </c>
      <c r="F83" s="10" t="s">
        <v>27</v>
      </c>
      <c r="G83" s="10" t="s">
        <v>28</v>
      </c>
      <c r="H83" s="12">
        <v>179000</v>
      </c>
      <c r="I83" s="12">
        <v>71200</v>
      </c>
      <c r="J83" s="13">
        <f t="shared" si="4"/>
        <v>39.776536312849167</v>
      </c>
      <c r="K83" s="12">
        <v>188521</v>
      </c>
      <c r="L83" s="12">
        <v>18490</v>
      </c>
      <c r="M83" s="12">
        <f t="shared" si="5"/>
        <v>160510</v>
      </c>
      <c r="N83" s="12">
        <v>90683</v>
      </c>
      <c r="O83" s="14">
        <f t="shared" si="6"/>
        <v>1.770012019893475</v>
      </c>
      <c r="P83" s="15">
        <v>1516</v>
      </c>
      <c r="Q83" s="16">
        <f t="shared" si="7"/>
        <v>105.87730870712402</v>
      </c>
      <c r="R83" s="17" t="s">
        <v>176</v>
      </c>
      <c r="S83" s="18">
        <f>ABS(O1328-O83)*100</f>
        <v>27.95316269613317</v>
      </c>
      <c r="T83" s="10" t="s">
        <v>30</v>
      </c>
      <c r="U83" s="10" t="s">
        <v>36</v>
      </c>
      <c r="V83" s="12">
        <v>18490</v>
      </c>
      <c r="W83" s="10" t="s">
        <v>31</v>
      </c>
      <c r="X83" s="10" t="s">
        <v>196</v>
      </c>
      <c r="Y83" s="10" t="s">
        <v>33</v>
      </c>
      <c r="Z83" s="10">
        <v>41</v>
      </c>
    </row>
    <row r="84" spans="1:26" x14ac:dyDescent="0.3">
      <c r="A84" s="19" t="s">
        <v>176</v>
      </c>
      <c r="B84" s="19" t="s">
        <v>207</v>
      </c>
      <c r="C84" s="19" t="s">
        <v>208</v>
      </c>
      <c r="D84" s="20">
        <v>45268</v>
      </c>
      <c r="E84" s="21">
        <v>162000</v>
      </c>
      <c r="F84" s="19" t="s">
        <v>27</v>
      </c>
      <c r="G84" s="19" t="s">
        <v>28</v>
      </c>
      <c r="H84" s="21">
        <v>162000</v>
      </c>
      <c r="I84" s="21">
        <v>58800</v>
      </c>
      <c r="J84" s="22">
        <f t="shared" si="4"/>
        <v>36.296296296296298</v>
      </c>
      <c r="K84" s="21">
        <v>148615</v>
      </c>
      <c r="L84" s="21">
        <v>8419</v>
      </c>
      <c r="M84" s="21">
        <f t="shared" si="5"/>
        <v>153581</v>
      </c>
      <c r="N84" s="21">
        <v>74771</v>
      </c>
      <c r="O84" s="23">
        <f t="shared" si="6"/>
        <v>2.0540182691150313</v>
      </c>
      <c r="P84" s="24">
        <v>864</v>
      </c>
      <c r="Q84" s="25">
        <f t="shared" si="7"/>
        <v>177.75578703703704</v>
      </c>
      <c r="R84" s="26" t="s">
        <v>176</v>
      </c>
      <c r="S84" s="27">
        <f>ABS(O1328-O84)*100</f>
        <v>56.353787618288798</v>
      </c>
      <c r="T84" s="19" t="s">
        <v>30</v>
      </c>
      <c r="U84" s="19" t="s">
        <v>36</v>
      </c>
      <c r="V84" s="21">
        <v>8419</v>
      </c>
      <c r="W84" s="19" t="s">
        <v>31</v>
      </c>
      <c r="X84" s="19" t="s">
        <v>196</v>
      </c>
      <c r="Y84" s="19" t="s">
        <v>33</v>
      </c>
      <c r="Z84" s="19">
        <v>45</v>
      </c>
    </row>
    <row r="85" spans="1:26" x14ac:dyDescent="0.3">
      <c r="A85" s="19" t="s">
        <v>176</v>
      </c>
      <c r="B85" s="19" t="s">
        <v>209</v>
      </c>
      <c r="C85" s="19" t="s">
        <v>210</v>
      </c>
      <c r="D85" s="20">
        <v>45191</v>
      </c>
      <c r="E85" s="21">
        <v>167000</v>
      </c>
      <c r="F85" s="19" t="s">
        <v>27</v>
      </c>
      <c r="G85" s="19" t="s">
        <v>28</v>
      </c>
      <c r="H85" s="21">
        <v>167000</v>
      </c>
      <c r="I85" s="21">
        <v>54400</v>
      </c>
      <c r="J85" s="22">
        <f t="shared" si="4"/>
        <v>32.574850299401199</v>
      </c>
      <c r="K85" s="21">
        <v>137250</v>
      </c>
      <c r="L85" s="21">
        <v>8419</v>
      </c>
      <c r="M85" s="21">
        <f t="shared" si="5"/>
        <v>158581</v>
      </c>
      <c r="N85" s="21">
        <v>68709</v>
      </c>
      <c r="O85" s="23">
        <f t="shared" si="6"/>
        <v>2.3080091399962157</v>
      </c>
      <c r="P85" s="24">
        <v>852</v>
      </c>
      <c r="Q85" s="25">
        <f t="shared" si="7"/>
        <v>186.12793427230048</v>
      </c>
      <c r="R85" s="26" t="s">
        <v>176</v>
      </c>
      <c r="S85" s="27">
        <f>ABS(O1328-O85)*100</f>
        <v>81.752874706407241</v>
      </c>
      <c r="T85" s="19" t="s">
        <v>30</v>
      </c>
      <c r="U85" s="19" t="s">
        <v>36</v>
      </c>
      <c r="V85" s="21">
        <v>8419</v>
      </c>
      <c r="W85" s="19" t="s">
        <v>31</v>
      </c>
      <c r="X85" s="19" t="s">
        <v>196</v>
      </c>
      <c r="Y85" s="19" t="s">
        <v>33</v>
      </c>
      <c r="Z85" s="19">
        <v>45</v>
      </c>
    </row>
    <row r="86" spans="1:26" x14ac:dyDescent="0.3">
      <c r="A86" s="10" t="s">
        <v>176</v>
      </c>
      <c r="B86" s="10" t="s">
        <v>211</v>
      </c>
      <c r="C86" s="10" t="s">
        <v>212</v>
      </c>
      <c r="D86" s="11">
        <v>45534</v>
      </c>
      <c r="E86" s="12">
        <v>48000</v>
      </c>
      <c r="F86" s="10" t="s">
        <v>69</v>
      </c>
      <c r="G86" s="10" t="s">
        <v>28</v>
      </c>
      <c r="H86" s="12">
        <v>48000</v>
      </c>
      <c r="I86" s="12">
        <v>52400</v>
      </c>
      <c r="J86" s="13">
        <f t="shared" si="4"/>
        <v>109.16666666666666</v>
      </c>
      <c r="K86" s="12">
        <v>122921</v>
      </c>
      <c r="L86" s="12">
        <v>8600</v>
      </c>
      <c r="M86" s="12">
        <f t="shared" si="5"/>
        <v>39400</v>
      </c>
      <c r="N86" s="12">
        <v>60971</v>
      </c>
      <c r="O86" s="14">
        <f t="shared" si="6"/>
        <v>0.64620885338931622</v>
      </c>
      <c r="P86" s="15">
        <v>949</v>
      </c>
      <c r="Q86" s="16">
        <f t="shared" si="7"/>
        <v>41.517386722866178</v>
      </c>
      <c r="R86" s="17" t="s">
        <v>176</v>
      </c>
      <c r="S86" s="18">
        <f>ABS(O1328-O86)*100</f>
        <v>84.427153954282701</v>
      </c>
      <c r="T86" s="10" t="s">
        <v>30</v>
      </c>
      <c r="U86" s="10" t="s">
        <v>31</v>
      </c>
      <c r="V86" s="12">
        <v>8600</v>
      </c>
      <c r="W86" s="10" t="s">
        <v>31</v>
      </c>
      <c r="X86" s="10" t="s">
        <v>196</v>
      </c>
      <c r="Y86" s="10" t="s">
        <v>33</v>
      </c>
      <c r="Z86" s="10">
        <v>45</v>
      </c>
    </row>
    <row r="87" spans="1:26" x14ac:dyDescent="0.3">
      <c r="A87" s="10" t="s">
        <v>176</v>
      </c>
      <c r="B87" s="10" t="s">
        <v>213</v>
      </c>
      <c r="C87" s="10" t="s">
        <v>214</v>
      </c>
      <c r="D87" s="11">
        <v>45239</v>
      </c>
      <c r="E87" s="12">
        <v>158000</v>
      </c>
      <c r="F87" s="10" t="s">
        <v>27</v>
      </c>
      <c r="G87" s="10" t="s">
        <v>28</v>
      </c>
      <c r="H87" s="12">
        <v>158000</v>
      </c>
      <c r="I87" s="12">
        <v>51700</v>
      </c>
      <c r="J87" s="13">
        <f t="shared" si="4"/>
        <v>32.721518987341774</v>
      </c>
      <c r="K87" s="12">
        <v>136183</v>
      </c>
      <c r="L87" s="12">
        <v>8600</v>
      </c>
      <c r="M87" s="12">
        <f t="shared" si="5"/>
        <v>149400</v>
      </c>
      <c r="N87" s="12">
        <v>68044</v>
      </c>
      <c r="O87" s="14">
        <f t="shared" si="6"/>
        <v>2.1956381165128445</v>
      </c>
      <c r="P87" s="15">
        <v>949</v>
      </c>
      <c r="Q87" s="16">
        <f t="shared" si="7"/>
        <v>157.42887249736566</v>
      </c>
      <c r="R87" s="17" t="s">
        <v>176</v>
      </c>
      <c r="S87" s="18">
        <f>ABS(O1328-O87)*100</f>
        <v>70.515772358070123</v>
      </c>
      <c r="T87" s="10" t="s">
        <v>30</v>
      </c>
      <c r="U87" s="10" t="s">
        <v>36</v>
      </c>
      <c r="V87" s="12">
        <v>8600</v>
      </c>
      <c r="W87" s="10" t="s">
        <v>31</v>
      </c>
      <c r="X87" s="10" t="s">
        <v>196</v>
      </c>
      <c r="Y87" s="10" t="s">
        <v>33</v>
      </c>
      <c r="Z87" s="10">
        <v>45</v>
      </c>
    </row>
    <row r="88" spans="1:26" x14ac:dyDescent="0.3">
      <c r="A88" s="19" t="s">
        <v>176</v>
      </c>
      <c r="B88" s="19" t="s">
        <v>215</v>
      </c>
      <c r="C88" s="19" t="s">
        <v>216</v>
      </c>
      <c r="D88" s="20">
        <v>45155</v>
      </c>
      <c r="E88" s="21">
        <v>140000</v>
      </c>
      <c r="F88" s="19" t="s">
        <v>27</v>
      </c>
      <c r="G88" s="19" t="s">
        <v>28</v>
      </c>
      <c r="H88" s="21">
        <v>140000</v>
      </c>
      <c r="I88" s="21">
        <v>53900</v>
      </c>
      <c r="J88" s="22">
        <f t="shared" si="4"/>
        <v>38.5</v>
      </c>
      <c r="K88" s="21">
        <v>141773</v>
      </c>
      <c r="L88" s="21">
        <v>8777</v>
      </c>
      <c r="M88" s="21">
        <f t="shared" si="5"/>
        <v>131223</v>
      </c>
      <c r="N88" s="21">
        <v>70931</v>
      </c>
      <c r="O88" s="23">
        <f t="shared" si="6"/>
        <v>1.8500091638352765</v>
      </c>
      <c r="P88" s="24">
        <v>949</v>
      </c>
      <c r="Q88" s="25">
        <f t="shared" si="7"/>
        <v>138.2750263435195</v>
      </c>
      <c r="R88" s="26" t="s">
        <v>176</v>
      </c>
      <c r="S88" s="27">
        <f>ABS(O1328-O88)*100</f>
        <v>35.952877090313315</v>
      </c>
      <c r="T88" s="19" t="s">
        <v>30</v>
      </c>
      <c r="U88" s="19" t="s">
        <v>36</v>
      </c>
      <c r="V88" s="21">
        <v>8777</v>
      </c>
      <c r="W88" s="19" t="s">
        <v>31</v>
      </c>
      <c r="X88" s="19" t="s">
        <v>196</v>
      </c>
      <c r="Y88" s="19" t="s">
        <v>33</v>
      </c>
      <c r="Z88" s="19">
        <v>45</v>
      </c>
    </row>
    <row r="89" spans="1:26" x14ac:dyDescent="0.3">
      <c r="A89" s="19" t="s">
        <v>176</v>
      </c>
      <c r="B89" s="19" t="s">
        <v>217</v>
      </c>
      <c r="C89" s="19" t="s">
        <v>218</v>
      </c>
      <c r="D89" s="20">
        <v>45356</v>
      </c>
      <c r="E89" s="21">
        <v>130000</v>
      </c>
      <c r="F89" s="19" t="s">
        <v>27</v>
      </c>
      <c r="G89" s="19" t="s">
        <v>28</v>
      </c>
      <c r="H89" s="21">
        <v>130000</v>
      </c>
      <c r="I89" s="21">
        <v>44700</v>
      </c>
      <c r="J89" s="22">
        <f t="shared" si="4"/>
        <v>34.384615384615387</v>
      </c>
      <c r="K89" s="21">
        <v>118628</v>
      </c>
      <c r="L89" s="21">
        <v>8777</v>
      </c>
      <c r="M89" s="21">
        <f t="shared" si="5"/>
        <v>121223</v>
      </c>
      <c r="N89" s="21">
        <v>58587</v>
      </c>
      <c r="O89" s="23">
        <f t="shared" si="6"/>
        <v>2.0691108949084267</v>
      </c>
      <c r="P89" s="24">
        <v>936</v>
      </c>
      <c r="Q89" s="25">
        <f t="shared" si="7"/>
        <v>129.51175213675214</v>
      </c>
      <c r="R89" s="26" t="s">
        <v>176</v>
      </c>
      <c r="S89" s="27">
        <f>ABS(O1328-O89)*100</f>
        <v>57.86305019762834</v>
      </c>
      <c r="T89" s="19" t="s">
        <v>30</v>
      </c>
      <c r="U89" s="19" t="s">
        <v>36</v>
      </c>
      <c r="V89" s="21">
        <v>8777</v>
      </c>
      <c r="W89" s="19" t="s">
        <v>31</v>
      </c>
      <c r="X89" s="19" t="s">
        <v>196</v>
      </c>
      <c r="Y89" s="19" t="s">
        <v>33</v>
      </c>
      <c r="Z89" s="19">
        <v>45</v>
      </c>
    </row>
    <row r="90" spans="1:26" x14ac:dyDescent="0.3">
      <c r="A90" s="10" t="s">
        <v>176</v>
      </c>
      <c r="B90" s="10" t="s">
        <v>219</v>
      </c>
      <c r="C90" s="10" t="s">
        <v>220</v>
      </c>
      <c r="D90" s="11">
        <v>45294</v>
      </c>
      <c r="E90" s="12">
        <v>180000</v>
      </c>
      <c r="F90" s="10" t="s">
        <v>27</v>
      </c>
      <c r="G90" s="10" t="s">
        <v>28</v>
      </c>
      <c r="H90" s="12">
        <v>180000</v>
      </c>
      <c r="I90" s="12">
        <v>76000</v>
      </c>
      <c r="J90" s="13">
        <f t="shared" si="4"/>
        <v>42.222222222222221</v>
      </c>
      <c r="K90" s="12">
        <v>201722</v>
      </c>
      <c r="L90" s="12">
        <v>8128</v>
      </c>
      <c r="M90" s="12">
        <f t="shared" si="5"/>
        <v>171872</v>
      </c>
      <c r="N90" s="12">
        <v>103250</v>
      </c>
      <c r="O90" s="14">
        <f t="shared" si="6"/>
        <v>1.6646198547215496</v>
      </c>
      <c r="P90" s="15">
        <v>1566</v>
      </c>
      <c r="Q90" s="16">
        <f t="shared" si="7"/>
        <v>109.75223499361431</v>
      </c>
      <c r="R90" s="17" t="s">
        <v>176</v>
      </c>
      <c r="S90" s="18">
        <f>ABS(O1328-O90)*100</f>
        <v>17.41394617894063</v>
      </c>
      <c r="T90" s="10" t="s">
        <v>52</v>
      </c>
      <c r="U90" s="10" t="s">
        <v>36</v>
      </c>
      <c r="V90" s="12">
        <v>8128</v>
      </c>
      <c r="W90" s="10" t="s">
        <v>31</v>
      </c>
      <c r="X90" s="10" t="s">
        <v>196</v>
      </c>
      <c r="Y90" s="10" t="s">
        <v>33</v>
      </c>
      <c r="Z90" s="10">
        <v>45</v>
      </c>
    </row>
    <row r="91" spans="1:26" x14ac:dyDescent="0.3">
      <c r="A91" s="10" t="s">
        <v>176</v>
      </c>
      <c r="B91" s="10" t="s">
        <v>221</v>
      </c>
      <c r="C91" s="10" t="s">
        <v>222</v>
      </c>
      <c r="D91" s="11">
        <v>45084</v>
      </c>
      <c r="E91" s="12">
        <v>147000</v>
      </c>
      <c r="F91" s="10" t="s">
        <v>27</v>
      </c>
      <c r="G91" s="10" t="s">
        <v>28</v>
      </c>
      <c r="H91" s="12">
        <v>147000</v>
      </c>
      <c r="I91" s="12">
        <v>56600</v>
      </c>
      <c r="J91" s="13">
        <f t="shared" si="4"/>
        <v>38.503401360544217</v>
      </c>
      <c r="K91" s="12">
        <v>140226</v>
      </c>
      <c r="L91" s="12">
        <v>8232</v>
      </c>
      <c r="M91" s="12">
        <f t="shared" si="5"/>
        <v>138768</v>
      </c>
      <c r="N91" s="12">
        <v>70396</v>
      </c>
      <c r="O91" s="14">
        <f t="shared" si="6"/>
        <v>1.9712483663844536</v>
      </c>
      <c r="P91" s="15">
        <v>949</v>
      </c>
      <c r="Q91" s="16">
        <f t="shared" si="7"/>
        <v>146.22550052687038</v>
      </c>
      <c r="R91" s="17" t="s">
        <v>176</v>
      </c>
      <c r="S91" s="18">
        <f>ABS(O1328-O91)*100</f>
        <v>48.076797345231029</v>
      </c>
      <c r="T91" s="10" t="s">
        <v>30</v>
      </c>
      <c r="U91" s="10" t="s">
        <v>36</v>
      </c>
      <c r="V91" s="12">
        <v>8232</v>
      </c>
      <c r="W91" s="10" t="s">
        <v>31</v>
      </c>
      <c r="X91" s="10" t="s">
        <v>196</v>
      </c>
      <c r="Y91" s="10" t="s">
        <v>33</v>
      </c>
      <c r="Z91" s="10">
        <v>45</v>
      </c>
    </row>
    <row r="92" spans="1:26" x14ac:dyDescent="0.3">
      <c r="A92" s="19" t="s">
        <v>176</v>
      </c>
      <c r="B92" s="19" t="s">
        <v>223</v>
      </c>
      <c r="C92" s="19" t="s">
        <v>224</v>
      </c>
      <c r="D92" s="20">
        <v>45463</v>
      </c>
      <c r="E92" s="21">
        <v>145000</v>
      </c>
      <c r="F92" s="19" t="s">
        <v>27</v>
      </c>
      <c r="G92" s="19" t="s">
        <v>28</v>
      </c>
      <c r="H92" s="21">
        <v>145000</v>
      </c>
      <c r="I92" s="21">
        <v>49200</v>
      </c>
      <c r="J92" s="22">
        <f t="shared" si="4"/>
        <v>33.931034482758619</v>
      </c>
      <c r="K92" s="21">
        <v>115484</v>
      </c>
      <c r="L92" s="21">
        <v>8234</v>
      </c>
      <c r="M92" s="21">
        <f t="shared" si="5"/>
        <v>136766</v>
      </c>
      <c r="N92" s="21">
        <v>57200</v>
      </c>
      <c r="O92" s="23">
        <f t="shared" si="6"/>
        <v>2.3910139860139861</v>
      </c>
      <c r="P92" s="24">
        <v>864</v>
      </c>
      <c r="Q92" s="25">
        <f t="shared" si="7"/>
        <v>158.2939814814815</v>
      </c>
      <c r="R92" s="26" t="s">
        <v>176</v>
      </c>
      <c r="S92" s="27">
        <f>ABS(O1328-O92)*100</f>
        <v>90.053359308184284</v>
      </c>
      <c r="T92" s="19" t="s">
        <v>30</v>
      </c>
      <c r="U92" s="19" t="s">
        <v>36</v>
      </c>
      <c r="V92" s="21">
        <v>8234</v>
      </c>
      <c r="W92" s="19" t="s">
        <v>31</v>
      </c>
      <c r="X92" s="19" t="s">
        <v>196</v>
      </c>
      <c r="Y92" s="19" t="s">
        <v>33</v>
      </c>
      <c r="Z92" s="19">
        <v>45</v>
      </c>
    </row>
    <row r="93" spans="1:26" x14ac:dyDescent="0.3">
      <c r="A93" s="19" t="s">
        <v>176</v>
      </c>
      <c r="B93" s="19" t="s">
        <v>225</v>
      </c>
      <c r="C93" s="19" t="s">
        <v>226</v>
      </c>
      <c r="D93" s="20">
        <v>45260</v>
      </c>
      <c r="E93" s="21">
        <v>115000</v>
      </c>
      <c r="F93" s="19" t="s">
        <v>27</v>
      </c>
      <c r="G93" s="19" t="s">
        <v>28</v>
      </c>
      <c r="H93" s="21">
        <v>115000</v>
      </c>
      <c r="I93" s="21">
        <v>44100</v>
      </c>
      <c r="J93" s="22">
        <f t="shared" si="4"/>
        <v>38.347826086956523</v>
      </c>
      <c r="K93" s="21">
        <v>115942</v>
      </c>
      <c r="L93" s="21">
        <v>8437</v>
      </c>
      <c r="M93" s="21">
        <f t="shared" si="5"/>
        <v>106563</v>
      </c>
      <c r="N93" s="21">
        <v>57336</v>
      </c>
      <c r="O93" s="23">
        <f t="shared" si="6"/>
        <v>1.8585705316031813</v>
      </c>
      <c r="P93" s="24">
        <v>728</v>
      </c>
      <c r="Q93" s="25">
        <f t="shared" si="7"/>
        <v>146.37774725274724</v>
      </c>
      <c r="R93" s="26" t="s">
        <v>176</v>
      </c>
      <c r="S93" s="27">
        <f>ABS(O1328-O93)*100</f>
        <v>36.809013867103801</v>
      </c>
      <c r="T93" s="19" t="s">
        <v>30</v>
      </c>
      <c r="U93" s="19" t="s">
        <v>36</v>
      </c>
      <c r="V93" s="21">
        <v>8437</v>
      </c>
      <c r="W93" s="19" t="s">
        <v>31</v>
      </c>
      <c r="X93" s="19" t="s">
        <v>196</v>
      </c>
      <c r="Y93" s="19" t="s">
        <v>33</v>
      </c>
      <c r="Z93" s="19">
        <v>45</v>
      </c>
    </row>
    <row r="94" spans="1:26" x14ac:dyDescent="0.3">
      <c r="A94" s="10" t="s">
        <v>176</v>
      </c>
      <c r="B94" s="10" t="s">
        <v>227</v>
      </c>
      <c r="C94" s="10" t="s">
        <v>228</v>
      </c>
      <c r="D94" s="11">
        <v>45149</v>
      </c>
      <c r="E94" s="12">
        <v>148000</v>
      </c>
      <c r="F94" s="10" t="s">
        <v>27</v>
      </c>
      <c r="G94" s="10" t="s">
        <v>28</v>
      </c>
      <c r="H94" s="12">
        <v>148000</v>
      </c>
      <c r="I94" s="12">
        <v>52400</v>
      </c>
      <c r="J94" s="13">
        <f t="shared" si="4"/>
        <v>35.405405405405403</v>
      </c>
      <c r="K94" s="12">
        <v>137927</v>
      </c>
      <c r="L94" s="12">
        <v>8301</v>
      </c>
      <c r="M94" s="12">
        <f t="shared" si="5"/>
        <v>139699</v>
      </c>
      <c r="N94" s="12">
        <v>69133</v>
      </c>
      <c r="O94" s="14">
        <f t="shared" si="6"/>
        <v>2.0207281616594099</v>
      </c>
      <c r="P94" s="15">
        <v>949</v>
      </c>
      <c r="Q94" s="16">
        <f t="shared" si="7"/>
        <v>147.20653319283457</v>
      </c>
      <c r="R94" s="17" t="s">
        <v>176</v>
      </c>
      <c r="S94" s="18">
        <f>ABS(O1328-O94)*100</f>
        <v>53.024776872726662</v>
      </c>
      <c r="T94" s="10" t="s">
        <v>30</v>
      </c>
      <c r="U94" s="10" t="s">
        <v>36</v>
      </c>
      <c r="V94" s="12">
        <v>8301</v>
      </c>
      <c r="W94" s="10" t="s">
        <v>31</v>
      </c>
      <c r="X94" s="10" t="s">
        <v>196</v>
      </c>
      <c r="Y94" s="10" t="s">
        <v>33</v>
      </c>
      <c r="Z94" s="10">
        <v>45</v>
      </c>
    </row>
    <row r="95" spans="1:26" x14ac:dyDescent="0.3">
      <c r="A95" s="10" t="s">
        <v>176</v>
      </c>
      <c r="B95" s="10" t="s">
        <v>229</v>
      </c>
      <c r="C95" s="10" t="s">
        <v>230</v>
      </c>
      <c r="D95" s="11">
        <v>45107</v>
      </c>
      <c r="E95" s="12">
        <v>155000</v>
      </c>
      <c r="F95" s="10" t="s">
        <v>27</v>
      </c>
      <c r="G95" s="10" t="s">
        <v>28</v>
      </c>
      <c r="H95" s="12">
        <v>155000</v>
      </c>
      <c r="I95" s="12">
        <v>63500</v>
      </c>
      <c r="J95" s="13">
        <f t="shared" si="4"/>
        <v>40.967741935483872</v>
      </c>
      <c r="K95" s="12">
        <v>161091</v>
      </c>
      <c r="L95" s="12">
        <v>15538</v>
      </c>
      <c r="M95" s="12">
        <f t="shared" si="5"/>
        <v>139462</v>
      </c>
      <c r="N95" s="12">
        <v>77628</v>
      </c>
      <c r="O95" s="14">
        <f t="shared" si="6"/>
        <v>1.7965424846704798</v>
      </c>
      <c r="P95" s="15">
        <v>852</v>
      </c>
      <c r="Q95" s="16">
        <f t="shared" si="7"/>
        <v>163.68779342723005</v>
      </c>
      <c r="R95" s="17" t="s">
        <v>176</v>
      </c>
      <c r="S95" s="18">
        <f>ABS(O1328-O95)*100</f>
        <v>30.606209173833655</v>
      </c>
      <c r="T95" s="10" t="s">
        <v>30</v>
      </c>
      <c r="U95" s="10" t="s">
        <v>36</v>
      </c>
      <c r="V95" s="12">
        <v>15538</v>
      </c>
      <c r="W95" s="10" t="s">
        <v>31</v>
      </c>
      <c r="X95" s="10" t="s">
        <v>196</v>
      </c>
      <c r="Y95" s="10" t="s">
        <v>33</v>
      </c>
      <c r="Z95" s="10">
        <v>45</v>
      </c>
    </row>
    <row r="96" spans="1:26" x14ac:dyDescent="0.3">
      <c r="A96" s="19" t="s">
        <v>176</v>
      </c>
      <c r="B96" s="19" t="s">
        <v>231</v>
      </c>
      <c r="C96" s="19" t="s">
        <v>232</v>
      </c>
      <c r="D96" s="20">
        <v>45301</v>
      </c>
      <c r="E96" s="21">
        <v>153000</v>
      </c>
      <c r="F96" s="19" t="s">
        <v>27</v>
      </c>
      <c r="G96" s="19" t="s">
        <v>28</v>
      </c>
      <c r="H96" s="21">
        <v>153000</v>
      </c>
      <c r="I96" s="21">
        <v>59400</v>
      </c>
      <c r="J96" s="22">
        <f t="shared" si="4"/>
        <v>38.82352941176471</v>
      </c>
      <c r="K96" s="21">
        <v>149339</v>
      </c>
      <c r="L96" s="21">
        <v>15591</v>
      </c>
      <c r="M96" s="21">
        <f t="shared" si="5"/>
        <v>137409</v>
      </c>
      <c r="N96" s="21">
        <v>71332</v>
      </c>
      <c r="O96" s="23">
        <f t="shared" si="6"/>
        <v>1.9263303986990412</v>
      </c>
      <c r="P96" s="24">
        <v>852</v>
      </c>
      <c r="Q96" s="25">
        <f t="shared" si="7"/>
        <v>161.27816901408451</v>
      </c>
      <c r="R96" s="26" t="s">
        <v>176</v>
      </c>
      <c r="S96" s="27">
        <f>ABS(O1328-O96)*100</f>
        <v>43.585000576689794</v>
      </c>
      <c r="T96" s="19" t="s">
        <v>30</v>
      </c>
      <c r="U96" s="19" t="s">
        <v>36</v>
      </c>
      <c r="V96" s="21">
        <v>15591</v>
      </c>
      <c r="W96" s="19" t="s">
        <v>31</v>
      </c>
      <c r="X96" s="19" t="s">
        <v>196</v>
      </c>
      <c r="Y96" s="19" t="s">
        <v>33</v>
      </c>
      <c r="Z96" s="19">
        <v>45</v>
      </c>
    </row>
    <row r="97" spans="1:26" x14ac:dyDescent="0.3">
      <c r="A97" s="10" t="s">
        <v>180</v>
      </c>
      <c r="B97" s="10" t="s">
        <v>178</v>
      </c>
      <c r="C97" s="10" t="s">
        <v>179</v>
      </c>
      <c r="D97" s="11">
        <v>45233</v>
      </c>
      <c r="E97" s="12">
        <v>172500</v>
      </c>
      <c r="F97" s="10" t="s">
        <v>27</v>
      </c>
      <c r="G97" s="10" t="s">
        <v>28</v>
      </c>
      <c r="H97" s="12">
        <v>172500</v>
      </c>
      <c r="I97" s="12">
        <v>69700</v>
      </c>
      <c r="J97" s="13">
        <f t="shared" si="4"/>
        <v>40.405797101449274</v>
      </c>
      <c r="K97" s="12">
        <v>164209</v>
      </c>
      <c r="L97" s="12">
        <v>6815</v>
      </c>
      <c r="M97" s="12">
        <f t="shared" si="5"/>
        <v>165685</v>
      </c>
      <c r="N97" s="12">
        <v>112024</v>
      </c>
      <c r="O97" s="14">
        <f t="shared" si="6"/>
        <v>1.479013425694494</v>
      </c>
      <c r="P97" s="15">
        <v>1542</v>
      </c>
      <c r="Q97" s="16">
        <f t="shared" si="7"/>
        <v>107.44811932555123</v>
      </c>
      <c r="R97" s="17" t="s">
        <v>180</v>
      </c>
      <c r="S97" s="18">
        <f>ABS(O1354-O97)*100</f>
        <v>147.90134256944941</v>
      </c>
      <c r="T97" s="10" t="s">
        <v>181</v>
      </c>
      <c r="U97" s="10" t="s">
        <v>36</v>
      </c>
      <c r="V97" s="12">
        <v>6815</v>
      </c>
      <c r="W97" s="10" t="s">
        <v>31</v>
      </c>
      <c r="X97" s="10" t="s">
        <v>177</v>
      </c>
      <c r="Y97" s="10" t="s">
        <v>33</v>
      </c>
      <c r="Z97" s="10">
        <v>45</v>
      </c>
    </row>
    <row r="98" spans="1:26" x14ac:dyDescent="0.3">
      <c r="A98" s="19" t="s">
        <v>180</v>
      </c>
      <c r="B98" s="19" t="s">
        <v>233</v>
      </c>
      <c r="C98" s="19" t="s">
        <v>234</v>
      </c>
      <c r="D98" s="20">
        <v>45161</v>
      </c>
      <c r="E98" s="21">
        <v>295000</v>
      </c>
      <c r="F98" s="19" t="s">
        <v>27</v>
      </c>
      <c r="G98" s="19" t="s">
        <v>28</v>
      </c>
      <c r="H98" s="21">
        <v>295000</v>
      </c>
      <c r="I98" s="21">
        <v>74300</v>
      </c>
      <c r="J98" s="22">
        <f t="shared" si="4"/>
        <v>25.186440677966104</v>
      </c>
      <c r="K98" s="21">
        <v>305961</v>
      </c>
      <c r="L98" s="21">
        <v>28855</v>
      </c>
      <c r="M98" s="21">
        <f t="shared" si="5"/>
        <v>266145</v>
      </c>
      <c r="N98" s="21">
        <v>197228</v>
      </c>
      <c r="O98" s="23">
        <f t="shared" si="6"/>
        <v>1.3494280730930699</v>
      </c>
      <c r="P98" s="24">
        <v>1869</v>
      </c>
      <c r="Q98" s="25">
        <f t="shared" si="7"/>
        <v>142.39967897271268</v>
      </c>
      <c r="R98" s="26" t="s">
        <v>180</v>
      </c>
      <c r="S98" s="27">
        <f>ABS(O1329-O98)*100</f>
        <v>36.843549494218486</v>
      </c>
      <c r="T98" s="19" t="s">
        <v>52</v>
      </c>
      <c r="U98" s="19" t="s">
        <v>36</v>
      </c>
      <c r="V98" s="21">
        <v>28855</v>
      </c>
      <c r="W98" s="19" t="s">
        <v>31</v>
      </c>
      <c r="X98" s="19" t="s">
        <v>177</v>
      </c>
      <c r="Y98" s="19" t="s">
        <v>33</v>
      </c>
      <c r="Z98" s="19">
        <v>71</v>
      </c>
    </row>
    <row r="99" spans="1:26" x14ac:dyDescent="0.3">
      <c r="A99" s="10" t="s">
        <v>237</v>
      </c>
      <c r="B99" s="10" t="s">
        <v>235</v>
      </c>
      <c r="C99" s="10" t="s">
        <v>236</v>
      </c>
      <c r="D99" s="11">
        <v>45135</v>
      </c>
      <c r="E99" s="12">
        <v>161000</v>
      </c>
      <c r="F99" s="10" t="s">
        <v>27</v>
      </c>
      <c r="G99" s="10" t="s">
        <v>28</v>
      </c>
      <c r="H99" s="12">
        <v>161000</v>
      </c>
      <c r="I99" s="12">
        <v>53500</v>
      </c>
      <c r="J99" s="13">
        <f t="shared" si="4"/>
        <v>33.229813664596278</v>
      </c>
      <c r="K99" s="12">
        <v>136568</v>
      </c>
      <c r="L99" s="12">
        <v>8281</v>
      </c>
      <c r="M99" s="12">
        <f t="shared" si="5"/>
        <v>152719</v>
      </c>
      <c r="N99" s="12">
        <v>74802</v>
      </c>
      <c r="O99" s="14">
        <f t="shared" si="6"/>
        <v>2.0416432715702788</v>
      </c>
      <c r="P99" s="15">
        <v>872</v>
      </c>
      <c r="Q99" s="16">
        <f t="shared" si="7"/>
        <v>175.13646788990826</v>
      </c>
      <c r="R99" s="17" t="s">
        <v>237</v>
      </c>
      <c r="S99" s="18">
        <f>ABS(O1329-O99)*100</f>
        <v>32.377970353502405</v>
      </c>
      <c r="T99" s="10" t="s">
        <v>30</v>
      </c>
      <c r="U99" s="10" t="s">
        <v>36</v>
      </c>
      <c r="V99" s="12">
        <v>8281</v>
      </c>
      <c r="W99" s="10" t="s">
        <v>31</v>
      </c>
      <c r="X99" s="10" t="s">
        <v>238</v>
      </c>
      <c r="Y99" s="10" t="s">
        <v>33</v>
      </c>
      <c r="Z99" s="10">
        <v>45</v>
      </c>
    </row>
    <row r="100" spans="1:26" x14ac:dyDescent="0.3">
      <c r="A100" s="10" t="s">
        <v>237</v>
      </c>
      <c r="B100" s="10" t="s">
        <v>239</v>
      </c>
      <c r="C100" s="10" t="s">
        <v>240</v>
      </c>
      <c r="D100" s="11">
        <v>45730</v>
      </c>
      <c r="E100" s="12">
        <v>109000</v>
      </c>
      <c r="F100" s="10" t="s">
        <v>27</v>
      </c>
      <c r="G100" s="10" t="s">
        <v>28</v>
      </c>
      <c r="H100" s="12">
        <v>109000</v>
      </c>
      <c r="I100" s="12">
        <v>62400</v>
      </c>
      <c r="J100" s="13">
        <f t="shared" si="4"/>
        <v>57.247706422018354</v>
      </c>
      <c r="K100" s="12">
        <v>134898</v>
      </c>
      <c r="L100" s="12">
        <v>8281</v>
      </c>
      <c r="M100" s="12">
        <f t="shared" si="5"/>
        <v>100719</v>
      </c>
      <c r="N100" s="12">
        <v>73829</v>
      </c>
      <c r="O100" s="14">
        <f t="shared" si="6"/>
        <v>1.3642200219425971</v>
      </c>
      <c r="P100" s="15">
        <v>872</v>
      </c>
      <c r="Q100" s="16">
        <f t="shared" si="7"/>
        <v>115.50344036697248</v>
      </c>
      <c r="R100" s="17" t="s">
        <v>237</v>
      </c>
      <c r="S100" s="18">
        <f>ABS(O1329-O100)*100</f>
        <v>35.364354609265767</v>
      </c>
      <c r="T100" s="10" t="s">
        <v>30</v>
      </c>
      <c r="U100" s="10" t="s">
        <v>31</v>
      </c>
      <c r="V100" s="12">
        <v>8281</v>
      </c>
      <c r="W100" s="10" t="s">
        <v>31</v>
      </c>
      <c r="X100" s="10" t="s">
        <v>238</v>
      </c>
      <c r="Y100" s="10" t="s">
        <v>33</v>
      </c>
      <c r="Z100" s="10">
        <v>45</v>
      </c>
    </row>
    <row r="101" spans="1:26" x14ac:dyDescent="0.3">
      <c r="A101" s="19" t="s">
        <v>237</v>
      </c>
      <c r="B101" s="19" t="s">
        <v>241</v>
      </c>
      <c r="C101" s="19" t="s">
        <v>242</v>
      </c>
      <c r="D101" s="20">
        <v>45716</v>
      </c>
      <c r="E101" s="21">
        <v>140000</v>
      </c>
      <c r="F101" s="19" t="s">
        <v>27</v>
      </c>
      <c r="G101" s="19" t="s">
        <v>28</v>
      </c>
      <c r="H101" s="21">
        <v>140000</v>
      </c>
      <c r="I101" s="21">
        <v>46500</v>
      </c>
      <c r="J101" s="22">
        <f t="shared" si="4"/>
        <v>33.214285714285715</v>
      </c>
      <c r="K101" s="21">
        <v>100390</v>
      </c>
      <c r="L101" s="21">
        <v>8281</v>
      </c>
      <c r="M101" s="21">
        <f t="shared" si="5"/>
        <v>131719</v>
      </c>
      <c r="N101" s="21">
        <v>53707</v>
      </c>
      <c r="O101" s="23">
        <f t="shared" si="6"/>
        <v>2.4525480849796115</v>
      </c>
      <c r="P101" s="24">
        <v>650</v>
      </c>
      <c r="Q101" s="25">
        <f t="shared" si="7"/>
        <v>202.64461538461538</v>
      </c>
      <c r="R101" s="26" t="s">
        <v>237</v>
      </c>
      <c r="S101" s="27">
        <f>ABS(O1329-O101)*100</f>
        <v>73.468451694435672</v>
      </c>
      <c r="T101" s="19" t="s">
        <v>30</v>
      </c>
      <c r="U101" s="19" t="s">
        <v>31</v>
      </c>
      <c r="V101" s="21">
        <v>8281</v>
      </c>
      <c r="W101" s="19" t="s">
        <v>31</v>
      </c>
      <c r="X101" s="19" t="s">
        <v>238</v>
      </c>
      <c r="Y101" s="19" t="s">
        <v>33</v>
      </c>
      <c r="Z101" s="19">
        <v>45</v>
      </c>
    </row>
    <row r="102" spans="1:26" x14ac:dyDescent="0.3">
      <c r="A102" s="19" t="s">
        <v>237</v>
      </c>
      <c r="B102" s="19" t="s">
        <v>243</v>
      </c>
      <c r="C102" s="19" t="s">
        <v>244</v>
      </c>
      <c r="D102" s="20">
        <v>45463</v>
      </c>
      <c r="E102" s="21">
        <v>130000</v>
      </c>
      <c r="F102" s="19" t="s">
        <v>27</v>
      </c>
      <c r="G102" s="19" t="s">
        <v>28</v>
      </c>
      <c r="H102" s="21">
        <v>130000</v>
      </c>
      <c r="I102" s="21">
        <v>52300</v>
      </c>
      <c r="J102" s="22">
        <f t="shared" si="4"/>
        <v>40.230769230769234</v>
      </c>
      <c r="K102" s="21">
        <v>113949</v>
      </c>
      <c r="L102" s="21">
        <v>8281</v>
      </c>
      <c r="M102" s="21">
        <f t="shared" si="5"/>
        <v>121719</v>
      </c>
      <c r="N102" s="21">
        <v>61613</v>
      </c>
      <c r="O102" s="23">
        <f t="shared" si="6"/>
        <v>1.9755408761138071</v>
      </c>
      <c r="P102" s="24">
        <v>912</v>
      </c>
      <c r="Q102" s="25">
        <f t="shared" si="7"/>
        <v>133.46381578947367</v>
      </c>
      <c r="R102" s="26" t="s">
        <v>237</v>
      </c>
      <c r="S102" s="27">
        <f>ABS(O1329-O102)*100</f>
        <v>25.767730807855237</v>
      </c>
      <c r="T102" s="19" t="s">
        <v>147</v>
      </c>
      <c r="U102" s="19" t="s">
        <v>36</v>
      </c>
      <c r="V102" s="21">
        <v>8281</v>
      </c>
      <c r="W102" s="19" t="s">
        <v>31</v>
      </c>
      <c r="X102" s="19" t="s">
        <v>238</v>
      </c>
      <c r="Y102" s="19" t="s">
        <v>33</v>
      </c>
      <c r="Z102" s="19">
        <v>45</v>
      </c>
    </row>
    <row r="103" spans="1:26" x14ac:dyDescent="0.3">
      <c r="A103" s="10" t="s">
        <v>237</v>
      </c>
      <c r="B103" s="10" t="s">
        <v>245</v>
      </c>
      <c r="C103" s="10" t="s">
        <v>246</v>
      </c>
      <c r="D103" s="11">
        <v>45582</v>
      </c>
      <c r="E103" s="12">
        <v>145000</v>
      </c>
      <c r="F103" s="10" t="s">
        <v>27</v>
      </c>
      <c r="G103" s="10" t="s">
        <v>28</v>
      </c>
      <c r="H103" s="12">
        <v>145000</v>
      </c>
      <c r="I103" s="12">
        <v>48700</v>
      </c>
      <c r="J103" s="13">
        <f t="shared" si="4"/>
        <v>33.586206896551722</v>
      </c>
      <c r="K103" s="12">
        <v>104981</v>
      </c>
      <c r="L103" s="12">
        <v>8281</v>
      </c>
      <c r="M103" s="12">
        <f t="shared" si="5"/>
        <v>136719</v>
      </c>
      <c r="N103" s="12">
        <v>56384</v>
      </c>
      <c r="O103" s="14">
        <f t="shared" si="6"/>
        <v>2.4247836265607265</v>
      </c>
      <c r="P103" s="15">
        <v>654</v>
      </c>
      <c r="Q103" s="16">
        <f t="shared" si="7"/>
        <v>209.05045871559633</v>
      </c>
      <c r="R103" s="17" t="s">
        <v>237</v>
      </c>
      <c r="S103" s="18">
        <f>ABS(O1329-O103)*100</f>
        <v>70.692005852547183</v>
      </c>
      <c r="T103" s="10" t="s">
        <v>30</v>
      </c>
      <c r="U103" s="10" t="s">
        <v>31</v>
      </c>
      <c r="V103" s="12">
        <v>8281</v>
      </c>
      <c r="W103" s="10" t="s">
        <v>31</v>
      </c>
      <c r="X103" s="10" t="s">
        <v>238</v>
      </c>
      <c r="Y103" s="10" t="s">
        <v>33</v>
      </c>
      <c r="Z103" s="10">
        <v>45</v>
      </c>
    </row>
    <row r="104" spans="1:26" x14ac:dyDescent="0.3">
      <c r="A104" s="10" t="s">
        <v>237</v>
      </c>
      <c r="B104" s="10" t="s">
        <v>247</v>
      </c>
      <c r="C104" s="10" t="s">
        <v>248</v>
      </c>
      <c r="D104" s="11">
        <v>45420</v>
      </c>
      <c r="E104" s="12">
        <v>126000</v>
      </c>
      <c r="F104" s="10" t="s">
        <v>27</v>
      </c>
      <c r="G104" s="10" t="s">
        <v>28</v>
      </c>
      <c r="H104" s="12">
        <v>126000</v>
      </c>
      <c r="I104" s="12">
        <v>60500</v>
      </c>
      <c r="J104" s="13">
        <f t="shared" si="4"/>
        <v>48.015873015873019</v>
      </c>
      <c r="K104" s="12">
        <v>131682</v>
      </c>
      <c r="L104" s="12">
        <v>8281</v>
      </c>
      <c r="M104" s="12">
        <f t="shared" si="5"/>
        <v>117719</v>
      </c>
      <c r="N104" s="12">
        <v>71953</v>
      </c>
      <c r="O104" s="14">
        <f t="shared" si="6"/>
        <v>1.6360540908648702</v>
      </c>
      <c r="P104" s="15">
        <v>975</v>
      </c>
      <c r="Q104" s="16">
        <f t="shared" si="7"/>
        <v>120.7374358974359</v>
      </c>
      <c r="R104" s="17" t="s">
        <v>237</v>
      </c>
      <c r="S104" s="18">
        <f>ABS(O1329-O104)*100</f>
        <v>8.1809477170384568</v>
      </c>
      <c r="T104" s="10" t="s">
        <v>43</v>
      </c>
      <c r="U104" s="10" t="s">
        <v>36</v>
      </c>
      <c r="V104" s="12">
        <v>8281</v>
      </c>
      <c r="W104" s="10" t="s">
        <v>31</v>
      </c>
      <c r="X104" s="10" t="s">
        <v>238</v>
      </c>
      <c r="Y104" s="10" t="s">
        <v>33</v>
      </c>
      <c r="Z104" s="10">
        <v>45</v>
      </c>
    </row>
    <row r="105" spans="1:26" x14ac:dyDescent="0.3">
      <c r="A105" s="19" t="s">
        <v>237</v>
      </c>
      <c r="B105" s="19" t="s">
        <v>249</v>
      </c>
      <c r="C105" s="19" t="s">
        <v>250</v>
      </c>
      <c r="D105" s="20">
        <v>45503</v>
      </c>
      <c r="E105" s="21">
        <v>240001</v>
      </c>
      <c r="F105" s="19" t="s">
        <v>27</v>
      </c>
      <c r="G105" s="19" t="s">
        <v>55</v>
      </c>
      <c r="H105" s="21">
        <v>240001</v>
      </c>
      <c r="I105" s="21">
        <v>107900</v>
      </c>
      <c r="J105" s="22">
        <f t="shared" si="4"/>
        <v>44.95814600772497</v>
      </c>
      <c r="K105" s="21">
        <v>227774</v>
      </c>
      <c r="L105" s="21">
        <v>28745</v>
      </c>
      <c r="M105" s="21">
        <f t="shared" si="5"/>
        <v>211256</v>
      </c>
      <c r="N105" s="21">
        <v>116051</v>
      </c>
      <c r="O105" s="23">
        <f t="shared" si="6"/>
        <v>1.8203720777933838</v>
      </c>
      <c r="P105" s="24">
        <v>1506</v>
      </c>
      <c r="Q105" s="25">
        <f t="shared" si="7"/>
        <v>140.27622841965473</v>
      </c>
      <c r="R105" s="26" t="s">
        <v>237</v>
      </c>
      <c r="S105" s="27">
        <f>ABS(O1329-O105)*100</f>
        <v>10.250850975812909</v>
      </c>
      <c r="T105" s="19" t="s">
        <v>30</v>
      </c>
      <c r="U105" s="19" t="s">
        <v>36</v>
      </c>
      <c r="V105" s="21">
        <v>24938</v>
      </c>
      <c r="W105" s="19" t="s">
        <v>251</v>
      </c>
      <c r="X105" s="19" t="s">
        <v>238</v>
      </c>
      <c r="Y105" s="19" t="s">
        <v>33</v>
      </c>
      <c r="Z105" s="19">
        <v>41</v>
      </c>
    </row>
    <row r="106" spans="1:26" x14ac:dyDescent="0.3">
      <c r="A106" s="19" t="s">
        <v>237</v>
      </c>
      <c r="B106" s="19" t="s">
        <v>252</v>
      </c>
      <c r="C106" s="19" t="s">
        <v>253</v>
      </c>
      <c r="D106" s="20">
        <v>45055</v>
      </c>
      <c r="E106" s="21">
        <v>117500</v>
      </c>
      <c r="F106" s="19" t="s">
        <v>27</v>
      </c>
      <c r="G106" s="19" t="s">
        <v>28</v>
      </c>
      <c r="H106" s="21">
        <v>117500</v>
      </c>
      <c r="I106" s="21">
        <v>54300</v>
      </c>
      <c r="J106" s="22">
        <f t="shared" si="4"/>
        <v>46.212765957446813</v>
      </c>
      <c r="K106" s="21">
        <v>135897</v>
      </c>
      <c r="L106" s="21">
        <v>8313</v>
      </c>
      <c r="M106" s="21">
        <f t="shared" si="5"/>
        <v>109187</v>
      </c>
      <c r="N106" s="21">
        <v>74393</v>
      </c>
      <c r="O106" s="23">
        <f t="shared" si="6"/>
        <v>1.4677052948530103</v>
      </c>
      <c r="P106" s="24">
        <v>1001</v>
      </c>
      <c r="Q106" s="25">
        <f t="shared" si="7"/>
        <v>109.07792207792208</v>
      </c>
      <c r="R106" s="26" t="s">
        <v>237</v>
      </c>
      <c r="S106" s="27">
        <f>ABS(O1329-O106)*100</f>
        <v>25.015827318224449</v>
      </c>
      <c r="T106" s="19" t="s">
        <v>30</v>
      </c>
      <c r="U106" s="19" t="s">
        <v>36</v>
      </c>
      <c r="V106" s="21">
        <v>8313</v>
      </c>
      <c r="W106" s="19" t="s">
        <v>31</v>
      </c>
      <c r="X106" s="19" t="s">
        <v>238</v>
      </c>
      <c r="Y106" s="19" t="s">
        <v>33</v>
      </c>
      <c r="Z106" s="19">
        <v>47</v>
      </c>
    </row>
    <row r="107" spans="1:26" x14ac:dyDescent="0.3">
      <c r="A107" s="10" t="s">
        <v>237</v>
      </c>
      <c r="B107" s="10" t="s">
        <v>254</v>
      </c>
      <c r="C107" s="10" t="s">
        <v>255</v>
      </c>
      <c r="D107" s="11">
        <v>45272</v>
      </c>
      <c r="E107" s="12">
        <v>125000</v>
      </c>
      <c r="F107" s="10" t="s">
        <v>27</v>
      </c>
      <c r="G107" s="10" t="s">
        <v>28</v>
      </c>
      <c r="H107" s="12">
        <v>125000</v>
      </c>
      <c r="I107" s="12">
        <v>48300</v>
      </c>
      <c r="J107" s="13">
        <f t="shared" si="4"/>
        <v>38.64</v>
      </c>
      <c r="K107" s="12">
        <v>127981</v>
      </c>
      <c r="L107" s="12">
        <v>8313</v>
      </c>
      <c r="M107" s="12">
        <f t="shared" si="5"/>
        <v>116687</v>
      </c>
      <c r="N107" s="12">
        <v>69777</v>
      </c>
      <c r="O107" s="14">
        <f t="shared" si="6"/>
        <v>1.6722845636814423</v>
      </c>
      <c r="P107" s="15">
        <v>949</v>
      </c>
      <c r="Q107" s="16">
        <f t="shared" si="7"/>
        <v>122.95785036880928</v>
      </c>
      <c r="R107" s="17" t="s">
        <v>237</v>
      </c>
      <c r="S107" s="18">
        <f>ABS(O1329-O107)*100</f>
        <v>4.5579004353812458</v>
      </c>
      <c r="T107" s="10" t="s">
        <v>30</v>
      </c>
      <c r="U107" s="10" t="s">
        <v>36</v>
      </c>
      <c r="V107" s="12">
        <v>8313</v>
      </c>
      <c r="W107" s="10" t="s">
        <v>31</v>
      </c>
      <c r="X107" s="10" t="s">
        <v>238</v>
      </c>
      <c r="Y107" s="10" t="s">
        <v>33</v>
      </c>
      <c r="Z107" s="10">
        <v>45</v>
      </c>
    </row>
    <row r="108" spans="1:26" x14ac:dyDescent="0.3">
      <c r="A108" s="10" t="s">
        <v>237</v>
      </c>
      <c r="B108" s="10" t="s">
        <v>254</v>
      </c>
      <c r="C108" s="10" t="s">
        <v>255</v>
      </c>
      <c r="D108" s="11">
        <v>45461</v>
      </c>
      <c r="E108" s="12">
        <v>140000</v>
      </c>
      <c r="F108" s="10" t="s">
        <v>27</v>
      </c>
      <c r="G108" s="10" t="s">
        <v>28</v>
      </c>
      <c r="H108" s="12">
        <v>140000</v>
      </c>
      <c r="I108" s="12">
        <v>56800</v>
      </c>
      <c r="J108" s="13">
        <f t="shared" si="4"/>
        <v>40.571428571428569</v>
      </c>
      <c r="K108" s="12">
        <v>127981</v>
      </c>
      <c r="L108" s="12">
        <v>8313</v>
      </c>
      <c r="M108" s="12">
        <f t="shared" si="5"/>
        <v>131687</v>
      </c>
      <c r="N108" s="12">
        <v>69777</v>
      </c>
      <c r="O108" s="14">
        <f t="shared" si="6"/>
        <v>1.8872551127162245</v>
      </c>
      <c r="P108" s="15">
        <v>949</v>
      </c>
      <c r="Q108" s="16">
        <f t="shared" si="7"/>
        <v>138.76396206533192</v>
      </c>
      <c r="R108" s="17" t="s">
        <v>237</v>
      </c>
      <c r="S108" s="18">
        <f>ABS(O1329-O108)*100</f>
        <v>16.939154468096973</v>
      </c>
      <c r="T108" s="10" t="s">
        <v>30</v>
      </c>
      <c r="U108" s="10" t="s">
        <v>36</v>
      </c>
      <c r="V108" s="12">
        <v>8313</v>
      </c>
      <c r="W108" s="10" t="s">
        <v>31</v>
      </c>
      <c r="X108" s="10" t="s">
        <v>238</v>
      </c>
      <c r="Y108" s="10" t="s">
        <v>33</v>
      </c>
      <c r="Z108" s="10">
        <v>45</v>
      </c>
    </row>
    <row r="109" spans="1:26" x14ac:dyDescent="0.3">
      <c r="A109" s="19" t="s">
        <v>237</v>
      </c>
      <c r="B109" s="19" t="s">
        <v>256</v>
      </c>
      <c r="C109" s="19" t="s">
        <v>257</v>
      </c>
      <c r="D109" s="20">
        <v>45618</v>
      </c>
      <c r="E109" s="21">
        <v>156000</v>
      </c>
      <c r="F109" s="19" t="s">
        <v>27</v>
      </c>
      <c r="G109" s="19" t="s">
        <v>28</v>
      </c>
      <c r="H109" s="21">
        <v>156000</v>
      </c>
      <c r="I109" s="21">
        <v>54300</v>
      </c>
      <c r="J109" s="22">
        <f t="shared" si="4"/>
        <v>34.807692307692307</v>
      </c>
      <c r="K109" s="21">
        <v>122373</v>
      </c>
      <c r="L109" s="21">
        <v>8313</v>
      </c>
      <c r="M109" s="21">
        <f t="shared" si="5"/>
        <v>147687</v>
      </c>
      <c r="N109" s="21">
        <v>66507</v>
      </c>
      <c r="O109" s="23">
        <f t="shared" si="6"/>
        <v>2.220623393026298</v>
      </c>
      <c r="P109" s="24">
        <v>877</v>
      </c>
      <c r="Q109" s="25">
        <f t="shared" si="7"/>
        <v>168.40022805017105</v>
      </c>
      <c r="R109" s="26" t="s">
        <v>237</v>
      </c>
      <c r="S109" s="27">
        <f>ABS(O1329-O109)*100</f>
        <v>50.275982499104323</v>
      </c>
      <c r="T109" s="19" t="s">
        <v>43</v>
      </c>
      <c r="U109" s="19" t="s">
        <v>31</v>
      </c>
      <c r="V109" s="21">
        <v>8313</v>
      </c>
      <c r="W109" s="19" t="s">
        <v>31</v>
      </c>
      <c r="X109" s="19" t="s">
        <v>238</v>
      </c>
      <c r="Y109" s="19" t="s">
        <v>33</v>
      </c>
      <c r="Z109" s="19">
        <v>45</v>
      </c>
    </row>
    <row r="110" spans="1:26" x14ac:dyDescent="0.3">
      <c r="A110" s="19" t="s">
        <v>237</v>
      </c>
      <c r="B110" s="19" t="s">
        <v>258</v>
      </c>
      <c r="C110" s="19" t="s">
        <v>259</v>
      </c>
      <c r="D110" s="20">
        <v>45177</v>
      </c>
      <c r="E110" s="21">
        <v>116500</v>
      </c>
      <c r="F110" s="19" t="s">
        <v>27</v>
      </c>
      <c r="G110" s="19" t="s">
        <v>28</v>
      </c>
      <c r="H110" s="21">
        <v>116500</v>
      </c>
      <c r="I110" s="21">
        <v>45500</v>
      </c>
      <c r="J110" s="22">
        <f t="shared" si="4"/>
        <v>39.055793991416309</v>
      </c>
      <c r="K110" s="21">
        <v>114600</v>
      </c>
      <c r="L110" s="21">
        <v>7713</v>
      </c>
      <c r="M110" s="21">
        <f t="shared" si="5"/>
        <v>108787</v>
      </c>
      <c r="N110" s="21">
        <v>62324</v>
      </c>
      <c r="O110" s="23">
        <f t="shared" si="6"/>
        <v>1.7455073486939221</v>
      </c>
      <c r="P110" s="24">
        <v>949</v>
      </c>
      <c r="Q110" s="25">
        <f t="shared" si="7"/>
        <v>114.63329820864067</v>
      </c>
      <c r="R110" s="26" t="s">
        <v>237</v>
      </c>
      <c r="S110" s="27">
        <f>ABS(O1329-O110)*100</f>
        <v>2.764378065866735</v>
      </c>
      <c r="T110" s="19" t="s">
        <v>30</v>
      </c>
      <c r="U110" s="19" t="s">
        <v>36</v>
      </c>
      <c r="V110" s="21">
        <v>7713</v>
      </c>
      <c r="W110" s="19" t="s">
        <v>31</v>
      </c>
      <c r="X110" s="19" t="s">
        <v>238</v>
      </c>
      <c r="Y110" s="19" t="s">
        <v>33</v>
      </c>
      <c r="Z110" s="19">
        <v>46</v>
      </c>
    </row>
    <row r="111" spans="1:26" x14ac:dyDescent="0.3">
      <c r="A111" s="10" t="s">
        <v>237</v>
      </c>
      <c r="B111" s="10" t="s">
        <v>260</v>
      </c>
      <c r="C111" s="10" t="s">
        <v>261</v>
      </c>
      <c r="D111" s="11">
        <v>45408</v>
      </c>
      <c r="E111" s="12">
        <v>130000</v>
      </c>
      <c r="F111" s="10" t="s">
        <v>27</v>
      </c>
      <c r="G111" s="10" t="s">
        <v>28</v>
      </c>
      <c r="H111" s="12">
        <v>130000</v>
      </c>
      <c r="I111" s="12">
        <v>72500</v>
      </c>
      <c r="J111" s="13">
        <f t="shared" si="4"/>
        <v>55.769230769230774</v>
      </c>
      <c r="K111" s="12">
        <v>156682</v>
      </c>
      <c r="L111" s="12">
        <v>23807</v>
      </c>
      <c r="M111" s="12">
        <f t="shared" si="5"/>
        <v>106193</v>
      </c>
      <c r="N111" s="12">
        <v>77478</v>
      </c>
      <c r="O111" s="14">
        <f t="shared" si="6"/>
        <v>1.3706213376700482</v>
      </c>
      <c r="P111" s="15">
        <v>1001</v>
      </c>
      <c r="Q111" s="16">
        <f t="shared" si="7"/>
        <v>106.08691308691309</v>
      </c>
      <c r="R111" s="17" t="s">
        <v>237</v>
      </c>
      <c r="S111" s="18">
        <f>ABS(O1329-O111)*100</f>
        <v>34.724223036520655</v>
      </c>
      <c r="T111" s="10" t="s">
        <v>30</v>
      </c>
      <c r="U111" s="10" t="s">
        <v>36</v>
      </c>
      <c r="V111" s="12">
        <v>23807</v>
      </c>
      <c r="W111" s="10" t="s">
        <v>31</v>
      </c>
      <c r="X111" s="10" t="s">
        <v>238</v>
      </c>
      <c r="Y111" s="10" t="s">
        <v>33</v>
      </c>
      <c r="Z111" s="10">
        <v>47</v>
      </c>
    </row>
    <row r="112" spans="1:26" x14ac:dyDescent="0.3">
      <c r="A112" s="10" t="s">
        <v>237</v>
      </c>
      <c r="B112" s="10" t="s">
        <v>262</v>
      </c>
      <c r="C112" s="10" t="s">
        <v>263</v>
      </c>
      <c r="D112" s="11">
        <v>45553</v>
      </c>
      <c r="E112" s="12">
        <v>150000</v>
      </c>
      <c r="F112" s="10" t="s">
        <v>27</v>
      </c>
      <c r="G112" s="10" t="s">
        <v>28</v>
      </c>
      <c r="H112" s="12">
        <v>150000</v>
      </c>
      <c r="I112" s="12">
        <v>67300</v>
      </c>
      <c r="J112" s="13">
        <f t="shared" si="4"/>
        <v>44.866666666666667</v>
      </c>
      <c r="K112" s="12">
        <v>151218</v>
      </c>
      <c r="L112" s="12">
        <v>17309</v>
      </c>
      <c r="M112" s="12">
        <f t="shared" si="5"/>
        <v>132691</v>
      </c>
      <c r="N112" s="12">
        <v>78081</v>
      </c>
      <c r="O112" s="14">
        <f t="shared" si="6"/>
        <v>1.699401903151855</v>
      </c>
      <c r="P112" s="15">
        <v>1030</v>
      </c>
      <c r="Q112" s="16">
        <f t="shared" si="7"/>
        <v>128.82621359223302</v>
      </c>
      <c r="R112" s="17" t="s">
        <v>237</v>
      </c>
      <c r="S112" s="18">
        <f>ABS(O1329-O112)*100</f>
        <v>1.8461664883399731</v>
      </c>
      <c r="T112" s="10" t="s">
        <v>43</v>
      </c>
      <c r="U112" s="10" t="s">
        <v>36</v>
      </c>
      <c r="V112" s="12">
        <v>17309</v>
      </c>
      <c r="W112" s="10" t="s">
        <v>31</v>
      </c>
      <c r="X112" s="10" t="s">
        <v>238</v>
      </c>
      <c r="Y112" s="10" t="s">
        <v>33</v>
      </c>
      <c r="Z112" s="10">
        <v>45</v>
      </c>
    </row>
    <row r="113" spans="1:26" x14ac:dyDescent="0.3">
      <c r="A113" s="19" t="s">
        <v>237</v>
      </c>
      <c r="B113" s="19" t="s">
        <v>264</v>
      </c>
      <c r="C113" s="19" t="s">
        <v>265</v>
      </c>
      <c r="D113" s="20">
        <v>45265</v>
      </c>
      <c r="E113" s="21">
        <v>145000</v>
      </c>
      <c r="F113" s="19" t="s">
        <v>27</v>
      </c>
      <c r="G113" s="19" t="s">
        <v>28</v>
      </c>
      <c r="H113" s="21">
        <v>145000</v>
      </c>
      <c r="I113" s="21">
        <v>65300</v>
      </c>
      <c r="J113" s="22">
        <f t="shared" si="4"/>
        <v>45.03448275862069</v>
      </c>
      <c r="K113" s="21">
        <v>169635</v>
      </c>
      <c r="L113" s="21">
        <v>36728</v>
      </c>
      <c r="M113" s="21">
        <f t="shared" si="5"/>
        <v>108272</v>
      </c>
      <c r="N113" s="21">
        <v>77496</v>
      </c>
      <c r="O113" s="23">
        <f t="shared" si="6"/>
        <v>1.3971301744606173</v>
      </c>
      <c r="P113" s="24">
        <v>936</v>
      </c>
      <c r="Q113" s="25">
        <f t="shared" si="7"/>
        <v>115.67521367521367</v>
      </c>
      <c r="R113" s="26" t="s">
        <v>237</v>
      </c>
      <c r="S113" s="27">
        <f>ABS(O1329-O113)*100</f>
        <v>32.073339357463752</v>
      </c>
      <c r="T113" s="19" t="s">
        <v>30</v>
      </c>
      <c r="U113" s="19" t="s">
        <v>36</v>
      </c>
      <c r="V113" s="21">
        <v>33250</v>
      </c>
      <c r="W113" s="19" t="s">
        <v>31</v>
      </c>
      <c r="X113" s="19" t="s">
        <v>238</v>
      </c>
      <c r="Y113" s="19" t="s">
        <v>33</v>
      </c>
      <c r="Z113" s="19">
        <v>45</v>
      </c>
    </row>
    <row r="114" spans="1:26" x14ac:dyDescent="0.3">
      <c r="A114" s="19" t="s">
        <v>237</v>
      </c>
      <c r="B114" s="19" t="s">
        <v>266</v>
      </c>
      <c r="C114" s="19" t="s">
        <v>267</v>
      </c>
      <c r="D114" s="20">
        <v>45107</v>
      </c>
      <c r="E114" s="21">
        <v>130000</v>
      </c>
      <c r="F114" s="19" t="s">
        <v>27</v>
      </c>
      <c r="G114" s="19" t="s">
        <v>28</v>
      </c>
      <c r="H114" s="21">
        <v>130000</v>
      </c>
      <c r="I114" s="21">
        <v>54300</v>
      </c>
      <c r="J114" s="22">
        <f t="shared" si="4"/>
        <v>41.769230769230766</v>
      </c>
      <c r="K114" s="21">
        <v>144472</v>
      </c>
      <c r="L114" s="21">
        <v>8313</v>
      </c>
      <c r="M114" s="21">
        <f t="shared" si="5"/>
        <v>121687</v>
      </c>
      <c r="N114" s="21">
        <v>79393</v>
      </c>
      <c r="O114" s="23">
        <f t="shared" si="6"/>
        <v>1.5327169901628608</v>
      </c>
      <c r="P114" s="24">
        <v>1110</v>
      </c>
      <c r="Q114" s="25">
        <f t="shared" si="7"/>
        <v>109.62792792792793</v>
      </c>
      <c r="R114" s="26" t="s">
        <v>237</v>
      </c>
      <c r="S114" s="27">
        <f>ABS(O1329-O114)*100</f>
        <v>18.514657787239397</v>
      </c>
      <c r="T114" s="19" t="s">
        <v>43</v>
      </c>
      <c r="U114" s="19" t="s">
        <v>36</v>
      </c>
      <c r="V114" s="21">
        <v>8313</v>
      </c>
      <c r="W114" s="19" t="s">
        <v>31</v>
      </c>
      <c r="X114" s="19" t="s">
        <v>238</v>
      </c>
      <c r="Y114" s="19" t="s">
        <v>33</v>
      </c>
      <c r="Z114" s="19">
        <v>45</v>
      </c>
    </row>
    <row r="115" spans="1:26" x14ac:dyDescent="0.3">
      <c r="A115" s="10" t="s">
        <v>237</v>
      </c>
      <c r="B115" s="10" t="s">
        <v>268</v>
      </c>
      <c r="C115" s="10" t="s">
        <v>269</v>
      </c>
      <c r="D115" s="11">
        <v>45195</v>
      </c>
      <c r="E115" s="12">
        <v>155000</v>
      </c>
      <c r="F115" s="10" t="s">
        <v>27</v>
      </c>
      <c r="G115" s="10" t="s">
        <v>28</v>
      </c>
      <c r="H115" s="12">
        <v>155000</v>
      </c>
      <c r="I115" s="12">
        <v>58600</v>
      </c>
      <c r="J115" s="13">
        <f t="shared" si="4"/>
        <v>37.806451612903224</v>
      </c>
      <c r="K115" s="12">
        <v>153474</v>
      </c>
      <c r="L115" s="12">
        <v>20028</v>
      </c>
      <c r="M115" s="12">
        <f t="shared" si="5"/>
        <v>134972</v>
      </c>
      <c r="N115" s="12">
        <v>77811</v>
      </c>
      <c r="O115" s="14">
        <f t="shared" si="6"/>
        <v>1.7346133580085077</v>
      </c>
      <c r="P115" s="15">
        <v>1020</v>
      </c>
      <c r="Q115" s="16">
        <f t="shared" si="7"/>
        <v>132.32549019607842</v>
      </c>
      <c r="R115" s="17" t="s">
        <v>237</v>
      </c>
      <c r="S115" s="18">
        <f>ABS(O1329-O115)*100</f>
        <v>1.6749789973252938</v>
      </c>
      <c r="T115" s="10" t="s">
        <v>30</v>
      </c>
      <c r="U115" s="10" t="s">
        <v>36</v>
      </c>
      <c r="V115" s="12">
        <v>18703</v>
      </c>
      <c r="W115" s="10" t="s">
        <v>31</v>
      </c>
      <c r="X115" s="10" t="s">
        <v>238</v>
      </c>
      <c r="Y115" s="10" t="s">
        <v>33</v>
      </c>
      <c r="Z115" s="10">
        <v>45</v>
      </c>
    </row>
    <row r="116" spans="1:26" x14ac:dyDescent="0.3">
      <c r="A116" s="10" t="s">
        <v>237</v>
      </c>
      <c r="B116" s="10" t="s">
        <v>270</v>
      </c>
      <c r="C116" s="10" t="s">
        <v>271</v>
      </c>
      <c r="D116" s="11">
        <v>45084</v>
      </c>
      <c r="E116" s="12">
        <v>120000</v>
      </c>
      <c r="F116" s="10" t="s">
        <v>27</v>
      </c>
      <c r="G116" s="10" t="s">
        <v>28</v>
      </c>
      <c r="H116" s="12">
        <v>120000</v>
      </c>
      <c r="I116" s="12">
        <v>46200</v>
      </c>
      <c r="J116" s="13">
        <f t="shared" si="4"/>
        <v>38.5</v>
      </c>
      <c r="K116" s="12">
        <v>122968</v>
      </c>
      <c r="L116" s="12">
        <v>8313</v>
      </c>
      <c r="M116" s="12">
        <f t="shared" si="5"/>
        <v>111687</v>
      </c>
      <c r="N116" s="12">
        <v>66854</v>
      </c>
      <c r="O116" s="14">
        <f t="shared" si="6"/>
        <v>1.6706105842582344</v>
      </c>
      <c r="P116" s="15">
        <v>924</v>
      </c>
      <c r="Q116" s="16">
        <f t="shared" si="7"/>
        <v>120.87337662337663</v>
      </c>
      <c r="R116" s="17" t="s">
        <v>237</v>
      </c>
      <c r="S116" s="18">
        <f>ABS(O1329-O116)*100</f>
        <v>4.7252983777020363</v>
      </c>
      <c r="T116" s="10" t="s">
        <v>30</v>
      </c>
      <c r="U116" s="10" t="s">
        <v>36</v>
      </c>
      <c r="V116" s="12">
        <v>8313</v>
      </c>
      <c r="W116" s="10" t="s">
        <v>31</v>
      </c>
      <c r="X116" s="10" t="s">
        <v>238</v>
      </c>
      <c r="Y116" s="10" t="s">
        <v>33</v>
      </c>
      <c r="Z116" s="10">
        <v>45</v>
      </c>
    </row>
    <row r="117" spans="1:26" x14ac:dyDescent="0.3">
      <c r="A117" s="19" t="s">
        <v>237</v>
      </c>
      <c r="B117" s="19" t="s">
        <v>272</v>
      </c>
      <c r="C117" s="19" t="s">
        <v>273</v>
      </c>
      <c r="D117" s="20">
        <v>45065</v>
      </c>
      <c r="E117" s="21">
        <v>160000</v>
      </c>
      <c r="F117" s="19" t="s">
        <v>27</v>
      </c>
      <c r="G117" s="19" t="s">
        <v>28</v>
      </c>
      <c r="H117" s="21">
        <v>160000</v>
      </c>
      <c r="I117" s="21">
        <v>61100</v>
      </c>
      <c r="J117" s="22">
        <f t="shared" si="4"/>
        <v>38.1875</v>
      </c>
      <c r="K117" s="21">
        <v>147785</v>
      </c>
      <c r="L117" s="21">
        <v>8313</v>
      </c>
      <c r="M117" s="21">
        <f t="shared" si="5"/>
        <v>151687</v>
      </c>
      <c r="N117" s="21">
        <v>81324</v>
      </c>
      <c r="O117" s="23">
        <f t="shared" si="6"/>
        <v>1.8652181397865328</v>
      </c>
      <c r="P117" s="24">
        <v>1023</v>
      </c>
      <c r="Q117" s="25">
        <f t="shared" si="7"/>
        <v>148.27663734115347</v>
      </c>
      <c r="R117" s="26" t="s">
        <v>237</v>
      </c>
      <c r="S117" s="27">
        <f>ABS(O1329-O117)*100</f>
        <v>14.735457175127809</v>
      </c>
      <c r="T117" s="19" t="s">
        <v>30</v>
      </c>
      <c r="U117" s="19" t="s">
        <v>36</v>
      </c>
      <c r="V117" s="21">
        <v>8313</v>
      </c>
      <c r="W117" s="19" t="s">
        <v>31</v>
      </c>
      <c r="X117" s="19" t="s">
        <v>238</v>
      </c>
      <c r="Y117" s="19" t="s">
        <v>33</v>
      </c>
      <c r="Z117" s="19">
        <v>47</v>
      </c>
    </row>
    <row r="118" spans="1:26" x14ac:dyDescent="0.3">
      <c r="A118" s="19" t="s">
        <v>237</v>
      </c>
      <c r="B118" s="19" t="s">
        <v>274</v>
      </c>
      <c r="C118" s="19" t="s">
        <v>275</v>
      </c>
      <c r="D118" s="20">
        <v>45657</v>
      </c>
      <c r="E118" s="21">
        <v>122000</v>
      </c>
      <c r="F118" s="19" t="s">
        <v>27</v>
      </c>
      <c r="G118" s="19" t="s">
        <v>28</v>
      </c>
      <c r="H118" s="21">
        <v>122000</v>
      </c>
      <c r="I118" s="21">
        <v>56700</v>
      </c>
      <c r="J118" s="22">
        <f t="shared" si="4"/>
        <v>46.475409836065573</v>
      </c>
      <c r="K118" s="21">
        <v>125639</v>
      </c>
      <c r="L118" s="21">
        <v>16625</v>
      </c>
      <c r="M118" s="21">
        <f t="shared" si="5"/>
        <v>105375</v>
      </c>
      <c r="N118" s="21">
        <v>63565</v>
      </c>
      <c r="O118" s="23">
        <f t="shared" si="6"/>
        <v>1.6577519074962637</v>
      </c>
      <c r="P118" s="24">
        <v>720</v>
      </c>
      <c r="Q118" s="25">
        <f t="shared" si="7"/>
        <v>146.35416666666666</v>
      </c>
      <c r="R118" s="26" t="s">
        <v>237</v>
      </c>
      <c r="S118" s="27">
        <f>ABS(O1329-O118)*100</f>
        <v>6.0111660538991085</v>
      </c>
      <c r="T118" s="19" t="s">
        <v>43</v>
      </c>
      <c r="U118" s="19" t="s">
        <v>31</v>
      </c>
      <c r="V118" s="21">
        <v>16625</v>
      </c>
      <c r="W118" s="19" t="s">
        <v>31</v>
      </c>
      <c r="X118" s="19" t="s">
        <v>238</v>
      </c>
      <c r="Y118" s="19" t="s">
        <v>33</v>
      </c>
      <c r="Z118" s="19">
        <v>45</v>
      </c>
    </row>
    <row r="119" spans="1:26" x14ac:dyDescent="0.3">
      <c r="A119" s="10" t="s">
        <v>237</v>
      </c>
      <c r="B119" s="10" t="s">
        <v>276</v>
      </c>
      <c r="C119" s="10" t="s">
        <v>277</v>
      </c>
      <c r="D119" s="11">
        <v>45294</v>
      </c>
      <c r="E119" s="12">
        <v>185000</v>
      </c>
      <c r="F119" s="10" t="s">
        <v>27</v>
      </c>
      <c r="G119" s="10" t="s">
        <v>28</v>
      </c>
      <c r="H119" s="12">
        <v>185000</v>
      </c>
      <c r="I119" s="12">
        <v>51900</v>
      </c>
      <c r="J119" s="13">
        <f t="shared" si="4"/>
        <v>28.054054054054056</v>
      </c>
      <c r="K119" s="12">
        <v>131746</v>
      </c>
      <c r="L119" s="12">
        <v>7263</v>
      </c>
      <c r="M119" s="12">
        <f t="shared" si="5"/>
        <v>177737</v>
      </c>
      <c r="N119" s="12">
        <v>72584</v>
      </c>
      <c r="O119" s="14">
        <f t="shared" si="6"/>
        <v>2.4487077041772292</v>
      </c>
      <c r="P119" s="15">
        <v>864</v>
      </c>
      <c r="Q119" s="16">
        <f t="shared" si="7"/>
        <v>205.71412037037038</v>
      </c>
      <c r="R119" s="17" t="s">
        <v>237</v>
      </c>
      <c r="S119" s="18">
        <f>ABS(O1329-O119)*100</f>
        <v>73.084413614197445</v>
      </c>
      <c r="T119" s="10" t="s">
        <v>30</v>
      </c>
      <c r="U119" s="10" t="s">
        <v>36</v>
      </c>
      <c r="V119" s="12">
        <v>7263</v>
      </c>
      <c r="W119" s="10" t="s">
        <v>31</v>
      </c>
      <c r="X119" s="10" t="s">
        <v>238</v>
      </c>
      <c r="Y119" s="10" t="s">
        <v>33</v>
      </c>
      <c r="Z119" s="10">
        <v>45</v>
      </c>
    </row>
    <row r="120" spans="1:26" x14ac:dyDescent="0.3">
      <c r="A120" s="10" t="s">
        <v>237</v>
      </c>
      <c r="B120" s="10" t="s">
        <v>278</v>
      </c>
      <c r="C120" s="10" t="s">
        <v>279</v>
      </c>
      <c r="D120" s="11">
        <v>45502</v>
      </c>
      <c r="E120" s="12">
        <v>187000</v>
      </c>
      <c r="F120" s="10" t="s">
        <v>27</v>
      </c>
      <c r="G120" s="10" t="s">
        <v>28</v>
      </c>
      <c r="H120" s="12">
        <v>187000</v>
      </c>
      <c r="I120" s="12">
        <v>62200</v>
      </c>
      <c r="J120" s="13">
        <f t="shared" si="4"/>
        <v>33.262032085561501</v>
      </c>
      <c r="K120" s="12">
        <v>134310</v>
      </c>
      <c r="L120" s="12">
        <v>7263</v>
      </c>
      <c r="M120" s="12">
        <f t="shared" si="5"/>
        <v>179737</v>
      </c>
      <c r="N120" s="12">
        <v>74079</v>
      </c>
      <c r="O120" s="14">
        <f t="shared" si="6"/>
        <v>2.4262881518379027</v>
      </c>
      <c r="P120" s="15">
        <v>864</v>
      </c>
      <c r="Q120" s="16">
        <f t="shared" si="7"/>
        <v>208.02893518518519</v>
      </c>
      <c r="R120" s="17" t="s">
        <v>237</v>
      </c>
      <c r="S120" s="18">
        <f>ABS(O1329-O120)*100</f>
        <v>70.842458380264787</v>
      </c>
      <c r="T120" s="10" t="s">
        <v>30</v>
      </c>
      <c r="U120" s="10" t="s">
        <v>36</v>
      </c>
      <c r="V120" s="12">
        <v>7263</v>
      </c>
      <c r="W120" s="10" t="s">
        <v>31</v>
      </c>
      <c r="X120" s="10" t="s">
        <v>238</v>
      </c>
      <c r="Y120" s="10" t="s">
        <v>33</v>
      </c>
      <c r="Z120" s="10">
        <v>45</v>
      </c>
    </row>
    <row r="121" spans="1:26" x14ac:dyDescent="0.3">
      <c r="A121" s="19" t="s">
        <v>237</v>
      </c>
      <c r="B121" s="19" t="s">
        <v>280</v>
      </c>
      <c r="C121" s="19" t="s">
        <v>281</v>
      </c>
      <c r="D121" s="20">
        <v>45457</v>
      </c>
      <c r="E121" s="21">
        <v>180000</v>
      </c>
      <c r="F121" s="19" t="s">
        <v>27</v>
      </c>
      <c r="G121" s="19" t="s">
        <v>28</v>
      </c>
      <c r="H121" s="21">
        <v>180000</v>
      </c>
      <c r="I121" s="21">
        <v>48700</v>
      </c>
      <c r="J121" s="22">
        <f t="shared" si="4"/>
        <v>27.055555555555554</v>
      </c>
      <c r="K121" s="21">
        <v>140557</v>
      </c>
      <c r="L121" s="21">
        <v>7617</v>
      </c>
      <c r="M121" s="21">
        <f t="shared" si="5"/>
        <v>172383</v>
      </c>
      <c r="N121" s="21">
        <v>77516</v>
      </c>
      <c r="O121" s="23">
        <f t="shared" si="6"/>
        <v>2.2238376593219464</v>
      </c>
      <c r="P121" s="24">
        <v>936</v>
      </c>
      <c r="Q121" s="25">
        <f t="shared" si="7"/>
        <v>184.1698717948718</v>
      </c>
      <c r="R121" s="26" t="s">
        <v>237</v>
      </c>
      <c r="S121" s="27">
        <f>ABS(O1329-O121)*100</f>
        <v>50.59740912866917</v>
      </c>
      <c r="T121" s="19" t="s">
        <v>30</v>
      </c>
      <c r="U121" s="19" t="s">
        <v>282</v>
      </c>
      <c r="V121" s="21">
        <v>7617</v>
      </c>
      <c r="W121" s="19" t="s">
        <v>31</v>
      </c>
      <c r="X121" s="19" t="s">
        <v>238</v>
      </c>
      <c r="Y121" s="19" t="s">
        <v>33</v>
      </c>
      <c r="Z121" s="19">
        <v>45</v>
      </c>
    </row>
    <row r="122" spans="1:26" x14ac:dyDescent="0.3">
      <c r="A122" s="19" t="s">
        <v>237</v>
      </c>
      <c r="B122" s="19" t="s">
        <v>283</v>
      </c>
      <c r="C122" s="19" t="s">
        <v>284</v>
      </c>
      <c r="D122" s="20">
        <v>45097</v>
      </c>
      <c r="E122" s="21">
        <v>130000</v>
      </c>
      <c r="F122" s="19" t="s">
        <v>27</v>
      </c>
      <c r="G122" s="19" t="s">
        <v>28</v>
      </c>
      <c r="H122" s="21">
        <v>130000</v>
      </c>
      <c r="I122" s="21">
        <v>37700</v>
      </c>
      <c r="J122" s="22">
        <f t="shared" si="4"/>
        <v>28.999999999999996</v>
      </c>
      <c r="K122" s="21">
        <v>99519</v>
      </c>
      <c r="L122" s="21">
        <v>8281</v>
      </c>
      <c r="M122" s="21">
        <f t="shared" si="5"/>
        <v>121719</v>
      </c>
      <c r="N122" s="21">
        <v>53200</v>
      </c>
      <c r="O122" s="23">
        <f t="shared" si="6"/>
        <v>2.2879511278195488</v>
      </c>
      <c r="P122" s="24">
        <v>588</v>
      </c>
      <c r="Q122" s="25">
        <f t="shared" si="7"/>
        <v>207.00510204081633</v>
      </c>
      <c r="R122" s="26" t="s">
        <v>237</v>
      </c>
      <c r="S122" s="27">
        <f>ABS(O1329-O122)*100</f>
        <v>57.008755978429406</v>
      </c>
      <c r="T122" s="19" t="s">
        <v>30</v>
      </c>
      <c r="U122" s="19" t="s">
        <v>36</v>
      </c>
      <c r="V122" s="21">
        <v>8281</v>
      </c>
      <c r="W122" s="19" t="s">
        <v>31</v>
      </c>
      <c r="X122" s="19" t="s">
        <v>238</v>
      </c>
      <c r="Y122" s="19" t="s">
        <v>33</v>
      </c>
      <c r="Z122" s="19">
        <v>45</v>
      </c>
    </row>
    <row r="123" spans="1:26" x14ac:dyDescent="0.3">
      <c r="A123" s="10" t="s">
        <v>237</v>
      </c>
      <c r="B123" s="10" t="s">
        <v>285</v>
      </c>
      <c r="C123" s="10" t="s">
        <v>286</v>
      </c>
      <c r="D123" s="11">
        <v>45093</v>
      </c>
      <c r="E123" s="12">
        <v>84550</v>
      </c>
      <c r="F123" s="10" t="s">
        <v>27</v>
      </c>
      <c r="G123" s="10" t="s">
        <v>28</v>
      </c>
      <c r="H123" s="12">
        <v>84550</v>
      </c>
      <c r="I123" s="12">
        <v>44600</v>
      </c>
      <c r="J123" s="13">
        <f t="shared" si="4"/>
        <v>52.7498521584861</v>
      </c>
      <c r="K123" s="12">
        <v>117909</v>
      </c>
      <c r="L123" s="12">
        <v>8104</v>
      </c>
      <c r="M123" s="12">
        <f t="shared" si="5"/>
        <v>76446</v>
      </c>
      <c r="N123" s="12">
        <v>64026</v>
      </c>
      <c r="O123" s="14">
        <f t="shared" si="6"/>
        <v>1.1939836941242621</v>
      </c>
      <c r="P123" s="15">
        <v>780</v>
      </c>
      <c r="Q123" s="16">
        <f t="shared" si="7"/>
        <v>98.007692307692309</v>
      </c>
      <c r="R123" s="17" t="s">
        <v>237</v>
      </c>
      <c r="S123" s="18">
        <f>ABS(O1329-O123)*100</f>
        <v>52.387987391099266</v>
      </c>
      <c r="T123" s="10" t="s">
        <v>30</v>
      </c>
      <c r="U123" s="10" t="s">
        <v>36</v>
      </c>
      <c r="V123" s="12">
        <v>8104</v>
      </c>
      <c r="W123" s="10" t="s">
        <v>31</v>
      </c>
      <c r="X123" s="10" t="s">
        <v>238</v>
      </c>
      <c r="Y123" s="10" t="s">
        <v>33</v>
      </c>
      <c r="Z123" s="10">
        <v>45</v>
      </c>
    </row>
    <row r="124" spans="1:26" x14ac:dyDescent="0.3">
      <c r="A124" s="10" t="s">
        <v>237</v>
      </c>
      <c r="B124" s="10" t="s">
        <v>287</v>
      </c>
      <c r="C124" s="10" t="s">
        <v>288</v>
      </c>
      <c r="D124" s="11">
        <v>45687</v>
      </c>
      <c r="E124" s="12">
        <v>50000</v>
      </c>
      <c r="F124" s="10" t="s">
        <v>27</v>
      </c>
      <c r="G124" s="10" t="s">
        <v>28</v>
      </c>
      <c r="H124" s="12">
        <v>50000</v>
      </c>
      <c r="I124" s="12">
        <v>41500</v>
      </c>
      <c r="J124" s="13">
        <f t="shared" si="4"/>
        <v>83</v>
      </c>
      <c r="K124" s="12">
        <v>93655</v>
      </c>
      <c r="L124" s="12">
        <v>14182</v>
      </c>
      <c r="M124" s="12">
        <f t="shared" si="5"/>
        <v>35818</v>
      </c>
      <c r="N124" s="12">
        <v>46339</v>
      </c>
      <c r="O124" s="14">
        <f t="shared" si="6"/>
        <v>0.77295582554651587</v>
      </c>
      <c r="P124" s="15">
        <v>690</v>
      </c>
      <c r="Q124" s="16">
        <f t="shared" si="7"/>
        <v>51.91014492753623</v>
      </c>
      <c r="R124" s="17" t="s">
        <v>237</v>
      </c>
      <c r="S124" s="18">
        <f>ABS(O1329-O124)*100</f>
        <v>94.49077424887389</v>
      </c>
      <c r="T124" s="10" t="s">
        <v>43</v>
      </c>
      <c r="U124" s="10" t="s">
        <v>31</v>
      </c>
      <c r="V124" s="12">
        <v>14182</v>
      </c>
      <c r="W124" s="10" t="s">
        <v>31</v>
      </c>
      <c r="X124" s="10" t="s">
        <v>238</v>
      </c>
      <c r="Y124" s="10" t="s">
        <v>33</v>
      </c>
      <c r="Z124" s="10">
        <v>45</v>
      </c>
    </row>
    <row r="125" spans="1:26" x14ac:dyDescent="0.3">
      <c r="A125" s="19" t="s">
        <v>237</v>
      </c>
      <c r="B125" s="19" t="s">
        <v>289</v>
      </c>
      <c r="C125" s="19" t="s">
        <v>290</v>
      </c>
      <c r="D125" s="20">
        <v>45504</v>
      </c>
      <c r="E125" s="21">
        <v>159000</v>
      </c>
      <c r="F125" s="19" t="s">
        <v>27</v>
      </c>
      <c r="G125" s="19" t="s">
        <v>28</v>
      </c>
      <c r="H125" s="21">
        <v>159000</v>
      </c>
      <c r="I125" s="21">
        <v>61900</v>
      </c>
      <c r="J125" s="22">
        <f t="shared" si="4"/>
        <v>38.930817610062896</v>
      </c>
      <c r="K125" s="21">
        <v>139303</v>
      </c>
      <c r="L125" s="21">
        <v>19246</v>
      </c>
      <c r="M125" s="21">
        <f t="shared" si="5"/>
        <v>139754</v>
      </c>
      <c r="N125" s="21">
        <v>70004</v>
      </c>
      <c r="O125" s="23">
        <f t="shared" si="6"/>
        <v>1.9963716359065196</v>
      </c>
      <c r="P125" s="24">
        <v>1053</v>
      </c>
      <c r="Q125" s="25">
        <f t="shared" si="7"/>
        <v>132.71984805318138</v>
      </c>
      <c r="R125" s="26" t="s">
        <v>237</v>
      </c>
      <c r="S125" s="27">
        <f>ABS(O1329-O125)*100</f>
        <v>27.85080678712648</v>
      </c>
      <c r="T125" s="19" t="s">
        <v>147</v>
      </c>
      <c r="U125" s="19" t="s">
        <v>36</v>
      </c>
      <c r="V125" s="21">
        <v>19246</v>
      </c>
      <c r="W125" s="19" t="s">
        <v>31</v>
      </c>
      <c r="X125" s="19" t="s">
        <v>238</v>
      </c>
      <c r="Y125" s="19" t="s">
        <v>33</v>
      </c>
      <c r="Z125" s="19">
        <v>45</v>
      </c>
    </row>
    <row r="126" spans="1:26" x14ac:dyDescent="0.3">
      <c r="A126" s="19" t="s">
        <v>237</v>
      </c>
      <c r="B126" s="19" t="s">
        <v>291</v>
      </c>
      <c r="C126" s="19" t="s">
        <v>292</v>
      </c>
      <c r="D126" s="20">
        <v>45428</v>
      </c>
      <c r="E126" s="21">
        <v>185000</v>
      </c>
      <c r="F126" s="19" t="s">
        <v>27</v>
      </c>
      <c r="G126" s="19" t="s">
        <v>28</v>
      </c>
      <c r="H126" s="21">
        <v>185000</v>
      </c>
      <c r="I126" s="21">
        <v>54300</v>
      </c>
      <c r="J126" s="22">
        <f t="shared" si="4"/>
        <v>29.351351351351351</v>
      </c>
      <c r="K126" s="21">
        <v>117629</v>
      </c>
      <c r="L126" s="21">
        <v>7617</v>
      </c>
      <c r="M126" s="21">
        <f t="shared" si="5"/>
        <v>177383</v>
      </c>
      <c r="N126" s="21">
        <v>64146</v>
      </c>
      <c r="O126" s="23">
        <f t="shared" si="6"/>
        <v>2.765301032020703</v>
      </c>
      <c r="P126" s="24">
        <v>864</v>
      </c>
      <c r="Q126" s="25">
        <f t="shared" si="7"/>
        <v>205.30439814814815</v>
      </c>
      <c r="R126" s="26" t="s">
        <v>237</v>
      </c>
      <c r="S126" s="27">
        <f>ABS(O1329-O126)*100</f>
        <v>104.74374639854483</v>
      </c>
      <c r="T126" s="19" t="s">
        <v>30</v>
      </c>
      <c r="U126" s="19" t="s">
        <v>36</v>
      </c>
      <c r="V126" s="21">
        <v>7617</v>
      </c>
      <c r="W126" s="19" t="s">
        <v>31</v>
      </c>
      <c r="X126" s="19" t="s">
        <v>238</v>
      </c>
      <c r="Y126" s="19" t="s">
        <v>33</v>
      </c>
      <c r="Z126" s="19">
        <v>45</v>
      </c>
    </row>
    <row r="127" spans="1:26" x14ac:dyDescent="0.3">
      <c r="A127" s="10" t="s">
        <v>237</v>
      </c>
      <c r="B127" s="10" t="s">
        <v>293</v>
      </c>
      <c r="C127" s="10" t="s">
        <v>294</v>
      </c>
      <c r="D127" s="11">
        <v>45567</v>
      </c>
      <c r="E127" s="12">
        <v>120000</v>
      </c>
      <c r="F127" s="10" t="s">
        <v>27</v>
      </c>
      <c r="G127" s="10" t="s">
        <v>28</v>
      </c>
      <c r="H127" s="12">
        <v>120000</v>
      </c>
      <c r="I127" s="12">
        <v>55100</v>
      </c>
      <c r="J127" s="13">
        <f t="shared" si="4"/>
        <v>45.916666666666664</v>
      </c>
      <c r="K127" s="12">
        <v>120457</v>
      </c>
      <c r="L127" s="12">
        <v>8313</v>
      </c>
      <c r="M127" s="12">
        <f t="shared" si="5"/>
        <v>111687</v>
      </c>
      <c r="N127" s="12">
        <v>65390</v>
      </c>
      <c r="O127" s="14">
        <f t="shared" si="6"/>
        <v>1.708013457715247</v>
      </c>
      <c r="P127" s="15">
        <v>1001</v>
      </c>
      <c r="Q127" s="16">
        <f t="shared" si="7"/>
        <v>111.57542457542458</v>
      </c>
      <c r="R127" s="17" t="s">
        <v>237</v>
      </c>
      <c r="S127" s="18">
        <f>ABS(O1329-O127)*100</f>
        <v>0.985011032000771</v>
      </c>
      <c r="T127" s="10" t="s">
        <v>30</v>
      </c>
      <c r="U127" s="10" t="s">
        <v>31</v>
      </c>
      <c r="V127" s="12">
        <v>8313</v>
      </c>
      <c r="W127" s="10" t="s">
        <v>31</v>
      </c>
      <c r="X127" s="10" t="s">
        <v>238</v>
      </c>
      <c r="Y127" s="10" t="s">
        <v>33</v>
      </c>
      <c r="Z127" s="10">
        <v>47</v>
      </c>
    </row>
    <row r="128" spans="1:26" x14ac:dyDescent="0.3">
      <c r="A128" s="10" t="s">
        <v>237</v>
      </c>
      <c r="B128" s="10" t="s">
        <v>295</v>
      </c>
      <c r="C128" s="10" t="s">
        <v>296</v>
      </c>
      <c r="D128" s="11">
        <v>45628</v>
      </c>
      <c r="E128" s="12">
        <v>80000</v>
      </c>
      <c r="F128" s="10" t="s">
        <v>27</v>
      </c>
      <c r="G128" s="10" t="s">
        <v>28</v>
      </c>
      <c r="H128" s="12">
        <v>80000</v>
      </c>
      <c r="I128" s="12">
        <v>38300</v>
      </c>
      <c r="J128" s="13">
        <f t="shared" si="4"/>
        <v>47.875</v>
      </c>
      <c r="K128" s="12">
        <v>86869</v>
      </c>
      <c r="L128" s="12">
        <v>8313</v>
      </c>
      <c r="M128" s="12">
        <f t="shared" si="5"/>
        <v>71687</v>
      </c>
      <c r="N128" s="12">
        <v>45805</v>
      </c>
      <c r="O128" s="14">
        <f t="shared" si="6"/>
        <v>1.5650474838991377</v>
      </c>
      <c r="P128" s="15">
        <v>672</v>
      </c>
      <c r="Q128" s="16">
        <f t="shared" si="7"/>
        <v>106.67708333333333</v>
      </c>
      <c r="R128" s="17" t="s">
        <v>237</v>
      </c>
      <c r="S128" s="18">
        <f>ABS(O1329-O128)*100</f>
        <v>15.281608413611703</v>
      </c>
      <c r="T128" s="10" t="s">
        <v>30</v>
      </c>
      <c r="U128" s="10" t="s">
        <v>31</v>
      </c>
      <c r="V128" s="12">
        <v>8313</v>
      </c>
      <c r="W128" s="10" t="s">
        <v>31</v>
      </c>
      <c r="X128" s="10" t="s">
        <v>238</v>
      </c>
      <c r="Y128" s="10" t="s">
        <v>33</v>
      </c>
      <c r="Z128" s="10">
        <v>45</v>
      </c>
    </row>
    <row r="129" spans="1:26" x14ac:dyDescent="0.3">
      <c r="A129" s="19" t="s">
        <v>237</v>
      </c>
      <c r="B129" s="19" t="s">
        <v>297</v>
      </c>
      <c r="C129" s="19" t="s">
        <v>298</v>
      </c>
      <c r="D129" s="20">
        <v>45198</v>
      </c>
      <c r="E129" s="21">
        <v>150000</v>
      </c>
      <c r="F129" s="19" t="s">
        <v>27</v>
      </c>
      <c r="G129" s="19" t="s">
        <v>28</v>
      </c>
      <c r="H129" s="21">
        <v>150000</v>
      </c>
      <c r="I129" s="21">
        <v>56000</v>
      </c>
      <c r="J129" s="22">
        <f t="shared" si="4"/>
        <v>37.333333333333336</v>
      </c>
      <c r="K129" s="21">
        <v>142607</v>
      </c>
      <c r="L129" s="21">
        <v>10391</v>
      </c>
      <c r="M129" s="21">
        <f t="shared" si="5"/>
        <v>139609</v>
      </c>
      <c r="N129" s="21">
        <v>77093</v>
      </c>
      <c r="O129" s="23">
        <f t="shared" si="6"/>
        <v>1.8109166850427405</v>
      </c>
      <c r="P129" s="24">
        <v>864</v>
      </c>
      <c r="Q129" s="25">
        <f t="shared" si="7"/>
        <v>161.58449074074073</v>
      </c>
      <c r="R129" s="26" t="s">
        <v>237</v>
      </c>
      <c r="S129" s="27">
        <f>ABS(O1329-O129)*100</f>
        <v>9.3053117007485753</v>
      </c>
      <c r="T129" s="19" t="s">
        <v>30</v>
      </c>
      <c r="U129" s="19" t="s">
        <v>36</v>
      </c>
      <c r="V129" s="21">
        <v>10391</v>
      </c>
      <c r="W129" s="19" t="s">
        <v>31</v>
      </c>
      <c r="X129" s="19" t="s">
        <v>238</v>
      </c>
      <c r="Y129" s="19" t="s">
        <v>33</v>
      </c>
      <c r="Z129" s="19">
        <v>45</v>
      </c>
    </row>
    <row r="130" spans="1:26" x14ac:dyDescent="0.3">
      <c r="A130" s="19" t="s">
        <v>237</v>
      </c>
      <c r="B130" s="19" t="s">
        <v>299</v>
      </c>
      <c r="C130" s="19" t="s">
        <v>300</v>
      </c>
      <c r="D130" s="20">
        <v>45363</v>
      </c>
      <c r="E130" s="21">
        <v>120000</v>
      </c>
      <c r="F130" s="19" t="s">
        <v>69</v>
      </c>
      <c r="G130" s="19" t="s">
        <v>28</v>
      </c>
      <c r="H130" s="21">
        <v>120000</v>
      </c>
      <c r="I130" s="21">
        <v>67900</v>
      </c>
      <c r="J130" s="22">
        <f t="shared" ref="J130:J193" si="8">I130/H130*100</f>
        <v>56.583333333333329</v>
      </c>
      <c r="K130" s="21">
        <v>171598</v>
      </c>
      <c r="L130" s="21">
        <v>9299</v>
      </c>
      <c r="M130" s="21">
        <f t="shared" ref="M130:M193" si="9">H130-L130</f>
        <v>110701</v>
      </c>
      <c r="N130" s="21">
        <v>94634</v>
      </c>
      <c r="O130" s="23">
        <f t="shared" ref="O130:O193" si="10">M130/N130</f>
        <v>1.1697804171862121</v>
      </c>
      <c r="P130" s="24">
        <v>1360</v>
      </c>
      <c r="Q130" s="25">
        <f t="shared" ref="Q130:Q193" si="11">M130/P130</f>
        <v>81.397794117647052</v>
      </c>
      <c r="R130" s="26" t="s">
        <v>237</v>
      </c>
      <c r="S130" s="27">
        <f>ABS(O1329-O130)*100</f>
        <v>54.808315084904265</v>
      </c>
      <c r="T130" s="19" t="s">
        <v>30</v>
      </c>
      <c r="U130" s="19" t="s">
        <v>36</v>
      </c>
      <c r="V130" s="21">
        <v>8313</v>
      </c>
      <c r="W130" s="19" t="s">
        <v>31</v>
      </c>
      <c r="X130" s="19" t="s">
        <v>238</v>
      </c>
      <c r="Y130" s="19" t="s">
        <v>33</v>
      </c>
      <c r="Z130" s="19">
        <v>45</v>
      </c>
    </row>
    <row r="131" spans="1:26" x14ac:dyDescent="0.3">
      <c r="A131" s="10" t="s">
        <v>237</v>
      </c>
      <c r="B131" s="10" t="s">
        <v>299</v>
      </c>
      <c r="C131" s="10" t="s">
        <v>300</v>
      </c>
      <c r="D131" s="11">
        <v>45426</v>
      </c>
      <c r="E131" s="12">
        <v>199000</v>
      </c>
      <c r="F131" s="10" t="s">
        <v>27</v>
      </c>
      <c r="G131" s="10" t="s">
        <v>28</v>
      </c>
      <c r="H131" s="12">
        <v>199000</v>
      </c>
      <c r="I131" s="12">
        <v>78500</v>
      </c>
      <c r="J131" s="13">
        <f t="shared" si="8"/>
        <v>39.447236180904518</v>
      </c>
      <c r="K131" s="12">
        <v>171598</v>
      </c>
      <c r="L131" s="12">
        <v>9299</v>
      </c>
      <c r="M131" s="12">
        <f t="shared" si="9"/>
        <v>189701</v>
      </c>
      <c r="N131" s="12">
        <v>94634</v>
      </c>
      <c r="O131" s="14">
        <f t="shared" si="10"/>
        <v>2.0045755225394677</v>
      </c>
      <c r="P131" s="15">
        <v>1360</v>
      </c>
      <c r="Q131" s="16">
        <f t="shared" si="11"/>
        <v>139.48602941176472</v>
      </c>
      <c r="R131" s="17" t="s">
        <v>237</v>
      </c>
      <c r="S131" s="18">
        <f>ABS(O1329-O131)*100</f>
        <v>28.671195450421294</v>
      </c>
      <c r="T131" s="10" t="s">
        <v>30</v>
      </c>
      <c r="U131" s="10" t="s">
        <v>36</v>
      </c>
      <c r="V131" s="12">
        <v>8313</v>
      </c>
      <c r="W131" s="10" t="s">
        <v>31</v>
      </c>
      <c r="X131" s="10" t="s">
        <v>238</v>
      </c>
      <c r="Y131" s="10" t="s">
        <v>33</v>
      </c>
      <c r="Z131" s="10">
        <v>45</v>
      </c>
    </row>
    <row r="132" spans="1:26" x14ac:dyDescent="0.3">
      <c r="A132" s="10" t="s">
        <v>237</v>
      </c>
      <c r="B132" s="10" t="s">
        <v>301</v>
      </c>
      <c r="C132" s="10" t="s">
        <v>302</v>
      </c>
      <c r="D132" s="11">
        <v>45251</v>
      </c>
      <c r="E132" s="12">
        <v>114000</v>
      </c>
      <c r="F132" s="10" t="s">
        <v>27</v>
      </c>
      <c r="G132" s="10" t="s">
        <v>28</v>
      </c>
      <c r="H132" s="12">
        <v>114000</v>
      </c>
      <c r="I132" s="12">
        <v>36400</v>
      </c>
      <c r="J132" s="13">
        <f t="shared" si="8"/>
        <v>31.929824561403507</v>
      </c>
      <c r="K132" s="12">
        <v>95761</v>
      </c>
      <c r="L132" s="12">
        <v>8313</v>
      </c>
      <c r="M132" s="12">
        <f t="shared" si="9"/>
        <v>105687</v>
      </c>
      <c r="N132" s="12">
        <v>50990</v>
      </c>
      <c r="O132" s="14">
        <f t="shared" si="10"/>
        <v>2.0727005295155911</v>
      </c>
      <c r="P132" s="15">
        <v>600</v>
      </c>
      <c r="Q132" s="16">
        <f t="shared" si="11"/>
        <v>176.14500000000001</v>
      </c>
      <c r="R132" s="17" t="s">
        <v>237</v>
      </c>
      <c r="S132" s="18">
        <f>ABS(O1329-O132)*100</f>
        <v>35.483696148033637</v>
      </c>
      <c r="T132" s="10" t="s">
        <v>30</v>
      </c>
      <c r="U132" s="10" t="s">
        <v>36</v>
      </c>
      <c r="V132" s="12">
        <v>8313</v>
      </c>
      <c r="W132" s="10" t="s">
        <v>31</v>
      </c>
      <c r="X132" s="10" t="s">
        <v>238</v>
      </c>
      <c r="Y132" s="10" t="s">
        <v>33</v>
      </c>
      <c r="Z132" s="10">
        <v>45</v>
      </c>
    </row>
    <row r="133" spans="1:26" x14ac:dyDescent="0.3">
      <c r="A133" s="19" t="s">
        <v>237</v>
      </c>
      <c r="B133" s="19" t="s">
        <v>303</v>
      </c>
      <c r="C133" s="19" t="s">
        <v>304</v>
      </c>
      <c r="D133" s="20">
        <v>45055</v>
      </c>
      <c r="E133" s="21">
        <v>215000</v>
      </c>
      <c r="F133" s="19" t="s">
        <v>27</v>
      </c>
      <c r="G133" s="19" t="s">
        <v>28</v>
      </c>
      <c r="H133" s="21">
        <v>215000</v>
      </c>
      <c r="I133" s="21">
        <v>100000</v>
      </c>
      <c r="J133" s="22">
        <f t="shared" si="8"/>
        <v>46.511627906976742</v>
      </c>
      <c r="K133" s="21">
        <v>266139</v>
      </c>
      <c r="L133" s="21">
        <v>8313</v>
      </c>
      <c r="M133" s="21">
        <f t="shared" si="9"/>
        <v>206687</v>
      </c>
      <c r="N133" s="21">
        <v>150335</v>
      </c>
      <c r="O133" s="23">
        <f t="shared" si="10"/>
        <v>1.3748428509661756</v>
      </c>
      <c r="P133" s="24">
        <v>1920</v>
      </c>
      <c r="Q133" s="25">
        <f t="shared" si="11"/>
        <v>107.64947916666667</v>
      </c>
      <c r="R133" s="26" t="s">
        <v>237</v>
      </c>
      <c r="S133" s="27">
        <f>ABS(O1329-O133)*100</f>
        <v>34.30207170690791</v>
      </c>
      <c r="T133" s="19" t="s">
        <v>52</v>
      </c>
      <c r="U133" s="19" t="s">
        <v>36</v>
      </c>
      <c r="V133" s="21">
        <v>8313</v>
      </c>
      <c r="W133" s="19" t="s">
        <v>31</v>
      </c>
      <c r="X133" s="19" t="s">
        <v>238</v>
      </c>
      <c r="Y133" s="19" t="s">
        <v>33</v>
      </c>
      <c r="Z133" s="19">
        <v>58</v>
      </c>
    </row>
    <row r="134" spans="1:26" x14ac:dyDescent="0.3">
      <c r="A134" s="19" t="s">
        <v>237</v>
      </c>
      <c r="B134" s="19" t="s">
        <v>305</v>
      </c>
      <c r="C134" s="19" t="s">
        <v>306</v>
      </c>
      <c r="D134" s="20">
        <v>45646</v>
      </c>
      <c r="E134" s="21">
        <v>125000</v>
      </c>
      <c r="F134" s="19" t="s">
        <v>27</v>
      </c>
      <c r="G134" s="19" t="s">
        <v>28</v>
      </c>
      <c r="H134" s="21">
        <v>125000</v>
      </c>
      <c r="I134" s="21">
        <v>56600</v>
      </c>
      <c r="J134" s="22">
        <f t="shared" si="8"/>
        <v>45.28</v>
      </c>
      <c r="K134" s="21">
        <v>127769</v>
      </c>
      <c r="L134" s="21">
        <v>8518</v>
      </c>
      <c r="M134" s="21">
        <f t="shared" si="9"/>
        <v>116482</v>
      </c>
      <c r="N134" s="21">
        <v>69534</v>
      </c>
      <c r="O134" s="23">
        <f t="shared" si="10"/>
        <v>1.6751804872436507</v>
      </c>
      <c r="P134" s="24">
        <v>936</v>
      </c>
      <c r="Q134" s="25">
        <f t="shared" si="11"/>
        <v>124.44658119658119</v>
      </c>
      <c r="R134" s="26" t="s">
        <v>237</v>
      </c>
      <c r="S134" s="27">
        <f>ABS(O1329-O134)*100</f>
        <v>4.26830807916041</v>
      </c>
      <c r="T134" s="19" t="s">
        <v>30</v>
      </c>
      <c r="U134" s="19" t="s">
        <v>31</v>
      </c>
      <c r="V134" s="21">
        <v>8518</v>
      </c>
      <c r="W134" s="19" t="s">
        <v>31</v>
      </c>
      <c r="X134" s="19" t="s">
        <v>238</v>
      </c>
      <c r="Y134" s="19" t="s">
        <v>33</v>
      </c>
      <c r="Z134" s="19">
        <v>45</v>
      </c>
    </row>
    <row r="135" spans="1:26" x14ac:dyDescent="0.3">
      <c r="A135" s="10" t="s">
        <v>237</v>
      </c>
      <c r="B135" s="10" t="s">
        <v>307</v>
      </c>
      <c r="C135" s="10" t="s">
        <v>308</v>
      </c>
      <c r="D135" s="11">
        <v>45506</v>
      </c>
      <c r="E135" s="12">
        <v>130000</v>
      </c>
      <c r="F135" s="10" t="s">
        <v>27</v>
      </c>
      <c r="G135" s="10" t="s">
        <v>28</v>
      </c>
      <c r="H135" s="12">
        <v>130000</v>
      </c>
      <c r="I135" s="12">
        <v>59500</v>
      </c>
      <c r="J135" s="13">
        <f t="shared" si="8"/>
        <v>45.769230769230766</v>
      </c>
      <c r="K135" s="12">
        <v>128440</v>
      </c>
      <c r="L135" s="12">
        <v>7617</v>
      </c>
      <c r="M135" s="12">
        <f t="shared" si="9"/>
        <v>122383</v>
      </c>
      <c r="N135" s="12">
        <v>70450</v>
      </c>
      <c r="O135" s="14">
        <f t="shared" si="10"/>
        <v>1.7371611071682045</v>
      </c>
      <c r="P135" s="15">
        <v>852</v>
      </c>
      <c r="Q135" s="16">
        <f t="shared" si="11"/>
        <v>143.64201877934272</v>
      </c>
      <c r="R135" s="17" t="s">
        <v>237</v>
      </c>
      <c r="S135" s="18">
        <f>ABS(O1329-O135)*100</f>
        <v>1.9297539132949737</v>
      </c>
      <c r="T135" s="10" t="s">
        <v>30</v>
      </c>
      <c r="U135" s="10" t="s">
        <v>282</v>
      </c>
      <c r="V135" s="12">
        <v>7617</v>
      </c>
      <c r="W135" s="10" t="s">
        <v>31</v>
      </c>
      <c r="X135" s="10" t="s">
        <v>238</v>
      </c>
      <c r="Y135" s="10" t="s">
        <v>33</v>
      </c>
      <c r="Z135" s="10">
        <v>45</v>
      </c>
    </row>
    <row r="136" spans="1:26" x14ac:dyDescent="0.3">
      <c r="A136" s="10" t="s">
        <v>237</v>
      </c>
      <c r="B136" s="10" t="s">
        <v>309</v>
      </c>
      <c r="C136" s="10" t="s">
        <v>310</v>
      </c>
      <c r="D136" s="11">
        <v>45099</v>
      </c>
      <c r="E136" s="12">
        <v>140000</v>
      </c>
      <c r="F136" s="10" t="s">
        <v>27</v>
      </c>
      <c r="G136" s="10" t="s">
        <v>28</v>
      </c>
      <c r="H136" s="12">
        <v>140000</v>
      </c>
      <c r="I136" s="12">
        <v>52900</v>
      </c>
      <c r="J136" s="13">
        <f t="shared" si="8"/>
        <v>37.785714285714285</v>
      </c>
      <c r="K136" s="12">
        <v>140087</v>
      </c>
      <c r="L136" s="12">
        <v>11426</v>
      </c>
      <c r="M136" s="12">
        <f t="shared" si="9"/>
        <v>128574</v>
      </c>
      <c r="N136" s="12">
        <v>75020</v>
      </c>
      <c r="O136" s="14">
        <f t="shared" si="10"/>
        <v>1.7138629698747001</v>
      </c>
      <c r="P136" s="15">
        <v>980</v>
      </c>
      <c r="Q136" s="16">
        <f t="shared" si="11"/>
        <v>131.19795918367348</v>
      </c>
      <c r="R136" s="17" t="s">
        <v>237</v>
      </c>
      <c r="S136" s="18">
        <f>ABS(O1329-O136)*100</f>
        <v>0.4000598160554647</v>
      </c>
      <c r="T136" s="10" t="s">
        <v>30</v>
      </c>
      <c r="U136" s="10" t="s">
        <v>282</v>
      </c>
      <c r="V136" s="12">
        <v>11426</v>
      </c>
      <c r="W136" s="10" t="s">
        <v>31</v>
      </c>
      <c r="X136" s="10" t="s">
        <v>238</v>
      </c>
      <c r="Y136" s="10" t="s">
        <v>33</v>
      </c>
      <c r="Z136" s="10">
        <v>45</v>
      </c>
    </row>
    <row r="137" spans="1:26" x14ac:dyDescent="0.3">
      <c r="A137" s="19" t="s">
        <v>237</v>
      </c>
      <c r="B137" s="19" t="s">
        <v>311</v>
      </c>
      <c r="C137" s="19" t="s">
        <v>312</v>
      </c>
      <c r="D137" s="20">
        <v>45576</v>
      </c>
      <c r="E137" s="21">
        <v>160000</v>
      </c>
      <c r="F137" s="19" t="s">
        <v>27</v>
      </c>
      <c r="G137" s="19" t="s">
        <v>28</v>
      </c>
      <c r="H137" s="21">
        <v>160000</v>
      </c>
      <c r="I137" s="21">
        <v>63700</v>
      </c>
      <c r="J137" s="22">
        <f t="shared" si="8"/>
        <v>39.8125</v>
      </c>
      <c r="K137" s="21">
        <v>143795</v>
      </c>
      <c r="L137" s="21">
        <v>9835</v>
      </c>
      <c r="M137" s="21">
        <f t="shared" si="9"/>
        <v>150165</v>
      </c>
      <c r="N137" s="21">
        <v>78110</v>
      </c>
      <c r="O137" s="23">
        <f t="shared" si="10"/>
        <v>1.9224811163743438</v>
      </c>
      <c r="P137" s="24">
        <v>1053</v>
      </c>
      <c r="Q137" s="25">
        <f t="shared" si="11"/>
        <v>142.60683760683762</v>
      </c>
      <c r="R137" s="26" t="s">
        <v>237</v>
      </c>
      <c r="S137" s="27">
        <f>ABS(O1329-O137)*100</f>
        <v>20.461754833908905</v>
      </c>
      <c r="T137" s="19" t="s">
        <v>43</v>
      </c>
      <c r="U137" s="19" t="s">
        <v>31</v>
      </c>
      <c r="V137" s="21">
        <v>8414</v>
      </c>
      <c r="W137" s="19" t="s">
        <v>31</v>
      </c>
      <c r="X137" s="19" t="s">
        <v>238</v>
      </c>
      <c r="Y137" s="19" t="s">
        <v>33</v>
      </c>
      <c r="Z137" s="19">
        <v>45</v>
      </c>
    </row>
    <row r="138" spans="1:26" x14ac:dyDescent="0.3">
      <c r="A138" s="19" t="s">
        <v>237</v>
      </c>
      <c r="B138" s="19" t="s">
        <v>311</v>
      </c>
      <c r="C138" s="19" t="s">
        <v>312</v>
      </c>
      <c r="D138" s="20">
        <v>45490</v>
      </c>
      <c r="E138" s="21">
        <v>96000</v>
      </c>
      <c r="F138" s="19" t="s">
        <v>27</v>
      </c>
      <c r="G138" s="19" t="s">
        <v>28</v>
      </c>
      <c r="H138" s="21">
        <v>96000</v>
      </c>
      <c r="I138" s="21">
        <v>63700</v>
      </c>
      <c r="J138" s="22">
        <f t="shared" si="8"/>
        <v>66.354166666666671</v>
      </c>
      <c r="K138" s="21">
        <v>143795</v>
      </c>
      <c r="L138" s="21">
        <v>9835</v>
      </c>
      <c r="M138" s="21">
        <f t="shared" si="9"/>
        <v>86165</v>
      </c>
      <c r="N138" s="21">
        <v>78110</v>
      </c>
      <c r="O138" s="23">
        <f t="shared" si="10"/>
        <v>1.1031237997695558</v>
      </c>
      <c r="P138" s="24">
        <v>1053</v>
      </c>
      <c r="Q138" s="25">
        <f t="shared" si="11"/>
        <v>81.82811016144349</v>
      </c>
      <c r="R138" s="26" t="s">
        <v>237</v>
      </c>
      <c r="S138" s="27">
        <f>ABS(O1329-O138)*100</f>
        <v>61.473976826569896</v>
      </c>
      <c r="T138" s="19" t="s">
        <v>43</v>
      </c>
      <c r="U138" s="19" t="s">
        <v>36</v>
      </c>
      <c r="V138" s="21">
        <v>8414</v>
      </c>
      <c r="W138" s="19" t="s">
        <v>31</v>
      </c>
      <c r="X138" s="19" t="s">
        <v>238</v>
      </c>
      <c r="Y138" s="19" t="s">
        <v>33</v>
      </c>
      <c r="Z138" s="19">
        <v>45</v>
      </c>
    </row>
    <row r="139" spans="1:26" x14ac:dyDescent="0.3">
      <c r="A139" s="10" t="s">
        <v>237</v>
      </c>
      <c r="B139" s="10" t="s">
        <v>313</v>
      </c>
      <c r="C139" s="10" t="s">
        <v>314</v>
      </c>
      <c r="D139" s="11">
        <v>45509</v>
      </c>
      <c r="E139" s="12">
        <v>155000</v>
      </c>
      <c r="F139" s="10" t="s">
        <v>27</v>
      </c>
      <c r="G139" s="10" t="s">
        <v>28</v>
      </c>
      <c r="H139" s="12">
        <v>155000</v>
      </c>
      <c r="I139" s="12">
        <v>65300</v>
      </c>
      <c r="J139" s="13">
        <f t="shared" si="8"/>
        <v>42.129032258064512</v>
      </c>
      <c r="K139" s="12">
        <v>141826</v>
      </c>
      <c r="L139" s="12">
        <v>8281</v>
      </c>
      <c r="M139" s="12">
        <f t="shared" si="9"/>
        <v>146719</v>
      </c>
      <c r="N139" s="12">
        <v>77868</v>
      </c>
      <c r="O139" s="14">
        <f t="shared" si="10"/>
        <v>1.8842014691529254</v>
      </c>
      <c r="P139" s="15">
        <v>1008</v>
      </c>
      <c r="Q139" s="16">
        <f t="shared" si="11"/>
        <v>145.55456349206349</v>
      </c>
      <c r="R139" s="17" t="s">
        <v>237</v>
      </c>
      <c r="S139" s="18">
        <f>ABS(O1329-O139)*100</f>
        <v>16.633790111767066</v>
      </c>
      <c r="T139" s="10" t="s">
        <v>43</v>
      </c>
      <c r="U139" s="10" t="s">
        <v>36</v>
      </c>
      <c r="V139" s="12">
        <v>8281</v>
      </c>
      <c r="W139" s="10" t="s">
        <v>31</v>
      </c>
      <c r="X139" s="10" t="s">
        <v>238</v>
      </c>
      <c r="Y139" s="10" t="s">
        <v>33</v>
      </c>
      <c r="Z139" s="10">
        <v>47</v>
      </c>
    </row>
    <row r="140" spans="1:26" x14ac:dyDescent="0.3">
      <c r="A140" s="10" t="s">
        <v>237</v>
      </c>
      <c r="B140" s="10" t="s">
        <v>313</v>
      </c>
      <c r="C140" s="10" t="s">
        <v>314</v>
      </c>
      <c r="D140" s="11">
        <v>45456</v>
      </c>
      <c r="E140" s="12">
        <v>73500</v>
      </c>
      <c r="F140" s="10" t="s">
        <v>27</v>
      </c>
      <c r="G140" s="10" t="s">
        <v>28</v>
      </c>
      <c r="H140" s="12">
        <v>73500</v>
      </c>
      <c r="I140" s="12">
        <v>65300</v>
      </c>
      <c r="J140" s="13">
        <f t="shared" si="8"/>
        <v>88.843537414965994</v>
      </c>
      <c r="K140" s="12">
        <v>141826</v>
      </c>
      <c r="L140" s="12">
        <v>8281</v>
      </c>
      <c r="M140" s="12">
        <f t="shared" si="9"/>
        <v>65219</v>
      </c>
      <c r="N140" s="12">
        <v>77868</v>
      </c>
      <c r="O140" s="14">
        <f t="shared" si="10"/>
        <v>0.83755843221862636</v>
      </c>
      <c r="P140" s="15">
        <v>1008</v>
      </c>
      <c r="Q140" s="16">
        <f t="shared" si="11"/>
        <v>64.701388888888886</v>
      </c>
      <c r="R140" s="17" t="s">
        <v>237</v>
      </c>
      <c r="S140" s="18">
        <f>ABS(O1329-O140)*100</f>
        <v>88.030513581662845</v>
      </c>
      <c r="T140" s="10" t="s">
        <v>43</v>
      </c>
      <c r="U140" s="10" t="s">
        <v>36</v>
      </c>
      <c r="V140" s="12">
        <v>8281</v>
      </c>
      <c r="W140" s="10" t="s">
        <v>31</v>
      </c>
      <c r="X140" s="10" t="s">
        <v>238</v>
      </c>
      <c r="Y140" s="10" t="s">
        <v>33</v>
      </c>
      <c r="Z140" s="10">
        <v>47</v>
      </c>
    </row>
    <row r="141" spans="1:26" x14ac:dyDescent="0.3">
      <c r="A141" s="19" t="s">
        <v>237</v>
      </c>
      <c r="B141" s="19" t="s">
        <v>315</v>
      </c>
      <c r="C141" s="19" t="s">
        <v>316</v>
      </c>
      <c r="D141" s="20">
        <v>45686</v>
      </c>
      <c r="E141" s="21">
        <v>92500</v>
      </c>
      <c r="F141" s="19" t="s">
        <v>27</v>
      </c>
      <c r="G141" s="19" t="s">
        <v>28</v>
      </c>
      <c r="H141" s="21">
        <v>92500</v>
      </c>
      <c r="I141" s="21">
        <v>45500</v>
      </c>
      <c r="J141" s="22">
        <f t="shared" si="8"/>
        <v>49.189189189189193</v>
      </c>
      <c r="K141" s="21">
        <v>101614</v>
      </c>
      <c r="L141" s="21">
        <v>8056</v>
      </c>
      <c r="M141" s="21">
        <f t="shared" si="9"/>
        <v>84444</v>
      </c>
      <c r="N141" s="21">
        <v>54552</v>
      </c>
      <c r="O141" s="23">
        <f t="shared" si="10"/>
        <v>1.5479542454905411</v>
      </c>
      <c r="P141" s="24">
        <v>616</v>
      </c>
      <c r="Q141" s="25">
        <f t="shared" si="11"/>
        <v>137.08441558441558</v>
      </c>
      <c r="R141" s="26" t="s">
        <v>237</v>
      </c>
      <c r="S141" s="27">
        <f>ABS(O1329-O141)*100</f>
        <v>16.990932254471367</v>
      </c>
      <c r="T141" s="19" t="s">
        <v>30</v>
      </c>
      <c r="U141" s="19" t="s">
        <v>31</v>
      </c>
      <c r="V141" s="21">
        <v>8056</v>
      </c>
      <c r="W141" s="19" t="s">
        <v>31</v>
      </c>
      <c r="X141" s="19" t="s">
        <v>238</v>
      </c>
      <c r="Y141" s="19" t="s">
        <v>33</v>
      </c>
      <c r="Z141" s="19">
        <v>45</v>
      </c>
    </row>
    <row r="142" spans="1:26" x14ac:dyDescent="0.3">
      <c r="A142" s="19" t="s">
        <v>237</v>
      </c>
      <c r="B142" s="19" t="s">
        <v>317</v>
      </c>
      <c r="C142" s="19" t="s">
        <v>318</v>
      </c>
      <c r="D142" s="20">
        <v>45257</v>
      </c>
      <c r="E142" s="21">
        <v>245000</v>
      </c>
      <c r="F142" s="19" t="s">
        <v>27</v>
      </c>
      <c r="G142" s="19" t="s">
        <v>28</v>
      </c>
      <c r="H142" s="21">
        <v>245000</v>
      </c>
      <c r="I142" s="21">
        <v>84300</v>
      </c>
      <c r="J142" s="22">
        <f t="shared" si="8"/>
        <v>34.408163265306122</v>
      </c>
      <c r="K142" s="21">
        <v>211752</v>
      </c>
      <c r="L142" s="21">
        <v>24210</v>
      </c>
      <c r="M142" s="21">
        <f t="shared" si="9"/>
        <v>220790</v>
      </c>
      <c r="N142" s="21">
        <v>109353</v>
      </c>
      <c r="O142" s="23">
        <f t="shared" si="10"/>
        <v>2.0190575475752839</v>
      </c>
      <c r="P142" s="24">
        <v>1553</v>
      </c>
      <c r="Q142" s="25">
        <f t="shared" si="11"/>
        <v>142.16999356084997</v>
      </c>
      <c r="R142" s="26" t="s">
        <v>237</v>
      </c>
      <c r="S142" s="27">
        <f>ABS(O1329-O142)*100</f>
        <v>30.119397954002913</v>
      </c>
      <c r="T142" s="19" t="s">
        <v>52</v>
      </c>
      <c r="U142" s="19" t="s">
        <v>36</v>
      </c>
      <c r="V142" s="21">
        <v>24210</v>
      </c>
      <c r="W142" s="19" t="s">
        <v>31</v>
      </c>
      <c r="X142" s="19" t="s">
        <v>238</v>
      </c>
      <c r="Y142" s="19" t="s">
        <v>33</v>
      </c>
      <c r="Z142" s="19">
        <v>47</v>
      </c>
    </row>
    <row r="143" spans="1:26" x14ac:dyDescent="0.3">
      <c r="A143" s="10" t="s">
        <v>237</v>
      </c>
      <c r="B143" s="10" t="s">
        <v>319</v>
      </c>
      <c r="C143" s="10" t="s">
        <v>320</v>
      </c>
      <c r="D143" s="11">
        <v>45187</v>
      </c>
      <c r="E143" s="12">
        <v>130000</v>
      </c>
      <c r="F143" s="10" t="s">
        <v>27</v>
      </c>
      <c r="G143" s="10" t="s">
        <v>28</v>
      </c>
      <c r="H143" s="12">
        <v>130000</v>
      </c>
      <c r="I143" s="12">
        <v>49500</v>
      </c>
      <c r="J143" s="13">
        <f t="shared" si="8"/>
        <v>38.076923076923073</v>
      </c>
      <c r="K143" s="12">
        <v>130812</v>
      </c>
      <c r="L143" s="12">
        <v>9316</v>
      </c>
      <c r="M143" s="12">
        <f t="shared" si="9"/>
        <v>120684</v>
      </c>
      <c r="N143" s="12">
        <v>70843</v>
      </c>
      <c r="O143" s="14">
        <f t="shared" si="10"/>
        <v>1.7035416343181402</v>
      </c>
      <c r="P143" s="15">
        <v>949</v>
      </c>
      <c r="Q143" s="16">
        <f t="shared" si="11"/>
        <v>127.16965226554268</v>
      </c>
      <c r="R143" s="17" t="s">
        <v>237</v>
      </c>
      <c r="S143" s="18">
        <f>ABS(O1329-O143)*100</f>
        <v>1.4321933717114543</v>
      </c>
      <c r="T143" s="10" t="s">
        <v>30</v>
      </c>
      <c r="U143" s="10" t="s">
        <v>36</v>
      </c>
      <c r="V143" s="12">
        <v>9316</v>
      </c>
      <c r="W143" s="10" t="s">
        <v>31</v>
      </c>
      <c r="X143" s="10" t="s">
        <v>238</v>
      </c>
      <c r="Y143" s="10" t="s">
        <v>33</v>
      </c>
      <c r="Z143" s="10">
        <v>45</v>
      </c>
    </row>
    <row r="144" spans="1:26" x14ac:dyDescent="0.3">
      <c r="A144" s="19" t="s">
        <v>237</v>
      </c>
      <c r="B144" s="19" t="s">
        <v>392</v>
      </c>
      <c r="C144" s="19" t="s">
        <v>393</v>
      </c>
      <c r="D144" s="20">
        <v>45551</v>
      </c>
      <c r="E144" s="21">
        <v>150000</v>
      </c>
      <c r="F144" s="19" t="s">
        <v>27</v>
      </c>
      <c r="G144" s="19" t="s">
        <v>28</v>
      </c>
      <c r="H144" s="21">
        <v>150000</v>
      </c>
      <c r="I144" s="21">
        <v>48900</v>
      </c>
      <c r="J144" s="22">
        <f t="shared" si="8"/>
        <v>32.6</v>
      </c>
      <c r="K144" s="21">
        <v>110989</v>
      </c>
      <c r="L144" s="21">
        <v>7617</v>
      </c>
      <c r="M144" s="21">
        <f t="shared" si="9"/>
        <v>142383</v>
      </c>
      <c r="N144" s="21">
        <v>60275</v>
      </c>
      <c r="O144" s="23">
        <f t="shared" si="10"/>
        <v>2.3622231439236829</v>
      </c>
      <c r="P144" s="24">
        <v>936</v>
      </c>
      <c r="Q144" s="25">
        <f t="shared" si="11"/>
        <v>152.11858974358975</v>
      </c>
      <c r="R144" s="26" t="s">
        <v>237</v>
      </c>
      <c r="S144" s="27">
        <f>ABS(O1292-O144)*100</f>
        <v>144.89000986561931</v>
      </c>
      <c r="T144" s="19" t="s">
        <v>30</v>
      </c>
      <c r="U144" s="19" t="s">
        <v>282</v>
      </c>
      <c r="V144" s="21">
        <v>7617</v>
      </c>
      <c r="W144" s="19" t="s">
        <v>31</v>
      </c>
      <c r="X144" s="19" t="s">
        <v>238</v>
      </c>
      <c r="Y144" s="19" t="s">
        <v>33</v>
      </c>
      <c r="Z144" s="19">
        <v>45</v>
      </c>
    </row>
    <row r="145" spans="1:26" x14ac:dyDescent="0.3">
      <c r="A145" s="10" t="s">
        <v>237</v>
      </c>
      <c r="B145" s="10" t="s">
        <v>394</v>
      </c>
      <c r="C145" s="10" t="s">
        <v>395</v>
      </c>
      <c r="D145" s="11">
        <v>45191</v>
      </c>
      <c r="E145" s="12">
        <v>117000</v>
      </c>
      <c r="F145" s="10" t="s">
        <v>27</v>
      </c>
      <c r="G145" s="10" t="s">
        <v>55</v>
      </c>
      <c r="H145" s="12">
        <v>117000</v>
      </c>
      <c r="I145" s="12">
        <v>41200</v>
      </c>
      <c r="J145" s="13">
        <f t="shared" si="8"/>
        <v>35.213675213675216</v>
      </c>
      <c r="K145" s="12">
        <v>107977</v>
      </c>
      <c r="L145" s="12">
        <v>13119</v>
      </c>
      <c r="M145" s="12">
        <f t="shared" si="9"/>
        <v>103881</v>
      </c>
      <c r="N145" s="12">
        <v>55310</v>
      </c>
      <c r="O145" s="14">
        <f t="shared" si="10"/>
        <v>1.8781594648345687</v>
      </c>
      <c r="P145" s="15">
        <v>700</v>
      </c>
      <c r="Q145" s="16">
        <f t="shared" si="11"/>
        <v>148.40142857142857</v>
      </c>
      <c r="R145" s="17" t="s">
        <v>237</v>
      </c>
      <c r="S145" s="18">
        <f>ABS(O1292-O145)*100</f>
        <v>96.483641956707899</v>
      </c>
      <c r="T145" s="10" t="s">
        <v>30</v>
      </c>
      <c r="U145" s="10" t="s">
        <v>36</v>
      </c>
      <c r="V145" s="12">
        <v>13119</v>
      </c>
      <c r="W145" s="10" t="s">
        <v>396</v>
      </c>
      <c r="X145" s="10" t="s">
        <v>238</v>
      </c>
      <c r="Y145" s="10" t="s">
        <v>33</v>
      </c>
      <c r="Z145" s="10">
        <v>45</v>
      </c>
    </row>
    <row r="146" spans="1:26" x14ac:dyDescent="0.3">
      <c r="A146" s="10" t="s">
        <v>237</v>
      </c>
      <c r="B146" s="10" t="s">
        <v>397</v>
      </c>
      <c r="C146" s="10" t="s">
        <v>398</v>
      </c>
      <c r="D146" s="11">
        <v>45393</v>
      </c>
      <c r="E146" s="12">
        <v>135000</v>
      </c>
      <c r="F146" s="10" t="s">
        <v>27</v>
      </c>
      <c r="G146" s="10" t="s">
        <v>28</v>
      </c>
      <c r="H146" s="12">
        <v>135000</v>
      </c>
      <c r="I146" s="12">
        <v>48700</v>
      </c>
      <c r="J146" s="13">
        <f t="shared" si="8"/>
        <v>36.074074074074076</v>
      </c>
      <c r="K146" s="12">
        <v>110509</v>
      </c>
      <c r="L146" s="12">
        <v>8746</v>
      </c>
      <c r="M146" s="12">
        <f t="shared" si="9"/>
        <v>126254</v>
      </c>
      <c r="N146" s="12">
        <v>59337</v>
      </c>
      <c r="O146" s="14">
        <f t="shared" si="10"/>
        <v>2.1277449146401066</v>
      </c>
      <c r="P146" s="15">
        <v>936</v>
      </c>
      <c r="Q146" s="16">
        <f t="shared" si="11"/>
        <v>134.88675213675214</v>
      </c>
      <c r="R146" s="17" t="s">
        <v>237</v>
      </c>
      <c r="S146" s="18">
        <f>ABS(O1292-O146)*100</f>
        <v>121.44218693726168</v>
      </c>
      <c r="T146" s="10" t="s">
        <v>30</v>
      </c>
      <c r="U146" s="10" t="s">
        <v>36</v>
      </c>
      <c r="V146" s="12">
        <v>8746</v>
      </c>
      <c r="W146" s="10" t="s">
        <v>31</v>
      </c>
      <c r="X146" s="10" t="s">
        <v>238</v>
      </c>
      <c r="Y146" s="10" t="s">
        <v>33</v>
      </c>
      <c r="Z146" s="10">
        <v>45</v>
      </c>
    </row>
    <row r="147" spans="1:26" x14ac:dyDescent="0.3">
      <c r="A147" s="19" t="s">
        <v>237</v>
      </c>
      <c r="B147" s="19" t="s">
        <v>399</v>
      </c>
      <c r="C147" s="19" t="s">
        <v>400</v>
      </c>
      <c r="D147" s="20">
        <v>45422</v>
      </c>
      <c r="E147" s="21">
        <v>155000</v>
      </c>
      <c r="F147" s="19" t="s">
        <v>27</v>
      </c>
      <c r="G147" s="19" t="s">
        <v>28</v>
      </c>
      <c r="H147" s="21">
        <v>155000</v>
      </c>
      <c r="I147" s="21">
        <v>56600</v>
      </c>
      <c r="J147" s="22">
        <f t="shared" si="8"/>
        <v>36.516129032258064</v>
      </c>
      <c r="K147" s="21">
        <v>127409</v>
      </c>
      <c r="L147" s="21">
        <v>8439</v>
      </c>
      <c r="M147" s="21">
        <f t="shared" si="9"/>
        <v>146561</v>
      </c>
      <c r="N147" s="21">
        <v>69370</v>
      </c>
      <c r="O147" s="23">
        <f t="shared" si="10"/>
        <v>2.1127432607755514</v>
      </c>
      <c r="P147" s="24">
        <v>936</v>
      </c>
      <c r="Q147" s="25">
        <f t="shared" si="11"/>
        <v>156.58226495726495</v>
      </c>
      <c r="R147" s="26" t="s">
        <v>237</v>
      </c>
      <c r="S147" s="27">
        <f>ABS(O1292-O147)*100</f>
        <v>119.94202155080616</v>
      </c>
      <c r="T147" s="19" t="s">
        <v>30</v>
      </c>
      <c r="U147" s="19" t="s">
        <v>36</v>
      </c>
      <c r="V147" s="21">
        <v>8439</v>
      </c>
      <c r="W147" s="19" t="s">
        <v>31</v>
      </c>
      <c r="X147" s="19" t="s">
        <v>238</v>
      </c>
      <c r="Y147" s="19" t="s">
        <v>33</v>
      </c>
      <c r="Z147" s="19">
        <v>45</v>
      </c>
    </row>
    <row r="148" spans="1:26" x14ac:dyDescent="0.3">
      <c r="A148" s="19" t="s">
        <v>237</v>
      </c>
      <c r="B148" s="19" t="s">
        <v>401</v>
      </c>
      <c r="C148" s="19" t="s">
        <v>402</v>
      </c>
      <c r="D148" s="20">
        <v>45681</v>
      </c>
      <c r="E148" s="21">
        <v>125000</v>
      </c>
      <c r="F148" s="19" t="s">
        <v>69</v>
      </c>
      <c r="G148" s="19" t="s">
        <v>28</v>
      </c>
      <c r="H148" s="21">
        <v>125000</v>
      </c>
      <c r="I148" s="21">
        <v>82600</v>
      </c>
      <c r="J148" s="22">
        <f t="shared" si="8"/>
        <v>66.080000000000013</v>
      </c>
      <c r="K148" s="21">
        <v>181256</v>
      </c>
      <c r="L148" s="21">
        <v>8439</v>
      </c>
      <c r="M148" s="21">
        <f t="shared" si="9"/>
        <v>116561</v>
      </c>
      <c r="N148" s="21">
        <v>100767</v>
      </c>
      <c r="O148" s="23">
        <f t="shared" si="10"/>
        <v>1.1567378209135928</v>
      </c>
      <c r="P148" s="24">
        <v>1458</v>
      </c>
      <c r="Q148" s="25">
        <f t="shared" si="11"/>
        <v>79.945816186556925</v>
      </c>
      <c r="R148" s="26" t="s">
        <v>237</v>
      </c>
      <c r="S148" s="27">
        <f>ABS(O1292-O148)*100</f>
        <v>24.341477564610305</v>
      </c>
      <c r="T148" s="19" t="s">
        <v>52</v>
      </c>
      <c r="U148" s="19" t="s">
        <v>31</v>
      </c>
      <c r="V148" s="21">
        <v>8439</v>
      </c>
      <c r="W148" s="19" t="s">
        <v>31</v>
      </c>
      <c r="X148" s="19" t="s">
        <v>238</v>
      </c>
      <c r="Y148" s="19" t="s">
        <v>33</v>
      </c>
      <c r="Z148" s="19">
        <v>45</v>
      </c>
    </row>
    <row r="149" spans="1:26" x14ac:dyDescent="0.3">
      <c r="A149" s="10" t="s">
        <v>237</v>
      </c>
      <c r="B149" s="10" t="s">
        <v>403</v>
      </c>
      <c r="C149" s="10" t="s">
        <v>404</v>
      </c>
      <c r="D149" s="11">
        <v>45210</v>
      </c>
      <c r="E149" s="12">
        <v>72000</v>
      </c>
      <c r="F149" s="10" t="s">
        <v>27</v>
      </c>
      <c r="G149" s="10" t="s">
        <v>28</v>
      </c>
      <c r="H149" s="12">
        <v>72000</v>
      </c>
      <c r="I149" s="12">
        <v>38700</v>
      </c>
      <c r="J149" s="13">
        <f t="shared" si="8"/>
        <v>53.75</v>
      </c>
      <c r="K149" s="12">
        <v>100897</v>
      </c>
      <c r="L149" s="12">
        <v>7925</v>
      </c>
      <c r="M149" s="12">
        <f t="shared" si="9"/>
        <v>64075</v>
      </c>
      <c r="N149" s="12">
        <v>54211</v>
      </c>
      <c r="O149" s="14">
        <f t="shared" si="10"/>
        <v>1.1819556916492964</v>
      </c>
      <c r="P149" s="15">
        <v>648</v>
      </c>
      <c r="Q149" s="16">
        <f t="shared" si="11"/>
        <v>98.881172839506178</v>
      </c>
      <c r="R149" s="17" t="s">
        <v>237</v>
      </c>
      <c r="S149" s="18">
        <f>ABS(O1292-O149)*100</f>
        <v>26.863264638180663</v>
      </c>
      <c r="T149" s="10" t="s">
        <v>30</v>
      </c>
      <c r="U149" s="10" t="s">
        <v>36</v>
      </c>
      <c r="V149" s="12">
        <v>7925</v>
      </c>
      <c r="W149" s="10" t="s">
        <v>31</v>
      </c>
      <c r="X149" s="10" t="s">
        <v>238</v>
      </c>
      <c r="Y149" s="10" t="s">
        <v>33</v>
      </c>
      <c r="Z149" s="10">
        <v>45</v>
      </c>
    </row>
    <row r="150" spans="1:26" x14ac:dyDescent="0.3">
      <c r="A150" s="10" t="s">
        <v>237</v>
      </c>
      <c r="B150" s="10" t="s">
        <v>403</v>
      </c>
      <c r="C150" s="10" t="s">
        <v>404</v>
      </c>
      <c r="D150" s="11">
        <v>45463</v>
      </c>
      <c r="E150" s="12">
        <v>145000</v>
      </c>
      <c r="F150" s="10" t="s">
        <v>27</v>
      </c>
      <c r="G150" s="10" t="s">
        <v>28</v>
      </c>
      <c r="H150" s="12">
        <v>145000</v>
      </c>
      <c r="I150" s="12">
        <v>45500</v>
      </c>
      <c r="J150" s="13">
        <f t="shared" si="8"/>
        <v>31.379310344827587</v>
      </c>
      <c r="K150" s="12">
        <v>100897</v>
      </c>
      <c r="L150" s="12">
        <v>7925</v>
      </c>
      <c r="M150" s="12">
        <f t="shared" si="9"/>
        <v>137075</v>
      </c>
      <c r="N150" s="12">
        <v>54211</v>
      </c>
      <c r="O150" s="14">
        <f t="shared" si="10"/>
        <v>2.5285458670749481</v>
      </c>
      <c r="P150" s="15">
        <v>648</v>
      </c>
      <c r="Q150" s="16">
        <f t="shared" si="11"/>
        <v>211.53549382716051</v>
      </c>
      <c r="R150" s="17" t="s">
        <v>237</v>
      </c>
      <c r="S150" s="18">
        <f>ABS(O1292-O150)*100</f>
        <v>161.52228218074583</v>
      </c>
      <c r="T150" s="10" t="s">
        <v>30</v>
      </c>
      <c r="U150" s="10" t="s">
        <v>36</v>
      </c>
      <c r="V150" s="12">
        <v>7925</v>
      </c>
      <c r="W150" s="10" t="s">
        <v>31</v>
      </c>
      <c r="X150" s="10" t="s">
        <v>238</v>
      </c>
      <c r="Y150" s="10" t="s">
        <v>33</v>
      </c>
      <c r="Z150" s="10">
        <v>45</v>
      </c>
    </row>
    <row r="151" spans="1:26" x14ac:dyDescent="0.3">
      <c r="A151" s="19" t="s">
        <v>237</v>
      </c>
      <c r="B151" s="19" t="s">
        <v>405</v>
      </c>
      <c r="C151" s="19" t="s">
        <v>406</v>
      </c>
      <c r="D151" s="20">
        <v>45126</v>
      </c>
      <c r="E151" s="21">
        <v>125000</v>
      </c>
      <c r="F151" s="19" t="s">
        <v>27</v>
      </c>
      <c r="G151" s="19" t="s">
        <v>28</v>
      </c>
      <c r="H151" s="21">
        <v>125000</v>
      </c>
      <c r="I151" s="21">
        <v>46800</v>
      </c>
      <c r="J151" s="22">
        <f t="shared" si="8"/>
        <v>37.44</v>
      </c>
      <c r="K151" s="21">
        <v>124669</v>
      </c>
      <c r="L151" s="21">
        <v>9762</v>
      </c>
      <c r="M151" s="21">
        <f t="shared" si="9"/>
        <v>115238</v>
      </c>
      <c r="N151" s="21">
        <v>67001</v>
      </c>
      <c r="O151" s="23">
        <f t="shared" si="10"/>
        <v>1.7199444784406204</v>
      </c>
      <c r="P151" s="24">
        <v>1000</v>
      </c>
      <c r="Q151" s="25">
        <f t="shared" si="11"/>
        <v>115.238</v>
      </c>
      <c r="R151" s="26" t="s">
        <v>237</v>
      </c>
      <c r="S151" s="27">
        <f>ABS(O1292-O151)*100</f>
        <v>80.662143317313067</v>
      </c>
      <c r="T151" s="19" t="s">
        <v>43</v>
      </c>
      <c r="U151" s="19" t="s">
        <v>36</v>
      </c>
      <c r="V151" s="21">
        <v>7932</v>
      </c>
      <c r="W151" s="19" t="s">
        <v>31</v>
      </c>
      <c r="X151" s="19" t="s">
        <v>238</v>
      </c>
      <c r="Y151" s="19" t="s">
        <v>33</v>
      </c>
      <c r="Z151" s="19">
        <v>45</v>
      </c>
    </row>
    <row r="152" spans="1:26" x14ac:dyDescent="0.3">
      <c r="A152" s="19" t="s">
        <v>237</v>
      </c>
      <c r="B152" s="19" t="s">
        <v>407</v>
      </c>
      <c r="C152" s="19" t="s">
        <v>408</v>
      </c>
      <c r="D152" s="20">
        <v>45561</v>
      </c>
      <c r="E152" s="21">
        <v>115000</v>
      </c>
      <c r="F152" s="19" t="s">
        <v>27</v>
      </c>
      <c r="G152" s="19" t="s">
        <v>28</v>
      </c>
      <c r="H152" s="21">
        <v>115000</v>
      </c>
      <c r="I152" s="21">
        <v>44500</v>
      </c>
      <c r="J152" s="22">
        <f t="shared" si="8"/>
        <v>38.695652173913039</v>
      </c>
      <c r="K152" s="21">
        <v>99977</v>
      </c>
      <c r="L152" s="21">
        <v>7962</v>
      </c>
      <c r="M152" s="21">
        <f t="shared" si="9"/>
        <v>107038</v>
      </c>
      <c r="N152" s="21">
        <v>53653</v>
      </c>
      <c r="O152" s="23">
        <f t="shared" si="10"/>
        <v>1.9950049391459936</v>
      </c>
      <c r="P152" s="24">
        <v>648</v>
      </c>
      <c r="Q152" s="25">
        <f t="shared" si="11"/>
        <v>165.1820987654321</v>
      </c>
      <c r="R152" s="26" t="s">
        <v>237</v>
      </c>
      <c r="S152" s="27">
        <f>ABS(O1292-O152)*100</f>
        <v>108.16818938785038</v>
      </c>
      <c r="T152" s="19" t="s">
        <v>30</v>
      </c>
      <c r="U152" s="19" t="s">
        <v>36</v>
      </c>
      <c r="V152" s="21">
        <v>7962</v>
      </c>
      <c r="W152" s="19" t="s">
        <v>31</v>
      </c>
      <c r="X152" s="19" t="s">
        <v>238</v>
      </c>
      <c r="Y152" s="19" t="s">
        <v>33</v>
      </c>
      <c r="Z152" s="19">
        <v>45</v>
      </c>
    </row>
    <row r="153" spans="1:26" x14ac:dyDescent="0.3">
      <c r="A153" s="10" t="s">
        <v>237</v>
      </c>
      <c r="B153" s="10" t="s">
        <v>409</v>
      </c>
      <c r="C153" s="10" t="s">
        <v>410</v>
      </c>
      <c r="D153" s="11">
        <v>45610</v>
      </c>
      <c r="E153" s="12">
        <v>79991</v>
      </c>
      <c r="F153" s="10" t="s">
        <v>27</v>
      </c>
      <c r="G153" s="10" t="s">
        <v>28</v>
      </c>
      <c r="H153" s="12">
        <v>79991</v>
      </c>
      <c r="I153" s="12">
        <v>41300</v>
      </c>
      <c r="J153" s="13">
        <f t="shared" si="8"/>
        <v>51.630808465952413</v>
      </c>
      <c r="K153" s="12">
        <v>88860</v>
      </c>
      <c r="L153" s="12">
        <v>8439</v>
      </c>
      <c r="M153" s="12">
        <f t="shared" si="9"/>
        <v>71552</v>
      </c>
      <c r="N153" s="12">
        <v>46892</v>
      </c>
      <c r="O153" s="14">
        <f t="shared" si="10"/>
        <v>1.5258892774886974</v>
      </c>
      <c r="P153" s="15">
        <v>949</v>
      </c>
      <c r="Q153" s="16">
        <f t="shared" si="11"/>
        <v>75.397260273972606</v>
      </c>
      <c r="R153" s="17" t="s">
        <v>237</v>
      </c>
      <c r="S153" s="18">
        <f>ABS(O1292-O153)*100</f>
        <v>61.256623222120766</v>
      </c>
      <c r="T153" s="10" t="s">
        <v>30</v>
      </c>
      <c r="U153" s="10" t="s">
        <v>31</v>
      </c>
      <c r="V153" s="12">
        <v>8439</v>
      </c>
      <c r="W153" s="10" t="s">
        <v>31</v>
      </c>
      <c r="X153" s="10" t="s">
        <v>238</v>
      </c>
      <c r="Y153" s="10" t="s">
        <v>33</v>
      </c>
      <c r="Z153" s="10">
        <v>29</v>
      </c>
    </row>
    <row r="154" spans="1:26" x14ac:dyDescent="0.3">
      <c r="A154" s="10" t="s">
        <v>237</v>
      </c>
      <c r="B154" s="10" t="s">
        <v>411</v>
      </c>
      <c r="C154" s="10" t="s">
        <v>412</v>
      </c>
      <c r="D154" s="11">
        <v>45727</v>
      </c>
      <c r="E154" s="12">
        <v>107500</v>
      </c>
      <c r="F154" s="10" t="s">
        <v>27</v>
      </c>
      <c r="G154" s="10" t="s">
        <v>28</v>
      </c>
      <c r="H154" s="12">
        <v>107500</v>
      </c>
      <c r="I154" s="12">
        <v>56800</v>
      </c>
      <c r="J154" s="13">
        <f t="shared" si="8"/>
        <v>52.837209302325583</v>
      </c>
      <c r="K154" s="12">
        <v>128179</v>
      </c>
      <c r="L154" s="12">
        <v>8439</v>
      </c>
      <c r="M154" s="12">
        <f t="shared" si="9"/>
        <v>99061</v>
      </c>
      <c r="N154" s="12">
        <v>69819</v>
      </c>
      <c r="O154" s="14">
        <f t="shared" si="10"/>
        <v>1.4188258210515763</v>
      </c>
      <c r="P154" s="15">
        <v>936</v>
      </c>
      <c r="Q154" s="16">
        <f t="shared" si="11"/>
        <v>105.8344017094017</v>
      </c>
      <c r="R154" s="17" t="s">
        <v>237</v>
      </c>
      <c r="S154" s="18">
        <f>ABS(O1292-O154)*100</f>
        <v>50.550277578408654</v>
      </c>
      <c r="T154" s="10" t="s">
        <v>43</v>
      </c>
      <c r="U154" s="10" t="s">
        <v>31</v>
      </c>
      <c r="V154" s="12">
        <v>8439</v>
      </c>
      <c r="W154" s="10" t="s">
        <v>31</v>
      </c>
      <c r="X154" s="10" t="s">
        <v>238</v>
      </c>
      <c r="Y154" s="10" t="s">
        <v>33</v>
      </c>
      <c r="Z154" s="10">
        <v>45</v>
      </c>
    </row>
    <row r="155" spans="1:26" x14ac:dyDescent="0.3">
      <c r="A155" s="19" t="s">
        <v>237</v>
      </c>
      <c r="B155" s="19" t="s">
        <v>413</v>
      </c>
      <c r="C155" s="19" t="s">
        <v>414</v>
      </c>
      <c r="D155" s="20">
        <v>45076</v>
      </c>
      <c r="E155" s="21">
        <v>140000</v>
      </c>
      <c r="F155" s="19" t="s">
        <v>27</v>
      </c>
      <c r="G155" s="19" t="s">
        <v>28</v>
      </c>
      <c r="H155" s="21">
        <v>140000</v>
      </c>
      <c r="I155" s="21">
        <v>58900</v>
      </c>
      <c r="J155" s="22">
        <f t="shared" si="8"/>
        <v>42.071428571428569</v>
      </c>
      <c r="K155" s="21">
        <v>150895</v>
      </c>
      <c r="L155" s="21">
        <v>8439</v>
      </c>
      <c r="M155" s="21">
        <f t="shared" si="9"/>
        <v>131561</v>
      </c>
      <c r="N155" s="21">
        <v>83064</v>
      </c>
      <c r="O155" s="23">
        <f t="shared" si="10"/>
        <v>1.5838510064528557</v>
      </c>
      <c r="P155" s="24">
        <v>945</v>
      </c>
      <c r="Q155" s="25">
        <f t="shared" si="11"/>
        <v>139.21798941798943</v>
      </c>
      <c r="R155" s="26" t="s">
        <v>237</v>
      </c>
      <c r="S155" s="27">
        <f>ABS(O1292-O155)*100</f>
        <v>67.052796118536591</v>
      </c>
      <c r="T155" s="19" t="s">
        <v>30</v>
      </c>
      <c r="U155" s="19" t="s">
        <v>36</v>
      </c>
      <c r="V155" s="21">
        <v>8439</v>
      </c>
      <c r="W155" s="19" t="s">
        <v>31</v>
      </c>
      <c r="X155" s="19" t="s">
        <v>238</v>
      </c>
      <c r="Y155" s="19" t="s">
        <v>33</v>
      </c>
      <c r="Z155" s="19">
        <v>63</v>
      </c>
    </row>
    <row r="156" spans="1:26" x14ac:dyDescent="0.3">
      <c r="A156" s="19" t="s">
        <v>237</v>
      </c>
      <c r="B156" s="19" t="s">
        <v>415</v>
      </c>
      <c r="C156" s="19" t="s">
        <v>416</v>
      </c>
      <c r="D156" s="20">
        <v>45203</v>
      </c>
      <c r="E156" s="21">
        <v>130000</v>
      </c>
      <c r="F156" s="19" t="s">
        <v>27</v>
      </c>
      <c r="G156" s="19" t="s">
        <v>28</v>
      </c>
      <c r="H156" s="21">
        <v>130000</v>
      </c>
      <c r="I156" s="21">
        <v>44300</v>
      </c>
      <c r="J156" s="22">
        <f t="shared" si="8"/>
        <v>34.07692307692308</v>
      </c>
      <c r="K156" s="21">
        <v>112642</v>
      </c>
      <c r="L156" s="21">
        <v>8439</v>
      </c>
      <c r="M156" s="21">
        <f t="shared" si="9"/>
        <v>121561</v>
      </c>
      <c r="N156" s="21">
        <v>60759</v>
      </c>
      <c r="O156" s="23">
        <f t="shared" si="10"/>
        <v>2.0007077140835103</v>
      </c>
      <c r="P156" s="24">
        <v>852</v>
      </c>
      <c r="Q156" s="25">
        <f t="shared" si="11"/>
        <v>142.67723004694835</v>
      </c>
      <c r="R156" s="26" t="s">
        <v>237</v>
      </c>
      <c r="S156" s="27">
        <f>ABS(O1292-O156)*100</f>
        <v>108.73846688160205</v>
      </c>
      <c r="T156" s="19" t="s">
        <v>30</v>
      </c>
      <c r="U156" s="19" t="s">
        <v>36</v>
      </c>
      <c r="V156" s="21">
        <v>8439</v>
      </c>
      <c r="W156" s="19" t="s">
        <v>31</v>
      </c>
      <c r="X156" s="19" t="s">
        <v>238</v>
      </c>
      <c r="Y156" s="19" t="s">
        <v>33</v>
      </c>
      <c r="Z156" s="19">
        <v>45</v>
      </c>
    </row>
    <row r="157" spans="1:26" x14ac:dyDescent="0.3">
      <c r="A157" s="10" t="s">
        <v>237</v>
      </c>
      <c r="B157" s="10" t="s">
        <v>417</v>
      </c>
      <c r="C157" s="10" t="s">
        <v>418</v>
      </c>
      <c r="D157" s="11">
        <v>45357</v>
      </c>
      <c r="E157" s="12">
        <v>106000</v>
      </c>
      <c r="F157" s="10" t="s">
        <v>27</v>
      </c>
      <c r="G157" s="10" t="s">
        <v>28</v>
      </c>
      <c r="H157" s="12">
        <v>106000</v>
      </c>
      <c r="I157" s="12">
        <v>36100</v>
      </c>
      <c r="J157" s="13">
        <f t="shared" si="8"/>
        <v>34.056603773584904</v>
      </c>
      <c r="K157" s="12">
        <v>95000</v>
      </c>
      <c r="L157" s="12">
        <v>8439</v>
      </c>
      <c r="M157" s="12">
        <f t="shared" si="9"/>
        <v>97561</v>
      </c>
      <c r="N157" s="12">
        <v>50472</v>
      </c>
      <c r="O157" s="14">
        <f t="shared" si="10"/>
        <v>1.932972737359328</v>
      </c>
      <c r="P157" s="15">
        <v>598</v>
      </c>
      <c r="Q157" s="16">
        <f t="shared" si="11"/>
        <v>163.14548494983276</v>
      </c>
      <c r="R157" s="17" t="s">
        <v>237</v>
      </c>
      <c r="S157" s="18">
        <f>ABS(O1292-O157)*100</f>
        <v>101.96496920918383</v>
      </c>
      <c r="T157" s="10" t="s">
        <v>30</v>
      </c>
      <c r="U157" s="10" t="s">
        <v>36</v>
      </c>
      <c r="V157" s="12">
        <v>8439</v>
      </c>
      <c r="W157" s="10" t="s">
        <v>31</v>
      </c>
      <c r="X157" s="10" t="s">
        <v>238</v>
      </c>
      <c r="Y157" s="10" t="s">
        <v>33</v>
      </c>
      <c r="Z157" s="10">
        <v>45</v>
      </c>
    </row>
    <row r="158" spans="1:26" x14ac:dyDescent="0.3">
      <c r="A158" s="10" t="s">
        <v>237</v>
      </c>
      <c r="B158" s="10" t="s">
        <v>419</v>
      </c>
      <c r="C158" s="10" t="s">
        <v>420</v>
      </c>
      <c r="D158" s="11">
        <v>45642</v>
      </c>
      <c r="E158" s="12">
        <v>110000</v>
      </c>
      <c r="F158" s="10" t="s">
        <v>27</v>
      </c>
      <c r="G158" s="10" t="s">
        <v>28</v>
      </c>
      <c r="H158" s="12">
        <v>110000</v>
      </c>
      <c r="I158" s="12">
        <v>47500</v>
      </c>
      <c r="J158" s="13">
        <f t="shared" si="8"/>
        <v>43.18181818181818</v>
      </c>
      <c r="K158" s="12">
        <v>106860</v>
      </c>
      <c r="L158" s="12">
        <v>8599</v>
      </c>
      <c r="M158" s="12">
        <f t="shared" si="9"/>
        <v>101401</v>
      </c>
      <c r="N158" s="12">
        <v>57295</v>
      </c>
      <c r="O158" s="14">
        <f t="shared" si="10"/>
        <v>1.7698053931407627</v>
      </c>
      <c r="P158" s="15">
        <v>742</v>
      </c>
      <c r="Q158" s="16">
        <f t="shared" si="11"/>
        <v>136.65902964959568</v>
      </c>
      <c r="R158" s="17" t="s">
        <v>237</v>
      </c>
      <c r="S158" s="18">
        <f>ABS(O1292-O158)*100</f>
        <v>85.648234787327297</v>
      </c>
      <c r="T158" s="10" t="s">
        <v>30</v>
      </c>
      <c r="U158" s="10" t="s">
        <v>31</v>
      </c>
      <c r="V158" s="12">
        <v>8599</v>
      </c>
      <c r="W158" s="10" t="s">
        <v>31</v>
      </c>
      <c r="X158" s="10" t="s">
        <v>238</v>
      </c>
      <c r="Y158" s="10" t="s">
        <v>33</v>
      </c>
      <c r="Z158" s="10">
        <v>45</v>
      </c>
    </row>
    <row r="159" spans="1:26" x14ac:dyDescent="0.3">
      <c r="A159" s="19" t="s">
        <v>237</v>
      </c>
      <c r="B159" s="19" t="s">
        <v>421</v>
      </c>
      <c r="C159" s="19" t="s">
        <v>422</v>
      </c>
      <c r="D159" s="20">
        <v>45642</v>
      </c>
      <c r="E159" s="21">
        <v>150000</v>
      </c>
      <c r="F159" s="19" t="s">
        <v>27</v>
      </c>
      <c r="G159" s="19" t="s">
        <v>55</v>
      </c>
      <c r="H159" s="21">
        <v>150000</v>
      </c>
      <c r="I159" s="21">
        <v>85500</v>
      </c>
      <c r="J159" s="22">
        <f t="shared" si="8"/>
        <v>56.999999999999993</v>
      </c>
      <c r="K159" s="21">
        <v>193096</v>
      </c>
      <c r="L159" s="21">
        <v>17374</v>
      </c>
      <c r="M159" s="21">
        <f t="shared" si="9"/>
        <v>132626</v>
      </c>
      <c r="N159" s="21">
        <v>102461</v>
      </c>
      <c r="O159" s="23">
        <f t="shared" si="10"/>
        <v>1.2944047003250017</v>
      </c>
      <c r="P159" s="24">
        <v>1405</v>
      </c>
      <c r="Q159" s="25">
        <f t="shared" si="11"/>
        <v>94.395729537366549</v>
      </c>
      <c r="R159" s="26" t="s">
        <v>237</v>
      </c>
      <c r="S159" s="27">
        <f>ABS(O1292-O159)*100</f>
        <v>38.108165505751188</v>
      </c>
      <c r="T159" s="19" t="s">
        <v>30</v>
      </c>
      <c r="U159" s="19" t="s">
        <v>31</v>
      </c>
      <c r="V159" s="21">
        <v>17374</v>
      </c>
      <c r="W159" s="19" t="s">
        <v>423</v>
      </c>
      <c r="X159" s="19" t="s">
        <v>238</v>
      </c>
      <c r="Y159" s="19" t="s">
        <v>33</v>
      </c>
      <c r="Z159" s="19">
        <v>45</v>
      </c>
    </row>
    <row r="160" spans="1:26" x14ac:dyDescent="0.3">
      <c r="A160" s="19" t="s">
        <v>237</v>
      </c>
      <c r="B160" s="19" t="s">
        <v>424</v>
      </c>
      <c r="C160" s="19" t="s">
        <v>425</v>
      </c>
      <c r="D160" s="20">
        <v>45464</v>
      </c>
      <c r="E160" s="21">
        <v>93700</v>
      </c>
      <c r="F160" s="19" t="s">
        <v>27</v>
      </c>
      <c r="G160" s="19" t="s">
        <v>28</v>
      </c>
      <c r="H160" s="21">
        <v>93700</v>
      </c>
      <c r="I160" s="21">
        <v>41700</v>
      </c>
      <c r="J160" s="22">
        <f t="shared" si="8"/>
        <v>44.503735325506938</v>
      </c>
      <c r="K160" s="21">
        <v>94215</v>
      </c>
      <c r="L160" s="21">
        <v>10965</v>
      </c>
      <c r="M160" s="21">
        <f t="shared" si="9"/>
        <v>82735</v>
      </c>
      <c r="N160" s="21">
        <v>48542</v>
      </c>
      <c r="O160" s="23">
        <f t="shared" si="10"/>
        <v>1.7044003131308969</v>
      </c>
      <c r="P160" s="24">
        <v>700</v>
      </c>
      <c r="Q160" s="25">
        <f t="shared" si="11"/>
        <v>118.19285714285714</v>
      </c>
      <c r="R160" s="26" t="s">
        <v>237</v>
      </c>
      <c r="S160" s="27">
        <f>ABS(O1292-O160)*100</f>
        <v>79.10772678634072</v>
      </c>
      <c r="T160" s="19" t="s">
        <v>30</v>
      </c>
      <c r="U160" s="19" t="s">
        <v>36</v>
      </c>
      <c r="V160" s="21">
        <v>8991</v>
      </c>
      <c r="W160" s="19" t="s">
        <v>31</v>
      </c>
      <c r="X160" s="19" t="s">
        <v>238</v>
      </c>
      <c r="Y160" s="19" t="s">
        <v>33</v>
      </c>
      <c r="Z160" s="19">
        <v>45</v>
      </c>
    </row>
    <row r="161" spans="1:26" x14ac:dyDescent="0.3">
      <c r="A161" s="10" t="s">
        <v>237</v>
      </c>
      <c r="B161" s="10" t="s">
        <v>426</v>
      </c>
      <c r="C161" s="10" t="s">
        <v>427</v>
      </c>
      <c r="D161" s="11">
        <v>45293</v>
      </c>
      <c r="E161" s="12">
        <v>188000</v>
      </c>
      <c r="F161" s="10" t="s">
        <v>27</v>
      </c>
      <c r="G161" s="10" t="s">
        <v>28</v>
      </c>
      <c r="H161" s="12">
        <v>188000</v>
      </c>
      <c r="I161" s="12">
        <v>39000</v>
      </c>
      <c r="J161" s="13">
        <f t="shared" si="8"/>
        <v>20.74468085106383</v>
      </c>
      <c r="K161" s="12">
        <v>101427</v>
      </c>
      <c r="L161" s="12">
        <v>17905</v>
      </c>
      <c r="M161" s="12">
        <f t="shared" si="9"/>
        <v>170095</v>
      </c>
      <c r="N161" s="12">
        <v>48700</v>
      </c>
      <c r="O161" s="14">
        <f t="shared" si="10"/>
        <v>3.4927104722792608</v>
      </c>
      <c r="P161" s="15">
        <v>1000</v>
      </c>
      <c r="Q161" s="16">
        <f t="shared" si="11"/>
        <v>170.095</v>
      </c>
      <c r="R161" s="17" t="s">
        <v>237</v>
      </c>
      <c r="S161" s="18">
        <f>ABS(O1292-O161)*100</f>
        <v>257.93874270117709</v>
      </c>
      <c r="T161" s="10" t="s">
        <v>30</v>
      </c>
      <c r="U161" s="10" t="s">
        <v>36</v>
      </c>
      <c r="V161" s="12">
        <v>16772</v>
      </c>
      <c r="W161" s="10" t="s">
        <v>31</v>
      </c>
      <c r="X161" s="10" t="s">
        <v>238</v>
      </c>
      <c r="Y161" s="10" t="s">
        <v>33</v>
      </c>
      <c r="Z161" s="10">
        <v>28</v>
      </c>
    </row>
    <row r="162" spans="1:26" x14ac:dyDescent="0.3">
      <c r="A162" s="10" t="s">
        <v>237</v>
      </c>
      <c r="B162" s="10" t="s">
        <v>428</v>
      </c>
      <c r="C162" s="10" t="s">
        <v>429</v>
      </c>
      <c r="D162" s="11">
        <v>45618</v>
      </c>
      <c r="E162" s="12">
        <v>94500</v>
      </c>
      <c r="F162" s="10" t="s">
        <v>27</v>
      </c>
      <c r="G162" s="10" t="s">
        <v>28</v>
      </c>
      <c r="H162" s="12">
        <v>94500</v>
      </c>
      <c r="I162" s="12">
        <v>45500</v>
      </c>
      <c r="J162" s="13">
        <f t="shared" si="8"/>
        <v>48.148148148148145</v>
      </c>
      <c r="K162" s="12">
        <v>102229</v>
      </c>
      <c r="L162" s="12">
        <v>8439</v>
      </c>
      <c r="M162" s="12">
        <f t="shared" si="9"/>
        <v>86061</v>
      </c>
      <c r="N162" s="12">
        <v>54688</v>
      </c>
      <c r="O162" s="14">
        <f t="shared" si="10"/>
        <v>1.5736724692802808</v>
      </c>
      <c r="P162" s="15">
        <v>656</v>
      </c>
      <c r="Q162" s="16">
        <f t="shared" si="11"/>
        <v>131.1905487804878</v>
      </c>
      <c r="R162" s="17" t="s">
        <v>237</v>
      </c>
      <c r="S162" s="18">
        <f>ABS(O1292-O162)*100</f>
        <v>66.03494240127911</v>
      </c>
      <c r="T162" s="10" t="s">
        <v>30</v>
      </c>
      <c r="U162" s="10" t="s">
        <v>31</v>
      </c>
      <c r="V162" s="12">
        <v>8439</v>
      </c>
      <c r="W162" s="10" t="s">
        <v>31</v>
      </c>
      <c r="X162" s="10" t="s">
        <v>238</v>
      </c>
      <c r="Y162" s="10" t="s">
        <v>33</v>
      </c>
      <c r="Z162" s="10">
        <v>45</v>
      </c>
    </row>
    <row r="163" spans="1:26" x14ac:dyDescent="0.3">
      <c r="A163" s="19" t="s">
        <v>237</v>
      </c>
      <c r="B163" s="19" t="s">
        <v>430</v>
      </c>
      <c r="C163" s="19" t="s">
        <v>431</v>
      </c>
      <c r="D163" s="20">
        <v>45596</v>
      </c>
      <c r="E163" s="21">
        <v>85000</v>
      </c>
      <c r="F163" s="19" t="s">
        <v>27</v>
      </c>
      <c r="G163" s="19" t="s">
        <v>28</v>
      </c>
      <c r="H163" s="21">
        <v>85000</v>
      </c>
      <c r="I163" s="21">
        <v>46200</v>
      </c>
      <c r="J163" s="22">
        <f t="shared" si="8"/>
        <v>54.352941176470594</v>
      </c>
      <c r="K163" s="21">
        <v>103810</v>
      </c>
      <c r="L163" s="21">
        <v>10548</v>
      </c>
      <c r="M163" s="21">
        <f t="shared" si="9"/>
        <v>74452</v>
      </c>
      <c r="N163" s="21">
        <v>54380</v>
      </c>
      <c r="O163" s="23">
        <f t="shared" si="10"/>
        <v>1.3691062890768666</v>
      </c>
      <c r="P163" s="24">
        <v>696</v>
      </c>
      <c r="Q163" s="25">
        <f t="shared" si="11"/>
        <v>106.97126436781609</v>
      </c>
      <c r="R163" s="26" t="s">
        <v>237</v>
      </c>
      <c r="S163" s="27">
        <f>ABS(O1292-O163)*100</f>
        <v>45.578324380937687</v>
      </c>
      <c r="T163" s="19" t="s">
        <v>30</v>
      </c>
      <c r="U163" s="19" t="s">
        <v>31</v>
      </c>
      <c r="V163" s="21">
        <v>10548</v>
      </c>
      <c r="W163" s="19" t="s">
        <v>31</v>
      </c>
      <c r="X163" s="19" t="s">
        <v>238</v>
      </c>
      <c r="Y163" s="19" t="s">
        <v>33</v>
      </c>
      <c r="Z163" s="19">
        <v>45</v>
      </c>
    </row>
    <row r="164" spans="1:26" x14ac:dyDescent="0.3">
      <c r="A164" s="19" t="s">
        <v>237</v>
      </c>
      <c r="B164" s="19" t="s">
        <v>432</v>
      </c>
      <c r="C164" s="19" t="s">
        <v>433</v>
      </c>
      <c r="D164" s="20">
        <v>45497</v>
      </c>
      <c r="E164" s="21">
        <v>152000</v>
      </c>
      <c r="F164" s="19" t="s">
        <v>27</v>
      </c>
      <c r="G164" s="19" t="s">
        <v>28</v>
      </c>
      <c r="H164" s="21">
        <v>152000</v>
      </c>
      <c r="I164" s="21">
        <v>52200</v>
      </c>
      <c r="J164" s="22">
        <f t="shared" si="8"/>
        <v>34.342105263157897</v>
      </c>
      <c r="K164" s="21">
        <v>117693</v>
      </c>
      <c r="L164" s="21">
        <v>8439</v>
      </c>
      <c r="M164" s="21">
        <f t="shared" si="9"/>
        <v>143561</v>
      </c>
      <c r="N164" s="21">
        <v>63704</v>
      </c>
      <c r="O164" s="23">
        <f t="shared" si="10"/>
        <v>2.2535633555192764</v>
      </c>
      <c r="P164" s="24">
        <v>850</v>
      </c>
      <c r="Q164" s="25">
        <f t="shared" si="11"/>
        <v>168.89529411764707</v>
      </c>
      <c r="R164" s="26" t="s">
        <v>237</v>
      </c>
      <c r="S164" s="27">
        <f>ABS(O1292-O164)*100</f>
        <v>134.02403102517866</v>
      </c>
      <c r="T164" s="19" t="s">
        <v>30</v>
      </c>
      <c r="U164" s="19" t="s">
        <v>36</v>
      </c>
      <c r="V164" s="21">
        <v>8439</v>
      </c>
      <c r="W164" s="19" t="s">
        <v>31</v>
      </c>
      <c r="X164" s="19" t="s">
        <v>238</v>
      </c>
      <c r="Y164" s="19" t="s">
        <v>33</v>
      </c>
      <c r="Z164" s="19">
        <v>45</v>
      </c>
    </row>
    <row r="165" spans="1:26" x14ac:dyDescent="0.3">
      <c r="A165" s="10" t="s">
        <v>237</v>
      </c>
      <c r="B165" s="10" t="s">
        <v>432</v>
      </c>
      <c r="C165" s="10" t="s">
        <v>433</v>
      </c>
      <c r="D165" s="11">
        <v>45413</v>
      </c>
      <c r="E165" s="12">
        <v>65000</v>
      </c>
      <c r="F165" s="10" t="s">
        <v>69</v>
      </c>
      <c r="G165" s="10" t="s">
        <v>28</v>
      </c>
      <c r="H165" s="12">
        <v>65000</v>
      </c>
      <c r="I165" s="12">
        <v>52200</v>
      </c>
      <c r="J165" s="13">
        <f t="shared" si="8"/>
        <v>80.307692307692307</v>
      </c>
      <c r="K165" s="12">
        <v>117693</v>
      </c>
      <c r="L165" s="12">
        <v>8439</v>
      </c>
      <c r="M165" s="12">
        <f t="shared" si="9"/>
        <v>56561</v>
      </c>
      <c r="N165" s="12">
        <v>63704</v>
      </c>
      <c r="O165" s="14">
        <f t="shared" si="10"/>
        <v>0.88787203315333418</v>
      </c>
      <c r="P165" s="15">
        <v>850</v>
      </c>
      <c r="Q165" s="16">
        <f t="shared" si="11"/>
        <v>66.542352941176475</v>
      </c>
      <c r="R165" s="17" t="s">
        <v>237</v>
      </c>
      <c r="S165" s="18">
        <f>ABS(O1292-O165)*100</f>
        <v>2.5451012114155569</v>
      </c>
      <c r="T165" s="10" t="s">
        <v>30</v>
      </c>
      <c r="U165" s="10" t="s">
        <v>36</v>
      </c>
      <c r="V165" s="12">
        <v>8439</v>
      </c>
      <c r="W165" s="10" t="s">
        <v>31</v>
      </c>
      <c r="X165" s="10" t="s">
        <v>238</v>
      </c>
      <c r="Y165" s="10" t="s">
        <v>33</v>
      </c>
      <c r="Z165" s="10">
        <v>45</v>
      </c>
    </row>
    <row r="166" spans="1:26" x14ac:dyDescent="0.3">
      <c r="A166" s="10" t="s">
        <v>237</v>
      </c>
      <c r="B166" s="10" t="s">
        <v>432</v>
      </c>
      <c r="C166" s="10" t="s">
        <v>433</v>
      </c>
      <c r="D166" s="11">
        <v>45415</v>
      </c>
      <c r="E166" s="12">
        <v>95000</v>
      </c>
      <c r="F166" s="10" t="s">
        <v>27</v>
      </c>
      <c r="G166" s="10" t="s">
        <v>28</v>
      </c>
      <c r="H166" s="12">
        <v>95000</v>
      </c>
      <c r="I166" s="12">
        <v>52200</v>
      </c>
      <c r="J166" s="13">
        <f t="shared" si="8"/>
        <v>54.94736842105263</v>
      </c>
      <c r="K166" s="12">
        <v>117693</v>
      </c>
      <c r="L166" s="12">
        <v>8439</v>
      </c>
      <c r="M166" s="12">
        <f t="shared" si="9"/>
        <v>86561</v>
      </c>
      <c r="N166" s="12">
        <v>63704</v>
      </c>
      <c r="O166" s="14">
        <f t="shared" si="10"/>
        <v>1.3588000753484868</v>
      </c>
      <c r="P166" s="15">
        <v>850</v>
      </c>
      <c r="Q166" s="16">
        <f t="shared" si="11"/>
        <v>101.8364705882353</v>
      </c>
      <c r="R166" s="17" t="s">
        <v>237</v>
      </c>
      <c r="S166" s="18">
        <f>ABS(O1292-O166)*100</f>
        <v>44.547703008099703</v>
      </c>
      <c r="T166" s="10" t="s">
        <v>30</v>
      </c>
      <c r="U166" s="10" t="s">
        <v>36</v>
      </c>
      <c r="V166" s="12">
        <v>8439</v>
      </c>
      <c r="W166" s="10" t="s">
        <v>31</v>
      </c>
      <c r="X166" s="10" t="s">
        <v>238</v>
      </c>
      <c r="Y166" s="10" t="s">
        <v>33</v>
      </c>
      <c r="Z166" s="10">
        <v>45</v>
      </c>
    </row>
    <row r="167" spans="1:26" x14ac:dyDescent="0.3">
      <c r="A167" s="19" t="s">
        <v>237</v>
      </c>
      <c r="B167" s="19" t="s">
        <v>434</v>
      </c>
      <c r="C167" s="19" t="s">
        <v>435</v>
      </c>
      <c r="D167" s="20">
        <v>45239</v>
      </c>
      <c r="E167" s="21">
        <v>170000</v>
      </c>
      <c r="F167" s="19" t="s">
        <v>27</v>
      </c>
      <c r="G167" s="19" t="s">
        <v>28</v>
      </c>
      <c r="H167" s="21">
        <v>170000</v>
      </c>
      <c r="I167" s="21">
        <v>62800</v>
      </c>
      <c r="J167" s="22">
        <f t="shared" si="8"/>
        <v>36.941176470588232</v>
      </c>
      <c r="K167" s="21">
        <v>166716</v>
      </c>
      <c r="L167" s="21">
        <v>8439</v>
      </c>
      <c r="M167" s="21">
        <f t="shared" si="9"/>
        <v>161561</v>
      </c>
      <c r="N167" s="21">
        <v>92289</v>
      </c>
      <c r="O167" s="23">
        <f t="shared" si="10"/>
        <v>1.7505986628959032</v>
      </c>
      <c r="P167" s="24">
        <v>1421</v>
      </c>
      <c r="Q167" s="25">
        <f t="shared" si="11"/>
        <v>113.69528501055595</v>
      </c>
      <c r="R167" s="26" t="s">
        <v>237</v>
      </c>
      <c r="S167" s="27">
        <f>ABS(O1292-O167)*100</f>
        <v>83.727561762841347</v>
      </c>
      <c r="T167" s="19" t="s">
        <v>52</v>
      </c>
      <c r="U167" s="19" t="s">
        <v>36</v>
      </c>
      <c r="V167" s="21">
        <v>8439</v>
      </c>
      <c r="W167" s="19" t="s">
        <v>31</v>
      </c>
      <c r="X167" s="19" t="s">
        <v>238</v>
      </c>
      <c r="Y167" s="19" t="s">
        <v>33</v>
      </c>
      <c r="Z167" s="19">
        <v>45</v>
      </c>
    </row>
    <row r="168" spans="1:26" x14ac:dyDescent="0.3">
      <c r="A168" s="19" t="s">
        <v>237</v>
      </c>
      <c r="B168" s="19" t="s">
        <v>436</v>
      </c>
      <c r="C168" s="19" t="s">
        <v>437</v>
      </c>
      <c r="D168" s="20">
        <v>45114</v>
      </c>
      <c r="E168" s="21">
        <v>129000</v>
      </c>
      <c r="F168" s="19" t="s">
        <v>27</v>
      </c>
      <c r="G168" s="19" t="s">
        <v>28</v>
      </c>
      <c r="H168" s="21">
        <v>129000</v>
      </c>
      <c r="I168" s="21">
        <v>40300</v>
      </c>
      <c r="J168" s="22">
        <f t="shared" si="8"/>
        <v>31.240310077519378</v>
      </c>
      <c r="K168" s="21">
        <v>106412</v>
      </c>
      <c r="L168" s="21">
        <v>12008</v>
      </c>
      <c r="M168" s="21">
        <f t="shared" si="9"/>
        <v>116992</v>
      </c>
      <c r="N168" s="21">
        <v>55046</v>
      </c>
      <c r="O168" s="23">
        <f t="shared" si="10"/>
        <v>2.1253497075173491</v>
      </c>
      <c r="P168" s="24">
        <v>870</v>
      </c>
      <c r="Q168" s="25">
        <f t="shared" si="11"/>
        <v>134.47356321839081</v>
      </c>
      <c r="R168" s="26" t="s">
        <v>237</v>
      </c>
      <c r="S168" s="27">
        <f>ABS(O1292-O168)*100</f>
        <v>121.20266622498592</v>
      </c>
      <c r="T168" s="19" t="s">
        <v>43</v>
      </c>
      <c r="U168" s="19" t="s">
        <v>36</v>
      </c>
      <c r="V168" s="21">
        <v>7617</v>
      </c>
      <c r="W168" s="19" t="s">
        <v>31</v>
      </c>
      <c r="X168" s="19" t="s">
        <v>238</v>
      </c>
      <c r="Y168" s="19" t="s">
        <v>33</v>
      </c>
      <c r="Z168" s="19">
        <v>45</v>
      </c>
    </row>
    <row r="169" spans="1:26" x14ac:dyDescent="0.3">
      <c r="A169" s="10" t="s">
        <v>237</v>
      </c>
      <c r="B169" s="10" t="s">
        <v>438</v>
      </c>
      <c r="C169" s="10" t="s">
        <v>439</v>
      </c>
      <c r="D169" s="11">
        <v>45687</v>
      </c>
      <c r="E169" s="12">
        <v>126000</v>
      </c>
      <c r="F169" s="10" t="s">
        <v>27</v>
      </c>
      <c r="G169" s="10" t="s">
        <v>28</v>
      </c>
      <c r="H169" s="12">
        <v>126000</v>
      </c>
      <c r="I169" s="12">
        <v>47000</v>
      </c>
      <c r="J169" s="13">
        <f t="shared" si="8"/>
        <v>37.301587301587304</v>
      </c>
      <c r="K169" s="12">
        <v>105516</v>
      </c>
      <c r="L169" s="12">
        <v>7617</v>
      </c>
      <c r="M169" s="12">
        <f t="shared" si="9"/>
        <v>118383</v>
      </c>
      <c r="N169" s="12">
        <v>57083</v>
      </c>
      <c r="O169" s="14">
        <f t="shared" si="10"/>
        <v>2.073874883940928</v>
      </c>
      <c r="P169" s="15">
        <v>721</v>
      </c>
      <c r="Q169" s="16">
        <f t="shared" si="11"/>
        <v>164.19278779472955</v>
      </c>
      <c r="R169" s="17" t="s">
        <v>237</v>
      </c>
      <c r="S169" s="18">
        <f>ABS(O1292-O169)*100</f>
        <v>116.05518386734381</v>
      </c>
      <c r="T169" s="10" t="s">
        <v>30</v>
      </c>
      <c r="U169" s="10" t="s">
        <v>31</v>
      </c>
      <c r="V169" s="12">
        <v>7617</v>
      </c>
      <c r="W169" s="10" t="s">
        <v>31</v>
      </c>
      <c r="X169" s="10" t="s">
        <v>238</v>
      </c>
      <c r="Y169" s="10" t="s">
        <v>33</v>
      </c>
      <c r="Z169" s="10">
        <v>45</v>
      </c>
    </row>
    <row r="170" spans="1:26" x14ac:dyDescent="0.3">
      <c r="A170" s="10" t="s">
        <v>237</v>
      </c>
      <c r="B170" s="10" t="s">
        <v>440</v>
      </c>
      <c r="C170" s="10" t="s">
        <v>441</v>
      </c>
      <c r="D170" s="11">
        <v>45631</v>
      </c>
      <c r="E170" s="12">
        <v>118500</v>
      </c>
      <c r="F170" s="10" t="s">
        <v>27</v>
      </c>
      <c r="G170" s="10" t="s">
        <v>28</v>
      </c>
      <c r="H170" s="12">
        <v>118500</v>
      </c>
      <c r="I170" s="12">
        <v>47000</v>
      </c>
      <c r="J170" s="13">
        <f t="shared" si="8"/>
        <v>39.662447257383967</v>
      </c>
      <c r="K170" s="12">
        <v>107485</v>
      </c>
      <c r="L170" s="12">
        <v>7617</v>
      </c>
      <c r="M170" s="12">
        <f t="shared" si="9"/>
        <v>110883</v>
      </c>
      <c r="N170" s="12">
        <v>58232</v>
      </c>
      <c r="O170" s="14">
        <f t="shared" si="10"/>
        <v>1.9041592251682924</v>
      </c>
      <c r="P170" s="15">
        <v>721</v>
      </c>
      <c r="Q170" s="16">
        <f t="shared" si="11"/>
        <v>153.79056865464634</v>
      </c>
      <c r="R170" s="17" t="s">
        <v>237</v>
      </c>
      <c r="S170" s="18">
        <f>ABS(O1292-O170)*100</f>
        <v>99.08361799008027</v>
      </c>
      <c r="T170" s="10" t="s">
        <v>30</v>
      </c>
      <c r="U170" s="10" t="s">
        <v>31</v>
      </c>
      <c r="V170" s="12">
        <v>7617</v>
      </c>
      <c r="W170" s="10" t="s">
        <v>31</v>
      </c>
      <c r="X170" s="10" t="s">
        <v>238</v>
      </c>
      <c r="Y170" s="10" t="s">
        <v>33</v>
      </c>
      <c r="Z170" s="10">
        <v>45</v>
      </c>
    </row>
    <row r="171" spans="1:26" x14ac:dyDescent="0.3">
      <c r="A171" s="19" t="s">
        <v>237</v>
      </c>
      <c r="B171" s="19" t="s">
        <v>442</v>
      </c>
      <c r="C171" s="19" t="s">
        <v>443</v>
      </c>
      <c r="D171" s="20">
        <v>45251</v>
      </c>
      <c r="E171" s="21">
        <v>120000</v>
      </c>
      <c r="F171" s="19" t="s">
        <v>27</v>
      </c>
      <c r="G171" s="19" t="s">
        <v>28</v>
      </c>
      <c r="H171" s="21">
        <v>120000</v>
      </c>
      <c r="I171" s="21">
        <v>47300</v>
      </c>
      <c r="J171" s="22">
        <f t="shared" si="8"/>
        <v>39.416666666666664</v>
      </c>
      <c r="K171" s="21">
        <v>125773</v>
      </c>
      <c r="L171" s="21">
        <v>9522</v>
      </c>
      <c r="M171" s="21">
        <f t="shared" si="9"/>
        <v>110478</v>
      </c>
      <c r="N171" s="21">
        <v>67784</v>
      </c>
      <c r="O171" s="23">
        <f t="shared" si="10"/>
        <v>1.629853652779417</v>
      </c>
      <c r="P171" s="24">
        <v>970</v>
      </c>
      <c r="Q171" s="25">
        <f t="shared" si="11"/>
        <v>113.89484536082475</v>
      </c>
      <c r="R171" s="26" t="s">
        <v>237</v>
      </c>
      <c r="S171" s="27">
        <f>ABS(O1292-O171)*100</f>
        <v>71.653060751192726</v>
      </c>
      <c r="T171" s="19" t="s">
        <v>43</v>
      </c>
      <c r="U171" s="19" t="s">
        <v>36</v>
      </c>
      <c r="V171" s="21">
        <v>9522</v>
      </c>
      <c r="W171" s="19" t="s">
        <v>31</v>
      </c>
      <c r="X171" s="19" t="s">
        <v>238</v>
      </c>
      <c r="Y171" s="19" t="s">
        <v>33</v>
      </c>
      <c r="Z171" s="19">
        <v>45</v>
      </c>
    </row>
    <row r="172" spans="1:26" x14ac:dyDescent="0.3">
      <c r="A172" s="19" t="s">
        <v>237</v>
      </c>
      <c r="B172" s="19" t="s">
        <v>444</v>
      </c>
      <c r="C172" s="19" t="s">
        <v>445</v>
      </c>
      <c r="D172" s="20">
        <v>45720</v>
      </c>
      <c r="E172" s="21">
        <v>115000</v>
      </c>
      <c r="F172" s="19" t="s">
        <v>27</v>
      </c>
      <c r="G172" s="19" t="s">
        <v>28</v>
      </c>
      <c r="H172" s="21">
        <v>115000</v>
      </c>
      <c r="I172" s="21">
        <v>59600</v>
      </c>
      <c r="J172" s="22">
        <f t="shared" si="8"/>
        <v>51.826086956521742</v>
      </c>
      <c r="K172" s="21">
        <v>134061</v>
      </c>
      <c r="L172" s="21">
        <v>8806</v>
      </c>
      <c r="M172" s="21">
        <f t="shared" si="9"/>
        <v>106194</v>
      </c>
      <c r="N172" s="21">
        <v>73034</v>
      </c>
      <c r="O172" s="23">
        <f t="shared" si="10"/>
        <v>1.4540351069364954</v>
      </c>
      <c r="P172" s="24">
        <v>1008</v>
      </c>
      <c r="Q172" s="25">
        <f t="shared" si="11"/>
        <v>105.35119047619048</v>
      </c>
      <c r="R172" s="26" t="s">
        <v>237</v>
      </c>
      <c r="S172" s="27">
        <f>ABS(O1292-O172)*100</f>
        <v>54.071206166900566</v>
      </c>
      <c r="T172" s="19" t="s">
        <v>52</v>
      </c>
      <c r="U172" s="19" t="s">
        <v>31</v>
      </c>
      <c r="V172" s="21">
        <v>8806</v>
      </c>
      <c r="W172" s="19" t="s">
        <v>31</v>
      </c>
      <c r="X172" s="19" t="s">
        <v>238</v>
      </c>
      <c r="Y172" s="19" t="s">
        <v>33</v>
      </c>
      <c r="Z172" s="19">
        <v>45</v>
      </c>
    </row>
    <row r="173" spans="1:26" x14ac:dyDescent="0.3">
      <c r="A173" s="10" t="s">
        <v>237</v>
      </c>
      <c r="B173" s="10" t="s">
        <v>446</v>
      </c>
      <c r="C173" s="10" t="s">
        <v>447</v>
      </c>
      <c r="D173" s="11">
        <v>45568</v>
      </c>
      <c r="E173" s="12">
        <v>129000</v>
      </c>
      <c r="F173" s="10" t="s">
        <v>27</v>
      </c>
      <c r="G173" s="10" t="s">
        <v>28</v>
      </c>
      <c r="H173" s="12">
        <v>129000</v>
      </c>
      <c r="I173" s="12">
        <v>53600</v>
      </c>
      <c r="J173" s="13">
        <f t="shared" si="8"/>
        <v>41.550387596899228</v>
      </c>
      <c r="K173" s="12">
        <v>120873</v>
      </c>
      <c r="L173" s="12">
        <v>8439</v>
      </c>
      <c r="M173" s="12">
        <f t="shared" si="9"/>
        <v>120561</v>
      </c>
      <c r="N173" s="12">
        <v>65559</v>
      </c>
      <c r="O173" s="14">
        <f t="shared" si="10"/>
        <v>1.8389694778748913</v>
      </c>
      <c r="P173" s="15">
        <v>951</v>
      </c>
      <c r="Q173" s="16">
        <f t="shared" si="11"/>
        <v>126.77287066246056</v>
      </c>
      <c r="R173" s="17" t="s">
        <v>237</v>
      </c>
      <c r="S173" s="18">
        <f>ABS(O1292-O173)*100</f>
        <v>92.564643260740155</v>
      </c>
      <c r="T173" s="10" t="s">
        <v>52</v>
      </c>
      <c r="U173" s="10" t="s">
        <v>36</v>
      </c>
      <c r="V173" s="12">
        <v>8439</v>
      </c>
      <c r="W173" s="10" t="s">
        <v>31</v>
      </c>
      <c r="X173" s="10" t="s">
        <v>238</v>
      </c>
      <c r="Y173" s="10" t="s">
        <v>33</v>
      </c>
      <c r="Z173" s="10">
        <v>45</v>
      </c>
    </row>
    <row r="174" spans="1:26" x14ac:dyDescent="0.3">
      <c r="A174" s="10" t="s">
        <v>237</v>
      </c>
      <c r="B174" s="10" t="s">
        <v>448</v>
      </c>
      <c r="C174" s="10" t="s">
        <v>449</v>
      </c>
      <c r="D174" s="11">
        <v>45687</v>
      </c>
      <c r="E174" s="12">
        <v>145000</v>
      </c>
      <c r="F174" s="10" t="s">
        <v>27</v>
      </c>
      <c r="G174" s="10" t="s">
        <v>28</v>
      </c>
      <c r="H174" s="12">
        <v>145000</v>
      </c>
      <c r="I174" s="12">
        <v>56200</v>
      </c>
      <c r="J174" s="13">
        <f t="shared" si="8"/>
        <v>38.758620689655174</v>
      </c>
      <c r="K174" s="12">
        <v>122535</v>
      </c>
      <c r="L174" s="12">
        <v>8439</v>
      </c>
      <c r="M174" s="12">
        <f t="shared" si="9"/>
        <v>136561</v>
      </c>
      <c r="N174" s="12">
        <v>66528</v>
      </c>
      <c r="O174" s="14">
        <f t="shared" si="10"/>
        <v>2.052684583934584</v>
      </c>
      <c r="P174" s="15">
        <v>1001</v>
      </c>
      <c r="Q174" s="16">
        <f t="shared" si="11"/>
        <v>136.42457542457544</v>
      </c>
      <c r="R174" s="17" t="s">
        <v>237</v>
      </c>
      <c r="S174" s="18">
        <f>ABS(O1292-O174)*100</f>
        <v>113.93615386670942</v>
      </c>
      <c r="T174" s="10" t="s">
        <v>30</v>
      </c>
      <c r="U174" s="10" t="s">
        <v>31</v>
      </c>
      <c r="V174" s="12">
        <v>8439</v>
      </c>
      <c r="W174" s="10" t="s">
        <v>31</v>
      </c>
      <c r="X174" s="10" t="s">
        <v>238</v>
      </c>
      <c r="Y174" s="10" t="s">
        <v>33</v>
      </c>
      <c r="Z174" s="10">
        <v>47</v>
      </c>
    </row>
    <row r="175" spans="1:26" x14ac:dyDescent="0.3">
      <c r="A175" s="19" t="s">
        <v>237</v>
      </c>
      <c r="B175" s="19" t="s">
        <v>450</v>
      </c>
      <c r="C175" s="19" t="s">
        <v>451</v>
      </c>
      <c r="D175" s="20">
        <v>45160</v>
      </c>
      <c r="E175" s="21">
        <v>100000</v>
      </c>
      <c r="F175" s="19" t="s">
        <v>27</v>
      </c>
      <c r="G175" s="19" t="s">
        <v>28</v>
      </c>
      <c r="H175" s="21">
        <v>100000</v>
      </c>
      <c r="I175" s="21">
        <v>46400</v>
      </c>
      <c r="J175" s="22">
        <f t="shared" si="8"/>
        <v>46.400000000000006</v>
      </c>
      <c r="K175" s="21">
        <v>122894</v>
      </c>
      <c r="L175" s="21">
        <v>9493</v>
      </c>
      <c r="M175" s="21">
        <f t="shared" si="9"/>
        <v>90507</v>
      </c>
      <c r="N175" s="21">
        <v>66123</v>
      </c>
      <c r="O175" s="23">
        <f t="shared" si="10"/>
        <v>1.3687672973095595</v>
      </c>
      <c r="P175" s="24">
        <v>870</v>
      </c>
      <c r="Q175" s="25">
        <f t="shared" si="11"/>
        <v>104.03103448275863</v>
      </c>
      <c r="R175" s="26" t="s">
        <v>237</v>
      </c>
      <c r="S175" s="27">
        <f>ABS(O1292-O175)*100</f>
        <v>45.544425204206973</v>
      </c>
      <c r="T175" s="19" t="s">
        <v>43</v>
      </c>
      <c r="U175" s="19" t="s">
        <v>36</v>
      </c>
      <c r="V175" s="21">
        <v>9493</v>
      </c>
      <c r="W175" s="19" t="s">
        <v>31</v>
      </c>
      <c r="X175" s="19" t="s">
        <v>238</v>
      </c>
      <c r="Y175" s="19" t="s">
        <v>33</v>
      </c>
      <c r="Z175" s="19">
        <v>45</v>
      </c>
    </row>
    <row r="176" spans="1:26" x14ac:dyDescent="0.3">
      <c r="A176" s="19" t="s">
        <v>237</v>
      </c>
      <c r="B176" s="19" t="s">
        <v>452</v>
      </c>
      <c r="C176" s="19" t="s">
        <v>453</v>
      </c>
      <c r="D176" s="20">
        <v>45232</v>
      </c>
      <c r="E176" s="21">
        <v>130000</v>
      </c>
      <c r="F176" s="19" t="s">
        <v>27</v>
      </c>
      <c r="G176" s="19" t="s">
        <v>28</v>
      </c>
      <c r="H176" s="21">
        <v>130000</v>
      </c>
      <c r="I176" s="21">
        <v>44200</v>
      </c>
      <c r="J176" s="22">
        <f t="shared" si="8"/>
        <v>34</v>
      </c>
      <c r="K176" s="21">
        <v>117103</v>
      </c>
      <c r="L176" s="21">
        <v>8439</v>
      </c>
      <c r="M176" s="21">
        <f t="shared" si="9"/>
        <v>121561</v>
      </c>
      <c r="N176" s="21">
        <v>63360</v>
      </c>
      <c r="O176" s="23">
        <f t="shared" si="10"/>
        <v>1.9185763888888889</v>
      </c>
      <c r="P176" s="24">
        <v>870</v>
      </c>
      <c r="Q176" s="25">
        <f t="shared" si="11"/>
        <v>139.72528735632184</v>
      </c>
      <c r="R176" s="26" t="s">
        <v>237</v>
      </c>
      <c r="S176" s="27">
        <f>ABS(O1292-O176)*100</f>
        <v>100.5253343621399</v>
      </c>
      <c r="T176" s="19" t="s">
        <v>43</v>
      </c>
      <c r="U176" s="19" t="s">
        <v>36</v>
      </c>
      <c r="V176" s="21">
        <v>8439</v>
      </c>
      <c r="W176" s="19" t="s">
        <v>31</v>
      </c>
      <c r="X176" s="19" t="s">
        <v>238</v>
      </c>
      <c r="Y176" s="19" t="s">
        <v>33</v>
      </c>
      <c r="Z176" s="19">
        <v>45</v>
      </c>
    </row>
    <row r="177" spans="1:26" x14ac:dyDescent="0.3">
      <c r="A177" s="10" t="s">
        <v>237</v>
      </c>
      <c r="B177" s="10" t="s">
        <v>454</v>
      </c>
      <c r="C177" s="10" t="s">
        <v>455</v>
      </c>
      <c r="D177" s="11">
        <v>45722</v>
      </c>
      <c r="E177" s="12">
        <v>179900</v>
      </c>
      <c r="F177" s="10" t="s">
        <v>27</v>
      </c>
      <c r="G177" s="10" t="s">
        <v>28</v>
      </c>
      <c r="H177" s="12">
        <v>179900</v>
      </c>
      <c r="I177" s="12">
        <v>97600</v>
      </c>
      <c r="J177" s="13">
        <f t="shared" si="8"/>
        <v>54.252362423568648</v>
      </c>
      <c r="K177" s="12">
        <v>214183</v>
      </c>
      <c r="L177" s="12">
        <v>12658</v>
      </c>
      <c r="M177" s="12">
        <f t="shared" si="9"/>
        <v>167242</v>
      </c>
      <c r="N177" s="12">
        <v>117507</v>
      </c>
      <c r="O177" s="14">
        <f t="shared" si="10"/>
        <v>1.4232513807688052</v>
      </c>
      <c r="P177" s="15">
        <v>1260</v>
      </c>
      <c r="Q177" s="16">
        <f t="shared" si="11"/>
        <v>132.73174603174604</v>
      </c>
      <c r="R177" s="17" t="s">
        <v>237</v>
      </c>
      <c r="S177" s="18">
        <f>ABS(O1292-O177)*100</f>
        <v>50.992833550131543</v>
      </c>
      <c r="T177" s="10" t="s">
        <v>30</v>
      </c>
      <c r="U177" s="10" t="s">
        <v>31</v>
      </c>
      <c r="V177" s="12">
        <v>12658</v>
      </c>
      <c r="W177" s="10" t="s">
        <v>31</v>
      </c>
      <c r="X177" s="10" t="s">
        <v>238</v>
      </c>
      <c r="Y177" s="10" t="s">
        <v>33</v>
      </c>
      <c r="Z177" s="10">
        <v>56</v>
      </c>
    </row>
    <row r="178" spans="1:26" x14ac:dyDescent="0.3">
      <c r="A178" s="10" t="s">
        <v>237</v>
      </c>
      <c r="B178" s="10" t="s">
        <v>456</v>
      </c>
      <c r="C178" s="10" t="s">
        <v>457</v>
      </c>
      <c r="D178" s="11">
        <v>45728</v>
      </c>
      <c r="E178" s="12">
        <v>138100</v>
      </c>
      <c r="F178" s="10" t="s">
        <v>27</v>
      </c>
      <c r="G178" s="10" t="s">
        <v>28</v>
      </c>
      <c r="H178" s="12">
        <v>138100</v>
      </c>
      <c r="I178" s="12">
        <v>56900</v>
      </c>
      <c r="J178" s="13">
        <f t="shared" si="8"/>
        <v>41.202027516292546</v>
      </c>
      <c r="K178" s="12">
        <v>128853</v>
      </c>
      <c r="L178" s="12">
        <v>8439</v>
      </c>
      <c r="M178" s="12">
        <f t="shared" si="9"/>
        <v>129661</v>
      </c>
      <c r="N178" s="12">
        <v>70212</v>
      </c>
      <c r="O178" s="14">
        <f t="shared" si="10"/>
        <v>1.8467071155927761</v>
      </c>
      <c r="P178" s="15">
        <v>1014</v>
      </c>
      <c r="Q178" s="16">
        <f t="shared" si="11"/>
        <v>127.87080867850099</v>
      </c>
      <c r="R178" s="17" t="s">
        <v>237</v>
      </c>
      <c r="S178" s="18">
        <f>ABS(O1292-O178)*100</f>
        <v>93.338407032528636</v>
      </c>
      <c r="T178" s="10" t="s">
        <v>43</v>
      </c>
      <c r="U178" s="10" t="s">
        <v>31</v>
      </c>
      <c r="V178" s="12">
        <v>8439</v>
      </c>
      <c r="W178" s="10" t="s">
        <v>31</v>
      </c>
      <c r="X178" s="10" t="s">
        <v>238</v>
      </c>
      <c r="Y178" s="10" t="s">
        <v>33</v>
      </c>
      <c r="Z178" s="10">
        <v>45</v>
      </c>
    </row>
    <row r="179" spans="1:26" x14ac:dyDescent="0.3">
      <c r="A179" s="19" t="s">
        <v>237</v>
      </c>
      <c r="B179" s="19" t="s">
        <v>458</v>
      </c>
      <c r="C179" s="19" t="s">
        <v>459</v>
      </c>
      <c r="D179" s="20">
        <v>45245</v>
      </c>
      <c r="E179" s="21">
        <v>139900</v>
      </c>
      <c r="F179" s="19" t="s">
        <v>27</v>
      </c>
      <c r="G179" s="19" t="s">
        <v>28</v>
      </c>
      <c r="H179" s="21">
        <v>139900</v>
      </c>
      <c r="I179" s="21">
        <v>51300</v>
      </c>
      <c r="J179" s="22">
        <f t="shared" si="8"/>
        <v>36.669049320943529</v>
      </c>
      <c r="K179" s="21">
        <v>127927</v>
      </c>
      <c r="L179" s="21">
        <v>8407</v>
      </c>
      <c r="M179" s="21">
        <f t="shared" si="9"/>
        <v>131493</v>
      </c>
      <c r="N179" s="21">
        <v>69690</v>
      </c>
      <c r="O179" s="23">
        <f t="shared" si="10"/>
        <v>1.8868273783900129</v>
      </c>
      <c r="P179" s="24">
        <v>949</v>
      </c>
      <c r="Q179" s="25">
        <f t="shared" si="11"/>
        <v>138.55953635405689</v>
      </c>
      <c r="R179" s="26" t="s">
        <v>237</v>
      </c>
      <c r="S179" s="27">
        <f>ABS(O1292-O179)*100</f>
        <v>97.350433312252321</v>
      </c>
      <c r="T179" s="19" t="s">
        <v>30</v>
      </c>
      <c r="U179" s="19" t="s">
        <v>36</v>
      </c>
      <c r="V179" s="21">
        <v>8407</v>
      </c>
      <c r="W179" s="19" t="s">
        <v>31</v>
      </c>
      <c r="X179" s="19" t="s">
        <v>238</v>
      </c>
      <c r="Y179" s="19" t="s">
        <v>33</v>
      </c>
      <c r="Z179" s="19">
        <v>45</v>
      </c>
    </row>
    <row r="180" spans="1:26" x14ac:dyDescent="0.3">
      <c r="A180" s="19" t="s">
        <v>237</v>
      </c>
      <c r="B180" s="19" t="s">
        <v>460</v>
      </c>
      <c r="C180" s="19" t="s">
        <v>461</v>
      </c>
      <c r="D180" s="20">
        <v>45321</v>
      </c>
      <c r="E180" s="21">
        <v>91000</v>
      </c>
      <c r="F180" s="19" t="s">
        <v>27</v>
      </c>
      <c r="G180" s="19" t="s">
        <v>28</v>
      </c>
      <c r="H180" s="21">
        <v>91000</v>
      </c>
      <c r="I180" s="21">
        <v>36500</v>
      </c>
      <c r="J180" s="22">
        <f t="shared" si="8"/>
        <v>40.109890109890109</v>
      </c>
      <c r="K180" s="21">
        <v>96115</v>
      </c>
      <c r="L180" s="21">
        <v>11975</v>
      </c>
      <c r="M180" s="21">
        <f t="shared" si="9"/>
        <v>79025</v>
      </c>
      <c r="N180" s="21">
        <v>49061</v>
      </c>
      <c r="O180" s="23">
        <f t="shared" si="10"/>
        <v>1.6107498827989646</v>
      </c>
      <c r="P180" s="24">
        <v>696</v>
      </c>
      <c r="Q180" s="25">
        <f t="shared" si="11"/>
        <v>113.54166666666667</v>
      </c>
      <c r="R180" s="26" t="s">
        <v>237</v>
      </c>
      <c r="S180" s="27">
        <f>ABS(O1292-O180)*100</f>
        <v>69.742683753147489</v>
      </c>
      <c r="T180" s="19" t="s">
        <v>30</v>
      </c>
      <c r="U180" s="19" t="s">
        <v>36</v>
      </c>
      <c r="V180" s="21">
        <v>8407</v>
      </c>
      <c r="W180" s="19" t="s">
        <v>31</v>
      </c>
      <c r="X180" s="19" t="s">
        <v>238</v>
      </c>
      <c r="Y180" s="19" t="s">
        <v>33</v>
      </c>
      <c r="Z180" s="19">
        <v>45</v>
      </c>
    </row>
    <row r="181" spans="1:26" x14ac:dyDescent="0.3">
      <c r="A181" s="10" t="s">
        <v>237</v>
      </c>
      <c r="B181" s="10" t="s">
        <v>491</v>
      </c>
      <c r="C181" s="10" t="s">
        <v>492</v>
      </c>
      <c r="D181" s="11">
        <v>45282</v>
      </c>
      <c r="E181" s="12">
        <v>178500</v>
      </c>
      <c r="F181" s="10" t="s">
        <v>27</v>
      </c>
      <c r="G181" s="10" t="s">
        <v>28</v>
      </c>
      <c r="H181" s="12">
        <v>178500</v>
      </c>
      <c r="I181" s="12">
        <v>73800</v>
      </c>
      <c r="J181" s="13">
        <f t="shared" si="8"/>
        <v>41.344537815126046</v>
      </c>
      <c r="K181" s="12">
        <v>195861</v>
      </c>
      <c r="L181" s="12">
        <v>19094</v>
      </c>
      <c r="M181" s="12">
        <f t="shared" si="9"/>
        <v>159406</v>
      </c>
      <c r="N181" s="12">
        <v>103071</v>
      </c>
      <c r="O181" s="14">
        <f t="shared" si="10"/>
        <v>1.5465649891822142</v>
      </c>
      <c r="P181" s="15">
        <v>1392</v>
      </c>
      <c r="Q181" s="16">
        <f t="shared" si="11"/>
        <v>114.51580459770115</v>
      </c>
      <c r="R181" s="17" t="s">
        <v>237</v>
      </c>
      <c r="S181" s="18">
        <f>ABS(O1276-O181)*100</f>
        <v>49.279524245348206</v>
      </c>
      <c r="T181" s="10" t="s">
        <v>30</v>
      </c>
      <c r="U181" s="10" t="s">
        <v>36</v>
      </c>
      <c r="V181" s="12">
        <v>19094</v>
      </c>
      <c r="W181" s="10" t="s">
        <v>31</v>
      </c>
      <c r="X181" s="10" t="s">
        <v>238</v>
      </c>
      <c r="Y181" s="10" t="s">
        <v>33</v>
      </c>
      <c r="Z181" s="10">
        <v>45</v>
      </c>
    </row>
    <row r="182" spans="1:26" x14ac:dyDescent="0.3">
      <c r="A182" s="10" t="s">
        <v>237</v>
      </c>
      <c r="B182" s="10" t="s">
        <v>493</v>
      </c>
      <c r="C182" s="10" t="s">
        <v>494</v>
      </c>
      <c r="D182" s="11">
        <v>45660</v>
      </c>
      <c r="E182" s="12">
        <v>160000</v>
      </c>
      <c r="F182" s="10" t="s">
        <v>27</v>
      </c>
      <c r="G182" s="10" t="s">
        <v>28</v>
      </c>
      <c r="H182" s="12">
        <v>160000</v>
      </c>
      <c r="I182" s="12">
        <v>66700</v>
      </c>
      <c r="J182" s="13">
        <f t="shared" si="8"/>
        <v>41.6875</v>
      </c>
      <c r="K182" s="12">
        <v>144480</v>
      </c>
      <c r="L182" s="12">
        <v>12229</v>
      </c>
      <c r="M182" s="12">
        <f t="shared" si="9"/>
        <v>147771</v>
      </c>
      <c r="N182" s="12">
        <v>77114</v>
      </c>
      <c r="O182" s="14">
        <f t="shared" si="10"/>
        <v>1.9162668257385169</v>
      </c>
      <c r="P182" s="15">
        <v>1001</v>
      </c>
      <c r="Q182" s="16">
        <f t="shared" si="11"/>
        <v>147.62337662337663</v>
      </c>
      <c r="R182" s="17" t="s">
        <v>237</v>
      </c>
      <c r="S182" s="18">
        <f>ABS(O1276-O182)*100</f>
        <v>86.249707900978478</v>
      </c>
      <c r="T182" s="10" t="s">
        <v>30</v>
      </c>
      <c r="U182" s="10" t="s">
        <v>31</v>
      </c>
      <c r="V182" s="12">
        <v>12229</v>
      </c>
      <c r="W182" s="10" t="s">
        <v>31</v>
      </c>
      <c r="X182" s="10" t="s">
        <v>238</v>
      </c>
      <c r="Y182" s="10" t="s">
        <v>33</v>
      </c>
      <c r="Z182" s="10">
        <v>47</v>
      </c>
    </row>
    <row r="183" spans="1:26" x14ac:dyDescent="0.3">
      <c r="A183" s="19" t="s">
        <v>237</v>
      </c>
      <c r="B183" s="19" t="s">
        <v>493</v>
      </c>
      <c r="C183" s="19" t="s">
        <v>494</v>
      </c>
      <c r="D183" s="20">
        <v>45373</v>
      </c>
      <c r="E183" s="21">
        <v>165000</v>
      </c>
      <c r="F183" s="19" t="s">
        <v>27</v>
      </c>
      <c r="G183" s="19" t="s">
        <v>28</v>
      </c>
      <c r="H183" s="21">
        <v>165000</v>
      </c>
      <c r="I183" s="21">
        <v>57800</v>
      </c>
      <c r="J183" s="22">
        <f t="shared" si="8"/>
        <v>35.030303030303031</v>
      </c>
      <c r="K183" s="21">
        <v>144480</v>
      </c>
      <c r="L183" s="21">
        <v>12229</v>
      </c>
      <c r="M183" s="21">
        <f t="shared" si="9"/>
        <v>152771</v>
      </c>
      <c r="N183" s="21">
        <v>77114</v>
      </c>
      <c r="O183" s="23">
        <f t="shared" si="10"/>
        <v>1.9811058951681926</v>
      </c>
      <c r="P183" s="24">
        <v>1001</v>
      </c>
      <c r="Q183" s="25">
        <f t="shared" si="11"/>
        <v>152.61838161838162</v>
      </c>
      <c r="R183" s="26" t="s">
        <v>237</v>
      </c>
      <c r="S183" s="27">
        <f>ABS(O1276-O183)*100</f>
        <v>92.733614843946043</v>
      </c>
      <c r="T183" s="19" t="s">
        <v>30</v>
      </c>
      <c r="U183" s="19" t="s">
        <v>36</v>
      </c>
      <c r="V183" s="21">
        <v>12229</v>
      </c>
      <c r="W183" s="19" t="s">
        <v>31</v>
      </c>
      <c r="X183" s="19" t="s">
        <v>238</v>
      </c>
      <c r="Y183" s="19" t="s">
        <v>33</v>
      </c>
      <c r="Z183" s="19">
        <v>47</v>
      </c>
    </row>
    <row r="184" spans="1:26" x14ac:dyDescent="0.3">
      <c r="A184" s="19" t="s">
        <v>237</v>
      </c>
      <c r="B184" s="19" t="s">
        <v>495</v>
      </c>
      <c r="C184" s="19" t="s">
        <v>496</v>
      </c>
      <c r="D184" s="20">
        <v>45272</v>
      </c>
      <c r="E184" s="21">
        <v>165000</v>
      </c>
      <c r="F184" s="19" t="s">
        <v>27</v>
      </c>
      <c r="G184" s="19" t="s">
        <v>28</v>
      </c>
      <c r="H184" s="21">
        <v>165000</v>
      </c>
      <c r="I184" s="21">
        <v>56900</v>
      </c>
      <c r="J184" s="22">
        <f t="shared" si="8"/>
        <v>34.484848484848484</v>
      </c>
      <c r="K184" s="21">
        <v>142003</v>
      </c>
      <c r="L184" s="21">
        <v>12229</v>
      </c>
      <c r="M184" s="21">
        <f t="shared" si="9"/>
        <v>152771</v>
      </c>
      <c r="N184" s="21">
        <v>75669</v>
      </c>
      <c r="O184" s="23">
        <f t="shared" si="10"/>
        <v>2.0189377420079557</v>
      </c>
      <c r="P184" s="24">
        <v>1007</v>
      </c>
      <c r="Q184" s="25">
        <f t="shared" si="11"/>
        <v>151.70903674280041</v>
      </c>
      <c r="R184" s="26" t="s">
        <v>237</v>
      </c>
      <c r="S184" s="27">
        <f>ABS(O1276-O184)*100</f>
        <v>96.516799527922359</v>
      </c>
      <c r="T184" s="19" t="s">
        <v>30</v>
      </c>
      <c r="U184" s="19" t="s">
        <v>36</v>
      </c>
      <c r="V184" s="21">
        <v>12229</v>
      </c>
      <c r="W184" s="19" t="s">
        <v>31</v>
      </c>
      <c r="X184" s="19" t="s">
        <v>238</v>
      </c>
      <c r="Y184" s="19" t="s">
        <v>33</v>
      </c>
      <c r="Z184" s="19">
        <v>47</v>
      </c>
    </row>
    <row r="185" spans="1:26" x14ac:dyDescent="0.3">
      <c r="A185" s="10" t="s">
        <v>237</v>
      </c>
      <c r="B185" s="10" t="s">
        <v>497</v>
      </c>
      <c r="C185" s="10" t="s">
        <v>498</v>
      </c>
      <c r="D185" s="11">
        <v>45058</v>
      </c>
      <c r="E185" s="12">
        <v>121900</v>
      </c>
      <c r="F185" s="10" t="s">
        <v>27</v>
      </c>
      <c r="G185" s="10" t="s">
        <v>28</v>
      </c>
      <c r="H185" s="12">
        <v>121900</v>
      </c>
      <c r="I185" s="12">
        <v>62500</v>
      </c>
      <c r="J185" s="13">
        <f t="shared" si="8"/>
        <v>51.271534044298605</v>
      </c>
      <c r="K185" s="12">
        <v>160488</v>
      </c>
      <c r="L185" s="12">
        <v>42894</v>
      </c>
      <c r="M185" s="12">
        <f t="shared" si="9"/>
        <v>79006</v>
      </c>
      <c r="N185" s="12">
        <v>68567</v>
      </c>
      <c r="O185" s="14">
        <f t="shared" si="10"/>
        <v>1.1522452491723423</v>
      </c>
      <c r="P185" s="15">
        <v>883</v>
      </c>
      <c r="Q185" s="16">
        <f t="shared" si="11"/>
        <v>89.474518686296719</v>
      </c>
      <c r="R185" s="17" t="s">
        <v>237</v>
      </c>
      <c r="S185" s="18">
        <f>ABS(O1276-O185)*100</f>
        <v>9.8475502443610132</v>
      </c>
      <c r="T185" s="10" t="s">
        <v>43</v>
      </c>
      <c r="U185" s="10" t="s">
        <v>36</v>
      </c>
      <c r="V185" s="12">
        <v>42894</v>
      </c>
      <c r="W185" s="10" t="s">
        <v>31</v>
      </c>
      <c r="X185" s="10" t="s">
        <v>238</v>
      </c>
      <c r="Y185" s="10" t="s">
        <v>33</v>
      </c>
      <c r="Z185" s="10">
        <v>45</v>
      </c>
    </row>
    <row r="186" spans="1:26" x14ac:dyDescent="0.3">
      <c r="A186" s="10" t="s">
        <v>237</v>
      </c>
      <c r="B186" s="10" t="s">
        <v>497</v>
      </c>
      <c r="C186" s="10" t="s">
        <v>498</v>
      </c>
      <c r="D186" s="11">
        <v>45520</v>
      </c>
      <c r="E186" s="12">
        <v>140500</v>
      </c>
      <c r="F186" s="10" t="s">
        <v>27</v>
      </c>
      <c r="G186" s="10" t="s">
        <v>28</v>
      </c>
      <c r="H186" s="12">
        <v>140500</v>
      </c>
      <c r="I186" s="12">
        <v>72100</v>
      </c>
      <c r="J186" s="13">
        <f t="shared" si="8"/>
        <v>51.316725978647682</v>
      </c>
      <c r="K186" s="12">
        <v>160488</v>
      </c>
      <c r="L186" s="12">
        <v>42894</v>
      </c>
      <c r="M186" s="12">
        <f t="shared" si="9"/>
        <v>97606</v>
      </c>
      <c r="N186" s="12">
        <v>68567</v>
      </c>
      <c r="O186" s="14">
        <f t="shared" si="10"/>
        <v>1.4235127685329678</v>
      </c>
      <c r="P186" s="15">
        <v>883</v>
      </c>
      <c r="Q186" s="16">
        <f t="shared" si="11"/>
        <v>110.53907134767837</v>
      </c>
      <c r="R186" s="17" t="s">
        <v>237</v>
      </c>
      <c r="S186" s="18">
        <f>ABS(O1276-O186)*100</f>
        <v>36.974302180423571</v>
      </c>
      <c r="T186" s="10" t="s">
        <v>43</v>
      </c>
      <c r="U186" s="10" t="s">
        <v>36</v>
      </c>
      <c r="V186" s="12">
        <v>42894</v>
      </c>
      <c r="W186" s="10" t="s">
        <v>31</v>
      </c>
      <c r="X186" s="10" t="s">
        <v>238</v>
      </c>
      <c r="Y186" s="10" t="s">
        <v>33</v>
      </c>
      <c r="Z186" s="10">
        <v>45</v>
      </c>
    </row>
    <row r="187" spans="1:26" x14ac:dyDescent="0.3">
      <c r="A187" s="19" t="s">
        <v>237</v>
      </c>
      <c r="B187" s="19" t="s">
        <v>499</v>
      </c>
      <c r="C187" s="19" t="s">
        <v>500</v>
      </c>
      <c r="D187" s="20">
        <v>45631</v>
      </c>
      <c r="E187" s="21">
        <v>150000</v>
      </c>
      <c r="F187" s="19" t="s">
        <v>27</v>
      </c>
      <c r="G187" s="19" t="s">
        <v>28</v>
      </c>
      <c r="H187" s="21">
        <v>150000</v>
      </c>
      <c r="I187" s="21">
        <v>59900</v>
      </c>
      <c r="J187" s="22">
        <f t="shared" si="8"/>
        <v>39.93333333333333</v>
      </c>
      <c r="K187" s="21">
        <v>134349</v>
      </c>
      <c r="L187" s="21">
        <v>21471</v>
      </c>
      <c r="M187" s="21">
        <f t="shared" si="9"/>
        <v>128529</v>
      </c>
      <c r="N187" s="21">
        <v>65818</v>
      </c>
      <c r="O187" s="23">
        <f t="shared" si="10"/>
        <v>1.9527940684919018</v>
      </c>
      <c r="P187" s="24">
        <v>920</v>
      </c>
      <c r="Q187" s="25">
        <f t="shared" si="11"/>
        <v>139.70543478260871</v>
      </c>
      <c r="R187" s="26" t="s">
        <v>237</v>
      </c>
      <c r="S187" s="27">
        <f>ABS(O1276-O187)*100</f>
        <v>89.902432176316978</v>
      </c>
      <c r="T187" s="19" t="s">
        <v>30</v>
      </c>
      <c r="U187" s="19" t="s">
        <v>31</v>
      </c>
      <c r="V187" s="21">
        <v>21471</v>
      </c>
      <c r="W187" s="19" t="s">
        <v>31</v>
      </c>
      <c r="X187" s="19" t="s">
        <v>238</v>
      </c>
      <c r="Y187" s="19" t="s">
        <v>33</v>
      </c>
      <c r="Z187" s="19">
        <v>45</v>
      </c>
    </row>
    <row r="188" spans="1:26" x14ac:dyDescent="0.3">
      <c r="A188" s="19" t="s">
        <v>237</v>
      </c>
      <c r="B188" s="19" t="s">
        <v>501</v>
      </c>
      <c r="C188" s="19" t="s">
        <v>502</v>
      </c>
      <c r="D188" s="20">
        <v>45737</v>
      </c>
      <c r="E188" s="21">
        <v>103000</v>
      </c>
      <c r="F188" s="19" t="s">
        <v>27</v>
      </c>
      <c r="G188" s="19" t="s">
        <v>28</v>
      </c>
      <c r="H188" s="21">
        <v>103000</v>
      </c>
      <c r="I188" s="21">
        <v>55800</v>
      </c>
      <c r="J188" s="22">
        <f t="shared" si="8"/>
        <v>54.174757281553397</v>
      </c>
      <c r="K188" s="21">
        <v>125798</v>
      </c>
      <c r="L188" s="21">
        <v>10351</v>
      </c>
      <c r="M188" s="21">
        <f t="shared" si="9"/>
        <v>92649</v>
      </c>
      <c r="N188" s="21">
        <v>67316</v>
      </c>
      <c r="O188" s="23">
        <f t="shared" si="10"/>
        <v>1.3763295501812347</v>
      </c>
      <c r="P188" s="24">
        <v>917</v>
      </c>
      <c r="Q188" s="25">
        <f t="shared" si="11"/>
        <v>101.03489640130861</v>
      </c>
      <c r="R188" s="26" t="s">
        <v>237</v>
      </c>
      <c r="S188" s="27">
        <f>ABS(O1276-O188)*100</f>
        <v>32.255980345250258</v>
      </c>
      <c r="T188" s="19" t="s">
        <v>30</v>
      </c>
      <c r="U188" s="19" t="s">
        <v>31</v>
      </c>
      <c r="V188" s="21">
        <v>10351</v>
      </c>
      <c r="W188" s="19" t="s">
        <v>31</v>
      </c>
      <c r="X188" s="19" t="s">
        <v>238</v>
      </c>
      <c r="Y188" s="19" t="s">
        <v>33</v>
      </c>
      <c r="Z188" s="19">
        <v>45</v>
      </c>
    </row>
    <row r="189" spans="1:26" x14ac:dyDescent="0.3">
      <c r="A189" s="10" t="s">
        <v>237</v>
      </c>
      <c r="B189" s="10" t="s">
        <v>503</v>
      </c>
      <c r="C189" s="10" t="s">
        <v>504</v>
      </c>
      <c r="D189" s="11">
        <v>45184</v>
      </c>
      <c r="E189" s="12">
        <v>110000</v>
      </c>
      <c r="F189" s="10" t="s">
        <v>27</v>
      </c>
      <c r="G189" s="10" t="s">
        <v>28</v>
      </c>
      <c r="H189" s="12">
        <v>110000</v>
      </c>
      <c r="I189" s="12">
        <v>51800</v>
      </c>
      <c r="J189" s="13">
        <f t="shared" si="8"/>
        <v>47.090909090909086</v>
      </c>
      <c r="K189" s="12">
        <v>137093</v>
      </c>
      <c r="L189" s="12">
        <v>11430</v>
      </c>
      <c r="M189" s="12">
        <f t="shared" si="9"/>
        <v>98570</v>
      </c>
      <c r="N189" s="12">
        <v>73272</v>
      </c>
      <c r="O189" s="14">
        <f t="shared" si="10"/>
        <v>1.3452614914291954</v>
      </c>
      <c r="P189" s="15">
        <v>1045</v>
      </c>
      <c r="Q189" s="16">
        <f t="shared" si="11"/>
        <v>94.325358851674636</v>
      </c>
      <c r="R189" s="17" t="s">
        <v>237</v>
      </c>
      <c r="S189" s="18">
        <f>ABS(O1276-O189)*100</f>
        <v>29.149174470046326</v>
      </c>
      <c r="T189" s="10" t="s">
        <v>30</v>
      </c>
      <c r="U189" s="10" t="s">
        <v>36</v>
      </c>
      <c r="V189" s="12">
        <v>11430</v>
      </c>
      <c r="W189" s="10" t="s">
        <v>31</v>
      </c>
      <c r="X189" s="10" t="s">
        <v>238</v>
      </c>
      <c r="Y189" s="10" t="s">
        <v>33</v>
      </c>
      <c r="Z189" s="10">
        <v>45</v>
      </c>
    </row>
    <row r="190" spans="1:26" x14ac:dyDescent="0.3">
      <c r="A190" s="10" t="s">
        <v>237</v>
      </c>
      <c r="B190" s="10" t="s">
        <v>505</v>
      </c>
      <c r="C190" s="10" t="s">
        <v>506</v>
      </c>
      <c r="D190" s="11">
        <v>45415</v>
      </c>
      <c r="E190" s="12">
        <v>72000</v>
      </c>
      <c r="F190" s="10" t="s">
        <v>27</v>
      </c>
      <c r="G190" s="10" t="s">
        <v>28</v>
      </c>
      <c r="H190" s="12">
        <v>72000</v>
      </c>
      <c r="I190" s="12">
        <v>60100</v>
      </c>
      <c r="J190" s="13">
        <f t="shared" si="8"/>
        <v>83.472222222222229</v>
      </c>
      <c r="K190" s="12">
        <v>135748</v>
      </c>
      <c r="L190" s="12">
        <v>10351</v>
      </c>
      <c r="M190" s="12">
        <f t="shared" si="9"/>
        <v>61649</v>
      </c>
      <c r="N190" s="12">
        <v>73117</v>
      </c>
      <c r="O190" s="14">
        <f t="shared" si="10"/>
        <v>0.84315549051520167</v>
      </c>
      <c r="P190" s="15">
        <v>1055</v>
      </c>
      <c r="Q190" s="16">
        <f t="shared" si="11"/>
        <v>58.435071090047394</v>
      </c>
      <c r="R190" s="17" t="s">
        <v>237</v>
      </c>
      <c r="S190" s="18">
        <f>ABS(O1276-O190)*100</f>
        <v>21.061425621353045</v>
      </c>
      <c r="T190" s="10" t="s">
        <v>30</v>
      </c>
      <c r="U190" s="10" t="s">
        <v>36</v>
      </c>
      <c r="V190" s="12">
        <v>10351</v>
      </c>
      <c r="W190" s="10" t="s">
        <v>31</v>
      </c>
      <c r="X190" s="10" t="s">
        <v>238</v>
      </c>
      <c r="Y190" s="10" t="s">
        <v>33</v>
      </c>
      <c r="Z190" s="10">
        <v>45</v>
      </c>
    </row>
    <row r="191" spans="1:26" x14ac:dyDescent="0.3">
      <c r="A191" s="19" t="s">
        <v>237</v>
      </c>
      <c r="B191" s="19" t="s">
        <v>507</v>
      </c>
      <c r="C191" s="19" t="s">
        <v>508</v>
      </c>
      <c r="D191" s="20">
        <v>45609</v>
      </c>
      <c r="E191" s="21">
        <v>126500</v>
      </c>
      <c r="F191" s="19" t="s">
        <v>27</v>
      </c>
      <c r="G191" s="19" t="s">
        <v>28</v>
      </c>
      <c r="H191" s="21">
        <v>126500</v>
      </c>
      <c r="I191" s="21">
        <v>47500</v>
      </c>
      <c r="J191" s="22">
        <f t="shared" si="8"/>
        <v>37.549407114624508</v>
      </c>
      <c r="K191" s="21">
        <v>106542</v>
      </c>
      <c r="L191" s="21">
        <v>10351</v>
      </c>
      <c r="M191" s="21">
        <f t="shared" si="9"/>
        <v>116149</v>
      </c>
      <c r="N191" s="21">
        <v>56088</v>
      </c>
      <c r="O191" s="23">
        <f t="shared" si="10"/>
        <v>2.0708351162458993</v>
      </c>
      <c r="P191" s="24">
        <v>707</v>
      </c>
      <c r="Q191" s="25">
        <f t="shared" si="11"/>
        <v>164.28429985855729</v>
      </c>
      <c r="R191" s="26" t="s">
        <v>237</v>
      </c>
      <c r="S191" s="27">
        <f>ABS(O1276-O191)*100</f>
        <v>101.70653695171671</v>
      </c>
      <c r="T191" s="19" t="s">
        <v>30</v>
      </c>
      <c r="U191" s="19" t="s">
        <v>31</v>
      </c>
      <c r="V191" s="21">
        <v>10351</v>
      </c>
      <c r="W191" s="19" t="s">
        <v>31</v>
      </c>
      <c r="X191" s="19" t="s">
        <v>238</v>
      </c>
      <c r="Y191" s="19" t="s">
        <v>33</v>
      </c>
      <c r="Z191" s="19">
        <v>45</v>
      </c>
    </row>
    <row r="192" spans="1:26" x14ac:dyDescent="0.3">
      <c r="A192" s="19" t="s">
        <v>237</v>
      </c>
      <c r="B192" s="19" t="s">
        <v>509</v>
      </c>
      <c r="C192" s="19" t="s">
        <v>510</v>
      </c>
      <c r="D192" s="20">
        <v>45603</v>
      </c>
      <c r="E192" s="21">
        <v>115000</v>
      </c>
      <c r="F192" s="19" t="s">
        <v>27</v>
      </c>
      <c r="G192" s="19" t="s">
        <v>28</v>
      </c>
      <c r="H192" s="21">
        <v>115000</v>
      </c>
      <c r="I192" s="21">
        <v>53700</v>
      </c>
      <c r="J192" s="22">
        <f t="shared" si="8"/>
        <v>46.695652173913047</v>
      </c>
      <c r="K192" s="21">
        <v>120597</v>
      </c>
      <c r="L192" s="21">
        <v>11895</v>
      </c>
      <c r="M192" s="21">
        <f t="shared" si="9"/>
        <v>103105</v>
      </c>
      <c r="N192" s="21">
        <v>63383</v>
      </c>
      <c r="O192" s="23">
        <f t="shared" si="10"/>
        <v>1.6266980105075493</v>
      </c>
      <c r="P192" s="24">
        <v>851</v>
      </c>
      <c r="Q192" s="25">
        <f t="shared" si="11"/>
        <v>121.15746180963572</v>
      </c>
      <c r="R192" s="26" t="s">
        <v>237</v>
      </c>
      <c r="S192" s="27">
        <f>ABS(O1276-O192)*100</f>
        <v>57.29282637788171</v>
      </c>
      <c r="T192" s="19" t="s">
        <v>30</v>
      </c>
      <c r="U192" s="19" t="s">
        <v>31</v>
      </c>
      <c r="V192" s="21">
        <v>11353</v>
      </c>
      <c r="W192" s="19" t="s">
        <v>31</v>
      </c>
      <c r="X192" s="19" t="s">
        <v>238</v>
      </c>
      <c r="Y192" s="19" t="s">
        <v>33</v>
      </c>
      <c r="Z192" s="19">
        <v>45</v>
      </c>
    </row>
    <row r="193" spans="1:26" x14ac:dyDescent="0.3">
      <c r="A193" s="10" t="s">
        <v>237</v>
      </c>
      <c r="B193" s="10" t="s">
        <v>529</v>
      </c>
      <c r="C193" s="10" t="s">
        <v>530</v>
      </c>
      <c r="D193" s="11">
        <v>45205</v>
      </c>
      <c r="E193" s="12">
        <v>180000</v>
      </c>
      <c r="F193" s="10" t="s">
        <v>27</v>
      </c>
      <c r="G193" s="10" t="s">
        <v>28</v>
      </c>
      <c r="H193" s="12">
        <v>180000</v>
      </c>
      <c r="I193" s="12">
        <v>71400</v>
      </c>
      <c r="J193" s="13">
        <f t="shared" si="8"/>
        <v>39.666666666666664</v>
      </c>
      <c r="K193" s="12">
        <v>187818</v>
      </c>
      <c r="L193" s="12">
        <v>25310</v>
      </c>
      <c r="M193" s="12">
        <f t="shared" si="9"/>
        <v>154690</v>
      </c>
      <c r="N193" s="12">
        <v>94756</v>
      </c>
      <c r="O193" s="14">
        <f t="shared" si="10"/>
        <v>1.632508759339778</v>
      </c>
      <c r="P193" s="15">
        <v>1578</v>
      </c>
      <c r="Q193" s="16">
        <f t="shared" si="11"/>
        <v>98.029150823827635</v>
      </c>
      <c r="R193" s="17" t="s">
        <v>237</v>
      </c>
      <c r="S193" s="18">
        <f>ABS(O1267-O193)*100</f>
        <v>106.67829065522523</v>
      </c>
      <c r="T193" s="10" t="s">
        <v>52</v>
      </c>
      <c r="U193" s="10" t="s">
        <v>36</v>
      </c>
      <c r="V193" s="12">
        <v>25310</v>
      </c>
      <c r="W193" s="10" t="s">
        <v>31</v>
      </c>
      <c r="X193" s="10" t="s">
        <v>238</v>
      </c>
      <c r="Y193" s="10" t="s">
        <v>33</v>
      </c>
      <c r="Z193" s="10">
        <v>43</v>
      </c>
    </row>
    <row r="194" spans="1:26" x14ac:dyDescent="0.3">
      <c r="A194" s="19" t="s">
        <v>237</v>
      </c>
      <c r="B194" s="19" t="s">
        <v>531</v>
      </c>
      <c r="C194" s="19" t="s">
        <v>532</v>
      </c>
      <c r="D194" s="20">
        <v>45728</v>
      </c>
      <c r="E194" s="21">
        <v>155000</v>
      </c>
      <c r="F194" s="19" t="s">
        <v>27</v>
      </c>
      <c r="G194" s="19" t="s">
        <v>28</v>
      </c>
      <c r="H194" s="21">
        <v>155000</v>
      </c>
      <c r="I194" s="21">
        <v>56700</v>
      </c>
      <c r="J194" s="22">
        <f t="shared" ref="J194:J255" si="12">I194/H194*100</f>
        <v>36.58064516129032</v>
      </c>
      <c r="K194" s="21">
        <v>127617</v>
      </c>
      <c r="L194" s="21">
        <v>8437</v>
      </c>
      <c r="M194" s="21">
        <f t="shared" ref="M194:M255" si="13">H194-L194</f>
        <v>146563</v>
      </c>
      <c r="N194" s="21">
        <v>69492</v>
      </c>
      <c r="O194" s="23">
        <f t="shared" ref="O194:O255" si="14">M194/N194</f>
        <v>2.109062913716687</v>
      </c>
      <c r="P194" s="24">
        <v>936</v>
      </c>
      <c r="Q194" s="25">
        <f t="shared" ref="Q194:Q255" si="15">M194/P194</f>
        <v>156.5844017094017</v>
      </c>
      <c r="R194" s="26" t="s">
        <v>237</v>
      </c>
      <c r="S194" s="27">
        <f>ABS(O1267-O194)*100</f>
        <v>154.33370609291612</v>
      </c>
      <c r="T194" s="19" t="s">
        <v>30</v>
      </c>
      <c r="U194" s="19" t="s">
        <v>31</v>
      </c>
      <c r="V194" s="21">
        <v>8437</v>
      </c>
      <c r="W194" s="19" t="s">
        <v>31</v>
      </c>
      <c r="X194" s="19" t="s">
        <v>238</v>
      </c>
      <c r="Y194" s="19" t="s">
        <v>33</v>
      </c>
      <c r="Z194" s="19">
        <v>45</v>
      </c>
    </row>
    <row r="195" spans="1:26" x14ac:dyDescent="0.3">
      <c r="A195" s="19" t="s">
        <v>237</v>
      </c>
      <c r="B195" s="19" t="s">
        <v>533</v>
      </c>
      <c r="C195" s="19" t="s">
        <v>534</v>
      </c>
      <c r="D195" s="20">
        <v>45476</v>
      </c>
      <c r="E195" s="21">
        <v>118000</v>
      </c>
      <c r="F195" s="19" t="s">
        <v>27</v>
      </c>
      <c r="G195" s="19" t="s">
        <v>28</v>
      </c>
      <c r="H195" s="21">
        <v>118000</v>
      </c>
      <c r="I195" s="21">
        <v>40900</v>
      </c>
      <c r="J195" s="22">
        <f t="shared" si="12"/>
        <v>34.66101694915254</v>
      </c>
      <c r="K195" s="21">
        <v>92171</v>
      </c>
      <c r="L195" s="21">
        <v>9858</v>
      </c>
      <c r="M195" s="21">
        <f t="shared" si="13"/>
        <v>108142</v>
      </c>
      <c r="N195" s="21">
        <v>47995</v>
      </c>
      <c r="O195" s="23">
        <f t="shared" si="14"/>
        <v>2.2531930409417646</v>
      </c>
      <c r="P195" s="24">
        <v>702</v>
      </c>
      <c r="Q195" s="25">
        <f t="shared" si="15"/>
        <v>154.04843304843305</v>
      </c>
      <c r="R195" s="26" t="s">
        <v>237</v>
      </c>
      <c r="S195" s="27">
        <f>ABS(O1267-O195)*100</f>
        <v>168.74671881542389</v>
      </c>
      <c r="T195" s="19" t="s">
        <v>30</v>
      </c>
      <c r="U195" s="19" t="s">
        <v>36</v>
      </c>
      <c r="V195" s="21">
        <v>8437</v>
      </c>
      <c r="W195" s="19" t="s">
        <v>31</v>
      </c>
      <c r="X195" s="19" t="s">
        <v>238</v>
      </c>
      <c r="Y195" s="19" t="s">
        <v>33</v>
      </c>
      <c r="Z195" s="19">
        <v>45</v>
      </c>
    </row>
    <row r="196" spans="1:26" x14ac:dyDescent="0.3">
      <c r="A196" s="10" t="s">
        <v>237</v>
      </c>
      <c r="B196" s="10" t="s">
        <v>535</v>
      </c>
      <c r="C196" s="10" t="s">
        <v>536</v>
      </c>
      <c r="D196" s="11">
        <v>45495</v>
      </c>
      <c r="E196" s="12">
        <v>125000</v>
      </c>
      <c r="F196" s="10" t="s">
        <v>27</v>
      </c>
      <c r="G196" s="10" t="s">
        <v>28</v>
      </c>
      <c r="H196" s="12">
        <v>125000</v>
      </c>
      <c r="I196" s="12">
        <v>62100</v>
      </c>
      <c r="J196" s="13">
        <f t="shared" si="12"/>
        <v>49.68</v>
      </c>
      <c r="K196" s="12">
        <v>136222</v>
      </c>
      <c r="L196" s="12">
        <v>8437</v>
      </c>
      <c r="M196" s="12">
        <f t="shared" si="13"/>
        <v>116563</v>
      </c>
      <c r="N196" s="12">
        <v>74510</v>
      </c>
      <c r="O196" s="14">
        <f t="shared" si="14"/>
        <v>1.564394041068313</v>
      </c>
      <c r="P196" s="15">
        <v>1008</v>
      </c>
      <c r="Q196" s="16">
        <f t="shared" si="15"/>
        <v>115.63789682539682</v>
      </c>
      <c r="R196" s="17" t="s">
        <v>237</v>
      </c>
      <c r="S196" s="18">
        <f>ABS(O1267-O196)*100</f>
        <v>99.866818828078735</v>
      </c>
      <c r="T196" s="10" t="s">
        <v>30</v>
      </c>
      <c r="U196" s="10" t="s">
        <v>36</v>
      </c>
      <c r="V196" s="12">
        <v>8437</v>
      </c>
      <c r="W196" s="10" t="s">
        <v>31</v>
      </c>
      <c r="X196" s="10" t="s">
        <v>238</v>
      </c>
      <c r="Y196" s="10" t="s">
        <v>33</v>
      </c>
      <c r="Z196" s="10">
        <v>51</v>
      </c>
    </row>
    <row r="197" spans="1:26" x14ac:dyDescent="0.3">
      <c r="A197" s="10" t="s">
        <v>237</v>
      </c>
      <c r="B197" s="10" t="s">
        <v>537</v>
      </c>
      <c r="C197" s="10" t="s">
        <v>538</v>
      </c>
      <c r="D197" s="11">
        <v>45656</v>
      </c>
      <c r="E197" s="12">
        <v>35000</v>
      </c>
      <c r="F197" s="10" t="s">
        <v>27</v>
      </c>
      <c r="G197" s="10" t="s">
        <v>28</v>
      </c>
      <c r="H197" s="12">
        <v>35000</v>
      </c>
      <c r="I197" s="12">
        <v>48100</v>
      </c>
      <c r="J197" s="13">
        <f t="shared" si="12"/>
        <v>137.42857142857144</v>
      </c>
      <c r="K197" s="12">
        <v>108653</v>
      </c>
      <c r="L197" s="12">
        <v>8274</v>
      </c>
      <c r="M197" s="12">
        <f t="shared" si="13"/>
        <v>26726</v>
      </c>
      <c r="N197" s="12">
        <v>58530</v>
      </c>
      <c r="O197" s="14">
        <f t="shared" si="14"/>
        <v>0.45662053647702033</v>
      </c>
      <c r="P197" s="15">
        <v>780</v>
      </c>
      <c r="Q197" s="16">
        <f t="shared" si="15"/>
        <v>34.264102564102565</v>
      </c>
      <c r="R197" s="17" t="s">
        <v>237</v>
      </c>
      <c r="S197" s="18">
        <f>ABS(O1267-O197)*100</f>
        <v>10.91053163105054</v>
      </c>
      <c r="T197" s="10" t="s">
        <v>43</v>
      </c>
      <c r="U197" s="10" t="s">
        <v>31</v>
      </c>
      <c r="V197" s="12">
        <v>8274</v>
      </c>
      <c r="W197" s="10" t="s">
        <v>31</v>
      </c>
      <c r="X197" s="10" t="s">
        <v>238</v>
      </c>
      <c r="Y197" s="10" t="s">
        <v>33</v>
      </c>
      <c r="Z197" s="10">
        <v>45</v>
      </c>
    </row>
    <row r="198" spans="1:26" x14ac:dyDescent="0.3">
      <c r="A198" s="19" t="s">
        <v>237</v>
      </c>
      <c r="B198" s="19" t="s">
        <v>539</v>
      </c>
      <c r="C198" s="19" t="s">
        <v>540</v>
      </c>
      <c r="D198" s="20">
        <v>45497</v>
      </c>
      <c r="E198" s="21">
        <v>96500</v>
      </c>
      <c r="F198" s="19" t="s">
        <v>27</v>
      </c>
      <c r="G198" s="19" t="s">
        <v>28</v>
      </c>
      <c r="H198" s="21">
        <v>96500</v>
      </c>
      <c r="I198" s="21">
        <v>51900</v>
      </c>
      <c r="J198" s="22">
        <f t="shared" si="12"/>
        <v>53.782383419689118</v>
      </c>
      <c r="K198" s="21">
        <v>116159</v>
      </c>
      <c r="L198" s="21">
        <v>18649</v>
      </c>
      <c r="M198" s="21">
        <f t="shared" si="13"/>
        <v>77851</v>
      </c>
      <c r="N198" s="21">
        <v>56857</v>
      </c>
      <c r="O198" s="23">
        <f t="shared" si="14"/>
        <v>1.3692421337742056</v>
      </c>
      <c r="P198" s="24">
        <v>760</v>
      </c>
      <c r="Q198" s="25">
        <f t="shared" si="15"/>
        <v>102.43552631578947</v>
      </c>
      <c r="R198" s="26" t="s">
        <v>237</v>
      </c>
      <c r="S198" s="27">
        <f>ABS(O1267-O198)*100</f>
        <v>80.351628098667987</v>
      </c>
      <c r="T198" s="19" t="s">
        <v>30</v>
      </c>
      <c r="U198" s="19" t="s">
        <v>36</v>
      </c>
      <c r="V198" s="21">
        <v>16548</v>
      </c>
      <c r="W198" s="19" t="s">
        <v>31</v>
      </c>
      <c r="X198" s="19" t="s">
        <v>238</v>
      </c>
      <c r="Y198" s="19" t="s">
        <v>33</v>
      </c>
      <c r="Z198" s="19">
        <v>45</v>
      </c>
    </row>
    <row r="199" spans="1:26" x14ac:dyDescent="0.3">
      <c r="A199" s="10" t="s">
        <v>333</v>
      </c>
      <c r="B199" s="10" t="s">
        <v>331</v>
      </c>
      <c r="C199" s="10" t="s">
        <v>332</v>
      </c>
      <c r="D199" s="11">
        <v>45434</v>
      </c>
      <c r="E199" s="12">
        <v>275000</v>
      </c>
      <c r="F199" s="10" t="s">
        <v>27</v>
      </c>
      <c r="G199" s="10" t="s">
        <v>28</v>
      </c>
      <c r="H199" s="12">
        <v>275000</v>
      </c>
      <c r="I199" s="12">
        <v>95500</v>
      </c>
      <c r="J199" s="13">
        <f t="shared" si="12"/>
        <v>34.727272727272727</v>
      </c>
      <c r="K199" s="12">
        <v>243220</v>
      </c>
      <c r="L199" s="12">
        <v>19672</v>
      </c>
      <c r="M199" s="12">
        <f t="shared" si="13"/>
        <v>255328</v>
      </c>
      <c r="N199" s="12">
        <v>149032</v>
      </c>
      <c r="O199" s="14">
        <f t="shared" si="14"/>
        <v>1.7132427934940146</v>
      </c>
      <c r="P199" s="15">
        <v>1788</v>
      </c>
      <c r="Q199" s="16">
        <f t="shared" si="15"/>
        <v>142.80089485458612</v>
      </c>
      <c r="R199" s="17" t="s">
        <v>333</v>
      </c>
      <c r="S199" s="18">
        <f>ABS(O1379-O199)*100</f>
        <v>171.32427934940148</v>
      </c>
      <c r="T199" s="10" t="s">
        <v>52</v>
      </c>
      <c r="U199" s="10" t="s">
        <v>36</v>
      </c>
      <c r="V199" s="12">
        <v>19672</v>
      </c>
      <c r="W199" s="10" t="s">
        <v>31</v>
      </c>
      <c r="X199" s="10" t="s">
        <v>324</v>
      </c>
      <c r="Y199" s="10" t="s">
        <v>33</v>
      </c>
      <c r="Z199" s="10">
        <v>57</v>
      </c>
    </row>
    <row r="200" spans="1:26" x14ac:dyDescent="0.3">
      <c r="A200" s="10" t="s">
        <v>323</v>
      </c>
      <c r="B200" s="10" t="s">
        <v>321</v>
      </c>
      <c r="C200" s="10" t="s">
        <v>322</v>
      </c>
      <c r="D200" s="11">
        <v>45436</v>
      </c>
      <c r="E200" s="12">
        <v>134500</v>
      </c>
      <c r="F200" s="10" t="s">
        <v>27</v>
      </c>
      <c r="G200" s="10" t="s">
        <v>28</v>
      </c>
      <c r="H200" s="12">
        <v>134500</v>
      </c>
      <c r="I200" s="12">
        <v>42600</v>
      </c>
      <c r="J200" s="13">
        <f t="shared" si="12"/>
        <v>31.672862453531597</v>
      </c>
      <c r="K200" s="12">
        <v>94380</v>
      </c>
      <c r="L200" s="12">
        <v>6793</v>
      </c>
      <c r="M200" s="12">
        <f t="shared" si="13"/>
        <v>127707</v>
      </c>
      <c r="N200" s="12">
        <v>46465</v>
      </c>
      <c r="O200" s="14">
        <f t="shared" si="14"/>
        <v>2.7484558269665338</v>
      </c>
      <c r="P200" s="15">
        <v>1001</v>
      </c>
      <c r="Q200" s="16">
        <f t="shared" si="15"/>
        <v>127.57942057942059</v>
      </c>
      <c r="R200" s="17" t="s">
        <v>323</v>
      </c>
      <c r="S200" s="18">
        <f>ABS(O1385-O200)*100</f>
        <v>274.84558269665337</v>
      </c>
      <c r="T200" s="10" t="s">
        <v>30</v>
      </c>
      <c r="U200" s="10" t="s">
        <v>36</v>
      </c>
      <c r="V200" s="12">
        <v>6793</v>
      </c>
      <c r="W200" s="10" t="s">
        <v>31</v>
      </c>
      <c r="X200" s="10" t="s">
        <v>324</v>
      </c>
      <c r="Y200" s="10" t="s">
        <v>33</v>
      </c>
      <c r="Z200" s="10">
        <v>33</v>
      </c>
    </row>
    <row r="201" spans="1:26" x14ac:dyDescent="0.3">
      <c r="A201" s="19" t="s">
        <v>323</v>
      </c>
      <c r="B201" s="19" t="s">
        <v>325</v>
      </c>
      <c r="C201" s="19" t="s">
        <v>326</v>
      </c>
      <c r="D201" s="20">
        <v>45574</v>
      </c>
      <c r="E201" s="21">
        <v>146000</v>
      </c>
      <c r="F201" s="19" t="s">
        <v>27</v>
      </c>
      <c r="G201" s="19" t="s">
        <v>28</v>
      </c>
      <c r="H201" s="21">
        <v>146000</v>
      </c>
      <c r="I201" s="21">
        <v>79500</v>
      </c>
      <c r="J201" s="22">
        <f t="shared" si="12"/>
        <v>54.452054794520542</v>
      </c>
      <c r="K201" s="21">
        <v>182478</v>
      </c>
      <c r="L201" s="21">
        <v>13976</v>
      </c>
      <c r="M201" s="21">
        <f t="shared" si="13"/>
        <v>132024</v>
      </c>
      <c r="N201" s="21">
        <v>89390</v>
      </c>
      <c r="O201" s="23">
        <f t="shared" si="14"/>
        <v>1.4769437297236827</v>
      </c>
      <c r="P201" s="24">
        <v>1320</v>
      </c>
      <c r="Q201" s="25">
        <f t="shared" si="15"/>
        <v>100.01818181818182</v>
      </c>
      <c r="R201" s="26" t="s">
        <v>323</v>
      </c>
      <c r="S201" s="27">
        <f>ABS(O1385-O201)*100</f>
        <v>147.69437297236828</v>
      </c>
      <c r="T201" s="19" t="s">
        <v>43</v>
      </c>
      <c r="U201" s="19" t="s">
        <v>36</v>
      </c>
      <c r="V201" s="21">
        <v>13976</v>
      </c>
      <c r="W201" s="19" t="s">
        <v>31</v>
      </c>
      <c r="X201" s="19" t="s">
        <v>324</v>
      </c>
      <c r="Y201" s="19" t="s">
        <v>33</v>
      </c>
      <c r="Z201" s="19">
        <v>45</v>
      </c>
    </row>
    <row r="202" spans="1:26" x14ac:dyDescent="0.3">
      <c r="A202" s="19" t="s">
        <v>323</v>
      </c>
      <c r="B202" s="19" t="s">
        <v>327</v>
      </c>
      <c r="C202" s="19" t="s">
        <v>328</v>
      </c>
      <c r="D202" s="20">
        <v>45471</v>
      </c>
      <c r="E202" s="21">
        <v>165000</v>
      </c>
      <c r="F202" s="19" t="s">
        <v>27</v>
      </c>
      <c r="G202" s="19" t="s">
        <v>28</v>
      </c>
      <c r="H202" s="21">
        <v>165000</v>
      </c>
      <c r="I202" s="21">
        <v>57300</v>
      </c>
      <c r="J202" s="22">
        <f t="shared" si="12"/>
        <v>34.727272727272727</v>
      </c>
      <c r="K202" s="21">
        <v>130608</v>
      </c>
      <c r="L202" s="21">
        <v>6988</v>
      </c>
      <c r="M202" s="21">
        <f t="shared" si="13"/>
        <v>158012</v>
      </c>
      <c r="N202" s="21">
        <v>65580</v>
      </c>
      <c r="O202" s="23">
        <f t="shared" si="14"/>
        <v>2.409454101860323</v>
      </c>
      <c r="P202" s="24">
        <v>872</v>
      </c>
      <c r="Q202" s="25">
        <f t="shared" si="15"/>
        <v>181.20642201834863</v>
      </c>
      <c r="R202" s="26" t="s">
        <v>323</v>
      </c>
      <c r="S202" s="27">
        <f>ABS(O1385-O202)*100</f>
        <v>240.94541018603229</v>
      </c>
      <c r="T202" s="19" t="s">
        <v>30</v>
      </c>
      <c r="U202" s="19" t="s">
        <v>36</v>
      </c>
      <c r="V202" s="21">
        <v>6988</v>
      </c>
      <c r="W202" s="19" t="s">
        <v>31</v>
      </c>
      <c r="X202" s="19" t="s">
        <v>324</v>
      </c>
      <c r="Y202" s="19" t="s">
        <v>33</v>
      </c>
      <c r="Z202" s="19">
        <v>45</v>
      </c>
    </row>
    <row r="203" spans="1:26" x14ac:dyDescent="0.3">
      <c r="A203" s="56" t="s">
        <v>323</v>
      </c>
      <c r="B203" s="19" t="s">
        <v>2778</v>
      </c>
      <c r="C203" s="19" t="s">
        <v>2779</v>
      </c>
      <c r="D203" s="20">
        <v>45068</v>
      </c>
      <c r="E203" s="21">
        <v>80000</v>
      </c>
      <c r="F203" s="19" t="s">
        <v>27</v>
      </c>
      <c r="G203" s="19" t="s">
        <v>2780</v>
      </c>
      <c r="H203" s="21">
        <v>80000</v>
      </c>
      <c r="I203" s="21">
        <v>44400</v>
      </c>
      <c r="J203" s="22">
        <f t="shared" si="12"/>
        <v>55.500000000000007</v>
      </c>
      <c r="K203" s="21">
        <v>138344</v>
      </c>
      <c r="L203" s="21">
        <v>6961</v>
      </c>
      <c r="M203" s="21">
        <f t="shared" si="13"/>
        <v>73039</v>
      </c>
      <c r="N203" s="21">
        <v>69699</v>
      </c>
      <c r="O203" s="23">
        <f t="shared" si="14"/>
        <v>1.0479203431900028</v>
      </c>
      <c r="P203" s="24">
        <v>888</v>
      </c>
      <c r="Q203" s="25">
        <f t="shared" si="15"/>
        <v>82.251126126126124</v>
      </c>
      <c r="R203" s="26" t="s">
        <v>323</v>
      </c>
      <c r="S203" s="27">
        <f>ABS(O1406-O203)*100</f>
        <v>104.79203431900028</v>
      </c>
      <c r="T203" s="19" t="s">
        <v>30</v>
      </c>
      <c r="U203" s="19" t="s">
        <v>36</v>
      </c>
      <c r="V203" s="21">
        <v>6961</v>
      </c>
      <c r="W203" s="19" t="s">
        <v>31</v>
      </c>
      <c r="X203" s="19" t="s">
        <v>324</v>
      </c>
      <c r="Y203" s="19" t="s">
        <v>33</v>
      </c>
      <c r="Z203" s="19">
        <v>45</v>
      </c>
    </row>
    <row r="204" spans="1:26" x14ac:dyDescent="0.3">
      <c r="A204" s="10" t="s">
        <v>323</v>
      </c>
      <c r="B204" s="10" t="s">
        <v>329</v>
      </c>
      <c r="C204" s="10" t="s">
        <v>330</v>
      </c>
      <c r="D204" s="11">
        <v>45196</v>
      </c>
      <c r="E204" s="12">
        <v>155000</v>
      </c>
      <c r="F204" s="10" t="s">
        <v>27</v>
      </c>
      <c r="G204" s="10" t="s">
        <v>28</v>
      </c>
      <c r="H204" s="12">
        <v>155000</v>
      </c>
      <c r="I204" s="12">
        <v>49400</v>
      </c>
      <c r="J204" s="13">
        <f t="shared" si="12"/>
        <v>31.870967741935484</v>
      </c>
      <c r="K204" s="12">
        <v>142323</v>
      </c>
      <c r="L204" s="12">
        <v>6841</v>
      </c>
      <c r="M204" s="12">
        <f t="shared" si="13"/>
        <v>148159</v>
      </c>
      <c r="N204" s="12">
        <v>71873</v>
      </c>
      <c r="O204" s="14">
        <f t="shared" si="14"/>
        <v>2.0613999693904526</v>
      </c>
      <c r="P204" s="15">
        <v>949</v>
      </c>
      <c r="Q204" s="16">
        <f t="shared" si="15"/>
        <v>156.12118018967334</v>
      </c>
      <c r="R204" s="17" t="s">
        <v>323</v>
      </c>
      <c r="S204" s="18">
        <f>ABS(O1385-O204)*100</f>
        <v>206.13999693904526</v>
      </c>
      <c r="T204" s="10" t="s">
        <v>30</v>
      </c>
      <c r="U204" s="10" t="s">
        <v>36</v>
      </c>
      <c r="V204" s="12">
        <v>6841</v>
      </c>
      <c r="W204" s="10" t="s">
        <v>31</v>
      </c>
      <c r="X204" s="10" t="s">
        <v>324</v>
      </c>
      <c r="Y204" s="10" t="s">
        <v>33</v>
      </c>
      <c r="Z204" s="10">
        <v>45</v>
      </c>
    </row>
    <row r="205" spans="1:26" x14ac:dyDescent="0.3">
      <c r="A205" s="19" t="s">
        <v>336</v>
      </c>
      <c r="B205" s="19" t="s">
        <v>334</v>
      </c>
      <c r="C205" s="19" t="s">
        <v>335</v>
      </c>
      <c r="D205" s="20">
        <v>45282</v>
      </c>
      <c r="E205" s="21">
        <v>142500</v>
      </c>
      <c r="F205" s="19" t="s">
        <v>27</v>
      </c>
      <c r="G205" s="19" t="s">
        <v>28</v>
      </c>
      <c r="H205" s="21">
        <v>142500</v>
      </c>
      <c r="I205" s="21">
        <v>47500</v>
      </c>
      <c r="J205" s="22">
        <f t="shared" si="12"/>
        <v>33.333333333333329</v>
      </c>
      <c r="K205" s="21">
        <v>131292</v>
      </c>
      <c r="L205" s="21">
        <v>11776</v>
      </c>
      <c r="M205" s="21">
        <f t="shared" si="13"/>
        <v>130724</v>
      </c>
      <c r="N205" s="21">
        <v>73548</v>
      </c>
      <c r="O205" s="23">
        <f t="shared" si="14"/>
        <v>1.7773970740196878</v>
      </c>
      <c r="P205" s="24">
        <v>771</v>
      </c>
      <c r="Q205" s="25">
        <f t="shared" si="15"/>
        <v>169.55123216601817</v>
      </c>
      <c r="R205" s="26" t="s">
        <v>336</v>
      </c>
      <c r="S205" s="27">
        <f>ABS(O1384-O205)*100</f>
        <v>177.73970740196879</v>
      </c>
      <c r="T205" s="19" t="s">
        <v>30</v>
      </c>
      <c r="U205" s="19" t="s">
        <v>36</v>
      </c>
      <c r="V205" s="21">
        <v>11776</v>
      </c>
      <c r="W205" s="19" t="s">
        <v>31</v>
      </c>
      <c r="X205" s="19" t="s">
        <v>196</v>
      </c>
      <c r="Y205" s="19" t="s">
        <v>33</v>
      </c>
      <c r="Z205" s="19">
        <v>45</v>
      </c>
    </row>
    <row r="206" spans="1:26" x14ac:dyDescent="0.3">
      <c r="A206" s="19" t="s">
        <v>336</v>
      </c>
      <c r="B206" s="19" t="s">
        <v>337</v>
      </c>
      <c r="C206" s="19" t="s">
        <v>338</v>
      </c>
      <c r="D206" s="20">
        <v>45595</v>
      </c>
      <c r="E206" s="21">
        <v>110000</v>
      </c>
      <c r="F206" s="19" t="s">
        <v>27</v>
      </c>
      <c r="G206" s="19" t="s">
        <v>28</v>
      </c>
      <c r="H206" s="21">
        <v>110000</v>
      </c>
      <c r="I206" s="21">
        <v>50900</v>
      </c>
      <c r="J206" s="22">
        <f t="shared" si="12"/>
        <v>46.272727272727273</v>
      </c>
      <c r="K206" s="21">
        <v>120517</v>
      </c>
      <c r="L206" s="21">
        <v>7851</v>
      </c>
      <c r="M206" s="21">
        <f t="shared" si="13"/>
        <v>102149</v>
      </c>
      <c r="N206" s="21">
        <v>69332</v>
      </c>
      <c r="O206" s="23">
        <f t="shared" si="14"/>
        <v>1.4733312179080367</v>
      </c>
      <c r="P206" s="24">
        <v>960</v>
      </c>
      <c r="Q206" s="25">
        <f t="shared" si="15"/>
        <v>106.40520833333333</v>
      </c>
      <c r="R206" s="26" t="s">
        <v>336</v>
      </c>
      <c r="S206" s="27">
        <f>ABS(O1384-O206)*100</f>
        <v>147.33312179080366</v>
      </c>
      <c r="T206" s="19" t="s">
        <v>30</v>
      </c>
      <c r="U206" s="19" t="s">
        <v>31</v>
      </c>
      <c r="V206" s="21">
        <v>7851</v>
      </c>
      <c r="W206" s="19" t="s">
        <v>31</v>
      </c>
      <c r="X206" s="19" t="s">
        <v>196</v>
      </c>
      <c r="Y206" s="19" t="s">
        <v>33</v>
      </c>
      <c r="Z206" s="19">
        <v>44</v>
      </c>
    </row>
    <row r="207" spans="1:26" x14ac:dyDescent="0.3">
      <c r="A207" s="10" t="s">
        <v>336</v>
      </c>
      <c r="B207" s="10" t="s">
        <v>339</v>
      </c>
      <c r="C207" s="10" t="s">
        <v>340</v>
      </c>
      <c r="D207" s="11">
        <v>45334</v>
      </c>
      <c r="E207" s="12">
        <v>155000</v>
      </c>
      <c r="F207" s="10" t="s">
        <v>27</v>
      </c>
      <c r="G207" s="10" t="s">
        <v>28</v>
      </c>
      <c r="H207" s="12">
        <v>155000</v>
      </c>
      <c r="I207" s="12">
        <v>60400</v>
      </c>
      <c r="J207" s="13">
        <f t="shared" si="12"/>
        <v>38.967741935483872</v>
      </c>
      <c r="K207" s="12">
        <v>159311</v>
      </c>
      <c r="L207" s="12">
        <v>9954</v>
      </c>
      <c r="M207" s="12">
        <f t="shared" si="13"/>
        <v>145046</v>
      </c>
      <c r="N207" s="12">
        <v>91912</v>
      </c>
      <c r="O207" s="14">
        <f t="shared" si="14"/>
        <v>1.5780964400731134</v>
      </c>
      <c r="P207" s="15">
        <v>1365</v>
      </c>
      <c r="Q207" s="16">
        <f t="shared" si="15"/>
        <v>106.26080586080586</v>
      </c>
      <c r="R207" s="17" t="s">
        <v>336</v>
      </c>
      <c r="S207" s="18">
        <f>ABS(O1384-O207)*100</f>
        <v>157.80964400731133</v>
      </c>
      <c r="T207" s="10" t="s">
        <v>30</v>
      </c>
      <c r="U207" s="10" t="s">
        <v>36</v>
      </c>
      <c r="V207" s="12">
        <v>8180</v>
      </c>
      <c r="W207" s="10" t="s">
        <v>31</v>
      </c>
      <c r="X207" s="10" t="s">
        <v>196</v>
      </c>
      <c r="Y207" s="10" t="s">
        <v>33</v>
      </c>
      <c r="Z207" s="10">
        <v>42</v>
      </c>
    </row>
    <row r="208" spans="1:26" x14ac:dyDescent="0.3">
      <c r="A208" s="10" t="s">
        <v>336</v>
      </c>
      <c r="B208" s="10" t="s">
        <v>341</v>
      </c>
      <c r="C208" s="10" t="s">
        <v>342</v>
      </c>
      <c r="D208" s="11">
        <v>45532</v>
      </c>
      <c r="E208" s="12">
        <v>200000</v>
      </c>
      <c r="F208" s="10" t="s">
        <v>27</v>
      </c>
      <c r="G208" s="10" t="s">
        <v>28</v>
      </c>
      <c r="H208" s="12">
        <v>200000</v>
      </c>
      <c r="I208" s="12">
        <v>44300</v>
      </c>
      <c r="J208" s="13">
        <f t="shared" si="12"/>
        <v>22.15</v>
      </c>
      <c r="K208" s="12">
        <v>103981</v>
      </c>
      <c r="L208" s="12">
        <v>17542</v>
      </c>
      <c r="M208" s="12">
        <f t="shared" si="13"/>
        <v>182458</v>
      </c>
      <c r="N208" s="12">
        <v>53193</v>
      </c>
      <c r="O208" s="14">
        <f t="shared" si="14"/>
        <v>3.4301129847912319</v>
      </c>
      <c r="P208" s="15">
        <v>685</v>
      </c>
      <c r="Q208" s="16">
        <f t="shared" si="15"/>
        <v>266.36204379562042</v>
      </c>
      <c r="R208" s="17" t="s">
        <v>336</v>
      </c>
      <c r="S208" s="18">
        <f>ABS(O1384-O208)*100</f>
        <v>343.01129847912318</v>
      </c>
      <c r="T208" s="10" t="s">
        <v>30</v>
      </c>
      <c r="U208" s="10" t="s">
        <v>36</v>
      </c>
      <c r="V208" s="12">
        <v>17343</v>
      </c>
      <c r="W208" s="10" t="s">
        <v>31</v>
      </c>
      <c r="X208" s="10" t="s">
        <v>196</v>
      </c>
      <c r="Y208" s="10" t="s">
        <v>33</v>
      </c>
      <c r="Z208" s="10">
        <v>45</v>
      </c>
    </row>
    <row r="209" spans="1:26" x14ac:dyDescent="0.3">
      <c r="A209" s="56" t="s">
        <v>336</v>
      </c>
      <c r="B209" s="19" t="s">
        <v>343</v>
      </c>
      <c r="C209" s="19" t="s">
        <v>344</v>
      </c>
      <c r="D209" s="20">
        <v>45321</v>
      </c>
      <c r="E209" s="21">
        <v>137900</v>
      </c>
      <c r="F209" s="19" t="s">
        <v>27</v>
      </c>
      <c r="G209" s="19" t="s">
        <v>2781</v>
      </c>
      <c r="H209" s="21">
        <v>137900</v>
      </c>
      <c r="I209" s="21">
        <v>51700</v>
      </c>
      <c r="J209" s="22">
        <f t="shared" si="12"/>
        <v>37.49093546047861</v>
      </c>
      <c r="K209" s="21">
        <v>136588</v>
      </c>
      <c r="L209" s="21">
        <v>8671</v>
      </c>
      <c r="M209" s="21">
        <f t="shared" si="13"/>
        <v>129229</v>
      </c>
      <c r="N209" s="21">
        <v>78718</v>
      </c>
      <c r="O209" s="23">
        <f t="shared" si="14"/>
        <v>1.6416702660128559</v>
      </c>
      <c r="P209" s="24">
        <v>1069</v>
      </c>
      <c r="Q209" s="25">
        <f t="shared" si="15"/>
        <v>120.88774555659495</v>
      </c>
      <c r="R209" s="26" t="s">
        <v>336</v>
      </c>
      <c r="S209" s="27">
        <f>ABS(O1402-O209)*100</f>
        <v>164.16702660128558</v>
      </c>
      <c r="T209" s="19" t="s">
        <v>30</v>
      </c>
      <c r="U209" s="19" t="s">
        <v>36</v>
      </c>
      <c r="V209" s="21">
        <v>8671</v>
      </c>
      <c r="W209" s="19" t="s">
        <v>31</v>
      </c>
      <c r="X209" s="19" t="s">
        <v>196</v>
      </c>
      <c r="Y209" s="19" t="s">
        <v>33</v>
      </c>
      <c r="Z209" s="19">
        <v>46</v>
      </c>
    </row>
    <row r="210" spans="1:26" x14ac:dyDescent="0.3">
      <c r="A210" s="19" t="s">
        <v>336</v>
      </c>
      <c r="B210" s="19" t="s">
        <v>343</v>
      </c>
      <c r="C210" s="19" t="s">
        <v>344</v>
      </c>
      <c r="D210" s="20">
        <v>45740</v>
      </c>
      <c r="E210" s="21">
        <v>158000</v>
      </c>
      <c r="F210" s="19" t="s">
        <v>27</v>
      </c>
      <c r="G210" s="19" t="s">
        <v>28</v>
      </c>
      <c r="H210" s="21">
        <v>158000</v>
      </c>
      <c r="I210" s="21">
        <v>60000</v>
      </c>
      <c r="J210" s="22">
        <f t="shared" si="12"/>
        <v>37.974683544303801</v>
      </c>
      <c r="K210" s="21">
        <v>136588</v>
      </c>
      <c r="L210" s="21">
        <v>8671</v>
      </c>
      <c r="M210" s="21">
        <f t="shared" si="13"/>
        <v>149329</v>
      </c>
      <c r="N210" s="21">
        <v>78718</v>
      </c>
      <c r="O210" s="23">
        <f t="shared" si="14"/>
        <v>1.8970121192103457</v>
      </c>
      <c r="P210" s="24">
        <v>1069</v>
      </c>
      <c r="Q210" s="25">
        <f t="shared" si="15"/>
        <v>139.69036482694108</v>
      </c>
      <c r="R210" s="26" t="s">
        <v>336</v>
      </c>
      <c r="S210" s="27">
        <f>ABS(O1384-O210)*100</f>
        <v>189.70121192103457</v>
      </c>
      <c r="T210" s="19" t="s">
        <v>30</v>
      </c>
      <c r="U210" s="19" t="s">
        <v>31</v>
      </c>
      <c r="V210" s="21">
        <v>8671</v>
      </c>
      <c r="W210" s="19" t="s">
        <v>31</v>
      </c>
      <c r="X210" s="19" t="s">
        <v>196</v>
      </c>
      <c r="Y210" s="19" t="s">
        <v>33</v>
      </c>
      <c r="Z210" s="19">
        <v>46</v>
      </c>
    </row>
    <row r="211" spans="1:26" x14ac:dyDescent="0.3">
      <c r="A211" s="19" t="s">
        <v>336</v>
      </c>
      <c r="B211" s="19" t="s">
        <v>345</v>
      </c>
      <c r="C211" s="19" t="s">
        <v>346</v>
      </c>
      <c r="D211" s="20">
        <v>45639</v>
      </c>
      <c r="E211" s="21">
        <v>62000</v>
      </c>
      <c r="F211" s="19" t="s">
        <v>27</v>
      </c>
      <c r="G211" s="19" t="s">
        <v>28</v>
      </c>
      <c r="H211" s="21">
        <v>62000</v>
      </c>
      <c r="I211" s="21">
        <v>51900</v>
      </c>
      <c r="J211" s="22">
        <f t="shared" si="12"/>
        <v>83.709677419354833</v>
      </c>
      <c r="K211" s="21">
        <v>117995</v>
      </c>
      <c r="L211" s="21">
        <v>8671</v>
      </c>
      <c r="M211" s="21">
        <f t="shared" si="13"/>
        <v>53329</v>
      </c>
      <c r="N211" s="21">
        <v>67276</v>
      </c>
      <c r="O211" s="23">
        <f t="shared" si="14"/>
        <v>0.79268981509007674</v>
      </c>
      <c r="P211" s="24">
        <v>949</v>
      </c>
      <c r="Q211" s="25">
        <f t="shared" si="15"/>
        <v>56.194942044257111</v>
      </c>
      <c r="R211" s="26" t="s">
        <v>336</v>
      </c>
      <c r="S211" s="27">
        <f>ABS(O1384-O211)*100</f>
        <v>79.268981509007673</v>
      </c>
      <c r="T211" s="19" t="s">
        <v>30</v>
      </c>
      <c r="U211" s="19" t="s">
        <v>31</v>
      </c>
      <c r="V211" s="21">
        <v>8671</v>
      </c>
      <c r="W211" s="19" t="s">
        <v>31</v>
      </c>
      <c r="X211" s="19" t="s">
        <v>196</v>
      </c>
      <c r="Y211" s="19" t="s">
        <v>33</v>
      </c>
      <c r="Z211" s="19">
        <v>46</v>
      </c>
    </row>
    <row r="212" spans="1:26" x14ac:dyDescent="0.3">
      <c r="A212" s="10" t="s">
        <v>336</v>
      </c>
      <c r="B212" s="10" t="s">
        <v>347</v>
      </c>
      <c r="C212" s="10" t="s">
        <v>348</v>
      </c>
      <c r="D212" s="11">
        <v>45436</v>
      </c>
      <c r="E212" s="12">
        <v>62000</v>
      </c>
      <c r="F212" s="10" t="s">
        <v>27</v>
      </c>
      <c r="G212" s="10" t="s">
        <v>28</v>
      </c>
      <c r="H212" s="12">
        <v>62000</v>
      </c>
      <c r="I212" s="12">
        <v>37700</v>
      </c>
      <c r="J212" s="13">
        <f t="shared" si="12"/>
        <v>60.806451612903224</v>
      </c>
      <c r="K212" s="12">
        <v>88278</v>
      </c>
      <c r="L212" s="12">
        <v>8671</v>
      </c>
      <c r="M212" s="12">
        <f t="shared" si="13"/>
        <v>53329</v>
      </c>
      <c r="N212" s="12">
        <v>48988</v>
      </c>
      <c r="O212" s="14">
        <f t="shared" si="14"/>
        <v>1.0886135380093085</v>
      </c>
      <c r="P212" s="15">
        <v>582</v>
      </c>
      <c r="Q212" s="16">
        <f t="shared" si="15"/>
        <v>91.630584192439869</v>
      </c>
      <c r="R212" s="17" t="s">
        <v>336</v>
      </c>
      <c r="S212" s="18">
        <f>ABS(O1384-O212)*100</f>
        <v>108.86135380093084</v>
      </c>
      <c r="T212" s="10" t="s">
        <v>30</v>
      </c>
      <c r="U212" s="10" t="s">
        <v>36</v>
      </c>
      <c r="V212" s="12">
        <v>8671</v>
      </c>
      <c r="W212" s="10" t="s">
        <v>31</v>
      </c>
      <c r="X212" s="10" t="s">
        <v>196</v>
      </c>
      <c r="Y212" s="10" t="s">
        <v>33</v>
      </c>
      <c r="Z212" s="10">
        <v>45</v>
      </c>
    </row>
    <row r="213" spans="1:26" x14ac:dyDescent="0.3">
      <c r="A213" s="10" t="s">
        <v>336</v>
      </c>
      <c r="B213" s="10" t="s">
        <v>349</v>
      </c>
      <c r="C213" s="10" t="s">
        <v>350</v>
      </c>
      <c r="D213" s="11">
        <v>45596</v>
      </c>
      <c r="E213" s="12">
        <v>150000</v>
      </c>
      <c r="F213" s="10" t="s">
        <v>27</v>
      </c>
      <c r="G213" s="10" t="s">
        <v>28</v>
      </c>
      <c r="H213" s="12">
        <v>150000</v>
      </c>
      <c r="I213" s="12">
        <v>60000</v>
      </c>
      <c r="J213" s="13">
        <f t="shared" si="12"/>
        <v>40</v>
      </c>
      <c r="K213" s="12">
        <v>132825</v>
      </c>
      <c r="L213" s="12">
        <v>28656</v>
      </c>
      <c r="M213" s="12">
        <f t="shared" si="13"/>
        <v>121344</v>
      </c>
      <c r="N213" s="12">
        <v>64104</v>
      </c>
      <c r="O213" s="14">
        <f t="shared" si="14"/>
        <v>1.8929239985024335</v>
      </c>
      <c r="P213" s="15">
        <v>798</v>
      </c>
      <c r="Q213" s="16">
        <f t="shared" si="15"/>
        <v>152.06015037593986</v>
      </c>
      <c r="R213" s="17" t="s">
        <v>336</v>
      </c>
      <c r="S213" s="18">
        <f>ABS(O1384-O213)*100</f>
        <v>189.29239985024336</v>
      </c>
      <c r="T213" s="10" t="s">
        <v>30</v>
      </c>
      <c r="U213" s="10" t="s">
        <v>31</v>
      </c>
      <c r="V213" s="12">
        <v>26957</v>
      </c>
      <c r="W213" s="10" t="s">
        <v>31</v>
      </c>
      <c r="X213" s="10" t="s">
        <v>196</v>
      </c>
      <c r="Y213" s="10" t="s">
        <v>33</v>
      </c>
      <c r="Z213" s="10">
        <v>45</v>
      </c>
    </row>
    <row r="214" spans="1:26" x14ac:dyDescent="0.3">
      <c r="A214" s="19" t="s">
        <v>336</v>
      </c>
      <c r="B214" s="19" t="s">
        <v>349</v>
      </c>
      <c r="C214" s="19" t="s">
        <v>350</v>
      </c>
      <c r="D214" s="20">
        <v>45149</v>
      </c>
      <c r="E214" s="21">
        <v>140000</v>
      </c>
      <c r="F214" s="19" t="s">
        <v>27</v>
      </c>
      <c r="G214" s="19" t="s">
        <v>28</v>
      </c>
      <c r="H214" s="21">
        <v>140000</v>
      </c>
      <c r="I214" s="21">
        <v>51700</v>
      </c>
      <c r="J214" s="22">
        <f t="shared" si="12"/>
        <v>36.928571428571431</v>
      </c>
      <c r="K214" s="21">
        <v>132825</v>
      </c>
      <c r="L214" s="21">
        <v>28656</v>
      </c>
      <c r="M214" s="21">
        <f t="shared" si="13"/>
        <v>111344</v>
      </c>
      <c r="N214" s="21">
        <v>64104</v>
      </c>
      <c r="O214" s="23">
        <f t="shared" si="14"/>
        <v>1.7369274928241607</v>
      </c>
      <c r="P214" s="24">
        <v>798</v>
      </c>
      <c r="Q214" s="25">
        <f t="shared" si="15"/>
        <v>139.52882205513785</v>
      </c>
      <c r="R214" s="26" t="s">
        <v>336</v>
      </c>
      <c r="S214" s="27">
        <f>ABS(O1384-O214)*100</f>
        <v>173.69274928241606</v>
      </c>
      <c r="T214" s="19" t="s">
        <v>30</v>
      </c>
      <c r="U214" s="19" t="s">
        <v>36</v>
      </c>
      <c r="V214" s="21">
        <v>26957</v>
      </c>
      <c r="W214" s="19" t="s">
        <v>31</v>
      </c>
      <c r="X214" s="19" t="s">
        <v>196</v>
      </c>
      <c r="Y214" s="19" t="s">
        <v>33</v>
      </c>
      <c r="Z214" s="19">
        <v>45</v>
      </c>
    </row>
    <row r="215" spans="1:26" x14ac:dyDescent="0.3">
      <c r="A215" s="19" t="s">
        <v>336</v>
      </c>
      <c r="B215" s="19" t="s">
        <v>351</v>
      </c>
      <c r="C215" s="19" t="s">
        <v>352</v>
      </c>
      <c r="D215" s="20">
        <v>45442</v>
      </c>
      <c r="E215" s="21">
        <v>102500</v>
      </c>
      <c r="F215" s="19" t="s">
        <v>27</v>
      </c>
      <c r="G215" s="19" t="s">
        <v>28</v>
      </c>
      <c r="H215" s="21">
        <v>102500</v>
      </c>
      <c r="I215" s="21">
        <v>42000</v>
      </c>
      <c r="J215" s="22">
        <f t="shared" si="12"/>
        <v>40.975609756097562</v>
      </c>
      <c r="K215" s="21">
        <v>98751</v>
      </c>
      <c r="L215" s="21">
        <v>10520</v>
      </c>
      <c r="M215" s="21">
        <f t="shared" si="13"/>
        <v>91980</v>
      </c>
      <c r="N215" s="21">
        <v>54296</v>
      </c>
      <c r="O215" s="23">
        <f t="shared" si="14"/>
        <v>1.6940474436422572</v>
      </c>
      <c r="P215" s="24">
        <v>693</v>
      </c>
      <c r="Q215" s="25">
        <f t="shared" si="15"/>
        <v>132.72727272727272</v>
      </c>
      <c r="R215" s="26" t="s">
        <v>336</v>
      </c>
      <c r="S215" s="27">
        <f>ABS(O1384-O215)*100</f>
        <v>169.40474436422573</v>
      </c>
      <c r="T215" s="19" t="s">
        <v>30</v>
      </c>
      <c r="U215" s="19" t="s">
        <v>36</v>
      </c>
      <c r="V215" s="21">
        <v>8671</v>
      </c>
      <c r="W215" s="19" t="s">
        <v>31</v>
      </c>
      <c r="X215" s="19" t="s">
        <v>196</v>
      </c>
      <c r="Y215" s="19" t="s">
        <v>33</v>
      </c>
      <c r="Z215" s="19">
        <v>45</v>
      </c>
    </row>
    <row r="216" spans="1:26" x14ac:dyDescent="0.3">
      <c r="A216" s="10" t="s">
        <v>336</v>
      </c>
      <c r="B216" s="10" t="s">
        <v>353</v>
      </c>
      <c r="C216" s="10" t="s">
        <v>354</v>
      </c>
      <c r="D216" s="11">
        <v>45603</v>
      </c>
      <c r="E216" s="12">
        <v>82500</v>
      </c>
      <c r="F216" s="10" t="s">
        <v>27</v>
      </c>
      <c r="G216" s="10" t="s">
        <v>28</v>
      </c>
      <c r="H216" s="12">
        <v>82500</v>
      </c>
      <c r="I216" s="12">
        <v>60900</v>
      </c>
      <c r="J216" s="13">
        <f t="shared" si="12"/>
        <v>73.818181818181813</v>
      </c>
      <c r="K216" s="12">
        <v>144634</v>
      </c>
      <c r="L216" s="12">
        <v>26014</v>
      </c>
      <c r="M216" s="12">
        <f t="shared" si="13"/>
        <v>56486</v>
      </c>
      <c r="N216" s="12">
        <v>72996</v>
      </c>
      <c r="O216" s="14">
        <f t="shared" si="14"/>
        <v>0.77382322319031183</v>
      </c>
      <c r="P216" s="15">
        <v>1176</v>
      </c>
      <c r="Q216" s="16">
        <f t="shared" si="15"/>
        <v>48.032312925170068</v>
      </c>
      <c r="R216" s="17" t="s">
        <v>336</v>
      </c>
      <c r="S216" s="18">
        <f>ABS(O1384-O216)*100</f>
        <v>77.382322319031189</v>
      </c>
      <c r="T216" s="10" t="s">
        <v>147</v>
      </c>
      <c r="U216" s="10" t="s">
        <v>31</v>
      </c>
      <c r="V216" s="12">
        <v>26014</v>
      </c>
      <c r="W216" s="10" t="s">
        <v>31</v>
      </c>
      <c r="X216" s="10" t="s">
        <v>196</v>
      </c>
      <c r="Y216" s="10" t="s">
        <v>33</v>
      </c>
      <c r="Z216" s="10">
        <v>43</v>
      </c>
    </row>
    <row r="217" spans="1:26" x14ac:dyDescent="0.3">
      <c r="A217" s="10" t="s">
        <v>336</v>
      </c>
      <c r="B217" s="10" t="s">
        <v>355</v>
      </c>
      <c r="C217" s="10" t="s">
        <v>356</v>
      </c>
      <c r="D217" s="11">
        <v>45456</v>
      </c>
      <c r="E217" s="12">
        <v>105000</v>
      </c>
      <c r="F217" s="10" t="s">
        <v>27</v>
      </c>
      <c r="G217" s="10" t="s">
        <v>28</v>
      </c>
      <c r="H217" s="12">
        <v>105000</v>
      </c>
      <c r="I217" s="12">
        <v>54100</v>
      </c>
      <c r="J217" s="13">
        <f t="shared" si="12"/>
        <v>51.523809523809526</v>
      </c>
      <c r="K217" s="12">
        <v>127116</v>
      </c>
      <c r="L217" s="12">
        <v>20901</v>
      </c>
      <c r="M217" s="12">
        <f t="shared" si="13"/>
        <v>84099</v>
      </c>
      <c r="N217" s="12">
        <v>65363</v>
      </c>
      <c r="O217" s="14">
        <f t="shared" si="14"/>
        <v>1.2866453498156449</v>
      </c>
      <c r="P217" s="15">
        <v>880</v>
      </c>
      <c r="Q217" s="16">
        <f t="shared" si="15"/>
        <v>95.56704545454545</v>
      </c>
      <c r="R217" s="17" t="s">
        <v>336</v>
      </c>
      <c r="S217" s="18">
        <f>ABS(O1384-O217)*100</f>
        <v>128.66453498156449</v>
      </c>
      <c r="T217" s="10" t="s">
        <v>30</v>
      </c>
      <c r="U217" s="10" t="s">
        <v>36</v>
      </c>
      <c r="V217" s="12">
        <v>20901</v>
      </c>
      <c r="W217" s="10" t="s">
        <v>31</v>
      </c>
      <c r="X217" s="10" t="s">
        <v>196</v>
      </c>
      <c r="Y217" s="10" t="s">
        <v>33</v>
      </c>
      <c r="Z217" s="10">
        <v>45</v>
      </c>
    </row>
    <row r="218" spans="1:26" x14ac:dyDescent="0.3">
      <c r="A218" s="19" t="s">
        <v>336</v>
      </c>
      <c r="B218" s="19" t="s">
        <v>357</v>
      </c>
      <c r="C218" s="19" t="s">
        <v>358</v>
      </c>
      <c r="D218" s="20">
        <v>45082</v>
      </c>
      <c r="E218" s="21">
        <v>120000</v>
      </c>
      <c r="F218" s="19" t="s">
        <v>69</v>
      </c>
      <c r="G218" s="19" t="s">
        <v>28</v>
      </c>
      <c r="H218" s="21">
        <v>120000</v>
      </c>
      <c r="I218" s="21">
        <v>40600</v>
      </c>
      <c r="J218" s="22">
        <f t="shared" si="12"/>
        <v>33.833333333333329</v>
      </c>
      <c r="K218" s="21">
        <v>113409</v>
      </c>
      <c r="L218" s="21">
        <v>8671</v>
      </c>
      <c r="M218" s="21">
        <f t="shared" si="13"/>
        <v>111329</v>
      </c>
      <c r="N218" s="21">
        <v>64454</v>
      </c>
      <c r="O218" s="23">
        <f t="shared" si="14"/>
        <v>1.7272628541285258</v>
      </c>
      <c r="P218" s="24">
        <v>912</v>
      </c>
      <c r="Q218" s="25">
        <f t="shared" si="15"/>
        <v>122.07127192982456</v>
      </c>
      <c r="R218" s="26" t="s">
        <v>336</v>
      </c>
      <c r="S218" s="27">
        <f>ABS(O1384-O218)*100</f>
        <v>172.72628541285258</v>
      </c>
      <c r="T218" s="19" t="s">
        <v>52</v>
      </c>
      <c r="U218" s="19" t="s">
        <v>36</v>
      </c>
      <c r="V218" s="21">
        <v>8671</v>
      </c>
      <c r="W218" s="19" t="s">
        <v>31</v>
      </c>
      <c r="X218" s="19" t="s">
        <v>196</v>
      </c>
      <c r="Y218" s="19" t="s">
        <v>33</v>
      </c>
      <c r="Z218" s="19">
        <v>45</v>
      </c>
    </row>
    <row r="219" spans="1:26" x14ac:dyDescent="0.3">
      <c r="A219" s="19" t="s">
        <v>336</v>
      </c>
      <c r="B219" s="19" t="s">
        <v>359</v>
      </c>
      <c r="C219" s="19" t="s">
        <v>360</v>
      </c>
      <c r="D219" s="20">
        <v>45467</v>
      </c>
      <c r="E219" s="21">
        <v>106000</v>
      </c>
      <c r="F219" s="19" t="s">
        <v>27</v>
      </c>
      <c r="G219" s="19" t="s">
        <v>28</v>
      </c>
      <c r="H219" s="21">
        <v>106000</v>
      </c>
      <c r="I219" s="21">
        <v>44700</v>
      </c>
      <c r="J219" s="22">
        <f t="shared" si="12"/>
        <v>42.169811320754718</v>
      </c>
      <c r="K219" s="21">
        <v>106510</v>
      </c>
      <c r="L219" s="21">
        <v>8742</v>
      </c>
      <c r="M219" s="21">
        <f t="shared" si="13"/>
        <v>97258</v>
      </c>
      <c r="N219" s="21">
        <v>60164</v>
      </c>
      <c r="O219" s="23">
        <f t="shared" si="14"/>
        <v>1.6165481018549299</v>
      </c>
      <c r="P219" s="24">
        <v>936</v>
      </c>
      <c r="Q219" s="25">
        <f t="shared" si="15"/>
        <v>103.90811965811966</v>
      </c>
      <c r="R219" s="26" t="s">
        <v>336</v>
      </c>
      <c r="S219" s="27">
        <f>ABS(O1384-O219)*100</f>
        <v>161.65481018549301</v>
      </c>
      <c r="T219" s="19" t="s">
        <v>30</v>
      </c>
      <c r="U219" s="19" t="s">
        <v>36</v>
      </c>
      <c r="V219" s="21">
        <v>8742</v>
      </c>
      <c r="W219" s="19" t="s">
        <v>31</v>
      </c>
      <c r="X219" s="19" t="s">
        <v>196</v>
      </c>
      <c r="Y219" s="19" t="s">
        <v>33</v>
      </c>
      <c r="Z219" s="19">
        <v>45</v>
      </c>
    </row>
    <row r="220" spans="1:26" x14ac:dyDescent="0.3">
      <c r="A220" s="10" t="s">
        <v>336</v>
      </c>
      <c r="B220" s="10" t="s">
        <v>361</v>
      </c>
      <c r="C220" s="10" t="s">
        <v>362</v>
      </c>
      <c r="D220" s="11">
        <v>45215</v>
      </c>
      <c r="E220" s="12">
        <v>114900</v>
      </c>
      <c r="F220" s="10" t="s">
        <v>69</v>
      </c>
      <c r="G220" s="10" t="s">
        <v>28</v>
      </c>
      <c r="H220" s="12">
        <v>114900</v>
      </c>
      <c r="I220" s="12">
        <v>36400</v>
      </c>
      <c r="J220" s="13">
        <f t="shared" si="12"/>
        <v>31.679721496953871</v>
      </c>
      <c r="K220" s="12">
        <v>101568</v>
      </c>
      <c r="L220" s="12">
        <v>8636</v>
      </c>
      <c r="M220" s="12">
        <f t="shared" si="13"/>
        <v>106264</v>
      </c>
      <c r="N220" s="12">
        <v>57188</v>
      </c>
      <c r="O220" s="14">
        <f t="shared" si="14"/>
        <v>1.8581520598727006</v>
      </c>
      <c r="P220" s="15">
        <v>780</v>
      </c>
      <c r="Q220" s="16">
        <f t="shared" si="15"/>
        <v>136.23589743589744</v>
      </c>
      <c r="R220" s="17" t="s">
        <v>336</v>
      </c>
      <c r="S220" s="18">
        <f>ABS(O1384-O220)*100</f>
        <v>185.81520598727005</v>
      </c>
      <c r="T220" s="10" t="s">
        <v>43</v>
      </c>
      <c r="U220" s="10" t="s">
        <v>36</v>
      </c>
      <c r="V220" s="12">
        <v>8636</v>
      </c>
      <c r="W220" s="10" t="s">
        <v>31</v>
      </c>
      <c r="X220" s="10" t="s">
        <v>196</v>
      </c>
      <c r="Y220" s="10" t="s">
        <v>33</v>
      </c>
      <c r="Z220" s="10">
        <v>45</v>
      </c>
    </row>
    <row r="221" spans="1:26" x14ac:dyDescent="0.3">
      <c r="A221" s="10" t="s">
        <v>336</v>
      </c>
      <c r="B221" s="10" t="s">
        <v>363</v>
      </c>
      <c r="C221" s="10" t="s">
        <v>364</v>
      </c>
      <c r="D221" s="11">
        <v>45562</v>
      </c>
      <c r="E221" s="12">
        <v>105000</v>
      </c>
      <c r="F221" s="10" t="s">
        <v>27</v>
      </c>
      <c r="G221" s="10" t="s">
        <v>28</v>
      </c>
      <c r="H221" s="12">
        <v>105000</v>
      </c>
      <c r="I221" s="12">
        <v>40800</v>
      </c>
      <c r="J221" s="13">
        <f t="shared" si="12"/>
        <v>38.857142857142854</v>
      </c>
      <c r="K221" s="12">
        <v>96153</v>
      </c>
      <c r="L221" s="12">
        <v>8951</v>
      </c>
      <c r="M221" s="12">
        <f t="shared" si="13"/>
        <v>96049</v>
      </c>
      <c r="N221" s="12">
        <v>53662</v>
      </c>
      <c r="O221" s="14">
        <f t="shared" si="14"/>
        <v>1.7898885617382878</v>
      </c>
      <c r="P221" s="15">
        <v>672</v>
      </c>
      <c r="Q221" s="16">
        <f t="shared" si="15"/>
        <v>142.93005952380952</v>
      </c>
      <c r="R221" s="17" t="s">
        <v>336</v>
      </c>
      <c r="S221" s="18">
        <f>ABS(O1384-O221)*100</f>
        <v>178.98885617382879</v>
      </c>
      <c r="T221" s="10" t="s">
        <v>30</v>
      </c>
      <c r="U221" s="10" t="s">
        <v>36</v>
      </c>
      <c r="V221" s="12">
        <v>8951</v>
      </c>
      <c r="W221" s="10" t="s">
        <v>31</v>
      </c>
      <c r="X221" s="10" t="s">
        <v>196</v>
      </c>
      <c r="Y221" s="10" t="s">
        <v>33</v>
      </c>
      <c r="Z221" s="10">
        <v>45</v>
      </c>
    </row>
    <row r="222" spans="1:26" x14ac:dyDescent="0.3">
      <c r="A222" s="19" t="s">
        <v>336</v>
      </c>
      <c r="B222" s="19" t="s">
        <v>365</v>
      </c>
      <c r="C222" s="19" t="s">
        <v>366</v>
      </c>
      <c r="D222" s="20">
        <v>45582</v>
      </c>
      <c r="E222" s="21">
        <v>136000</v>
      </c>
      <c r="F222" s="19" t="s">
        <v>27</v>
      </c>
      <c r="G222" s="19" t="s">
        <v>28</v>
      </c>
      <c r="H222" s="21">
        <v>136000</v>
      </c>
      <c r="I222" s="21">
        <v>45400</v>
      </c>
      <c r="J222" s="22">
        <f t="shared" si="12"/>
        <v>33.382352941176471</v>
      </c>
      <c r="K222" s="21">
        <v>108029</v>
      </c>
      <c r="L222" s="21">
        <v>8951</v>
      </c>
      <c r="M222" s="21">
        <f t="shared" si="13"/>
        <v>127049</v>
      </c>
      <c r="N222" s="21">
        <v>60971</v>
      </c>
      <c r="O222" s="23">
        <f t="shared" si="14"/>
        <v>2.0837611323416052</v>
      </c>
      <c r="P222" s="24">
        <v>949</v>
      </c>
      <c r="Q222" s="25">
        <f t="shared" si="15"/>
        <v>133.87671232876713</v>
      </c>
      <c r="R222" s="26" t="s">
        <v>336</v>
      </c>
      <c r="S222" s="27">
        <f>ABS(O1384-O222)*100</f>
        <v>208.37611323416053</v>
      </c>
      <c r="T222" s="19" t="s">
        <v>30</v>
      </c>
      <c r="U222" s="19" t="s">
        <v>31</v>
      </c>
      <c r="V222" s="21">
        <v>8951</v>
      </c>
      <c r="W222" s="19" t="s">
        <v>31</v>
      </c>
      <c r="X222" s="19" t="s">
        <v>196</v>
      </c>
      <c r="Y222" s="19" t="s">
        <v>33</v>
      </c>
      <c r="Z222" s="19">
        <v>45</v>
      </c>
    </row>
    <row r="223" spans="1:26" x14ac:dyDescent="0.3">
      <c r="A223" s="19" t="s">
        <v>336</v>
      </c>
      <c r="B223" s="19" t="s">
        <v>367</v>
      </c>
      <c r="C223" s="19" t="s">
        <v>368</v>
      </c>
      <c r="D223" s="20">
        <v>45511</v>
      </c>
      <c r="E223" s="21">
        <v>115000</v>
      </c>
      <c r="F223" s="19" t="s">
        <v>27</v>
      </c>
      <c r="G223" s="19" t="s">
        <v>28</v>
      </c>
      <c r="H223" s="21">
        <v>115000</v>
      </c>
      <c r="I223" s="21">
        <v>37200</v>
      </c>
      <c r="J223" s="22">
        <f t="shared" si="12"/>
        <v>32.347826086956523</v>
      </c>
      <c r="K223" s="21">
        <v>88672</v>
      </c>
      <c r="L223" s="21">
        <v>8951</v>
      </c>
      <c r="M223" s="21">
        <f t="shared" si="13"/>
        <v>106049</v>
      </c>
      <c r="N223" s="21">
        <v>49059</v>
      </c>
      <c r="O223" s="23">
        <f t="shared" si="14"/>
        <v>2.1616624880246236</v>
      </c>
      <c r="P223" s="24">
        <v>675</v>
      </c>
      <c r="Q223" s="25">
        <f t="shared" si="15"/>
        <v>157.10962962962964</v>
      </c>
      <c r="R223" s="26" t="s">
        <v>336</v>
      </c>
      <c r="S223" s="27">
        <f>ABS(O1384-O223)*100</f>
        <v>216.16624880246235</v>
      </c>
      <c r="T223" s="19" t="s">
        <v>30</v>
      </c>
      <c r="U223" s="19" t="s">
        <v>36</v>
      </c>
      <c r="V223" s="21">
        <v>8951</v>
      </c>
      <c r="W223" s="19" t="s">
        <v>31</v>
      </c>
      <c r="X223" s="19" t="s">
        <v>196</v>
      </c>
      <c r="Y223" s="19" t="s">
        <v>33</v>
      </c>
      <c r="Z223" s="19">
        <v>45</v>
      </c>
    </row>
    <row r="224" spans="1:26" x14ac:dyDescent="0.3">
      <c r="A224" s="10" t="s">
        <v>336</v>
      </c>
      <c r="B224" s="10" t="s">
        <v>369</v>
      </c>
      <c r="C224" s="10" t="s">
        <v>370</v>
      </c>
      <c r="D224" s="11">
        <v>45443</v>
      </c>
      <c r="E224" s="12">
        <v>155000</v>
      </c>
      <c r="F224" s="10" t="s">
        <v>27</v>
      </c>
      <c r="G224" s="10" t="s">
        <v>28</v>
      </c>
      <c r="H224" s="12">
        <v>155000</v>
      </c>
      <c r="I224" s="12">
        <v>49200</v>
      </c>
      <c r="J224" s="13">
        <f t="shared" si="12"/>
        <v>31.741935483870972</v>
      </c>
      <c r="K224" s="12">
        <v>116079</v>
      </c>
      <c r="L224" s="12">
        <v>8951</v>
      </c>
      <c r="M224" s="12">
        <f t="shared" si="13"/>
        <v>146049</v>
      </c>
      <c r="N224" s="12">
        <v>65924</v>
      </c>
      <c r="O224" s="14">
        <f t="shared" si="14"/>
        <v>2.2154147199805836</v>
      </c>
      <c r="P224" s="15">
        <v>864</v>
      </c>
      <c r="Q224" s="16">
        <f t="shared" si="15"/>
        <v>169.03819444444446</v>
      </c>
      <c r="R224" s="17" t="s">
        <v>336</v>
      </c>
      <c r="S224" s="18">
        <f>ABS(O1384-O224)*100</f>
        <v>221.54147199805837</v>
      </c>
      <c r="T224" s="10" t="s">
        <v>30</v>
      </c>
      <c r="U224" s="10" t="s">
        <v>36</v>
      </c>
      <c r="V224" s="12">
        <v>8951</v>
      </c>
      <c r="W224" s="10" t="s">
        <v>31</v>
      </c>
      <c r="X224" s="10" t="s">
        <v>196</v>
      </c>
      <c r="Y224" s="10" t="s">
        <v>33</v>
      </c>
      <c r="Z224" s="10">
        <v>45</v>
      </c>
    </row>
    <row r="225" spans="1:26" x14ac:dyDescent="0.3">
      <c r="A225" s="10" t="s">
        <v>336</v>
      </c>
      <c r="B225" s="10" t="s">
        <v>371</v>
      </c>
      <c r="C225" s="10" t="s">
        <v>372</v>
      </c>
      <c r="D225" s="11">
        <v>45673</v>
      </c>
      <c r="E225" s="12">
        <v>178700</v>
      </c>
      <c r="F225" s="10" t="s">
        <v>27</v>
      </c>
      <c r="G225" s="10" t="s">
        <v>28</v>
      </c>
      <c r="H225" s="12">
        <v>178700</v>
      </c>
      <c r="I225" s="12">
        <v>58200</v>
      </c>
      <c r="J225" s="13">
        <f t="shared" si="12"/>
        <v>32.568550643536653</v>
      </c>
      <c r="K225" s="12">
        <v>138003</v>
      </c>
      <c r="L225" s="12">
        <v>17200</v>
      </c>
      <c r="M225" s="12">
        <f t="shared" si="13"/>
        <v>161500</v>
      </c>
      <c r="N225" s="12">
        <v>74340</v>
      </c>
      <c r="O225" s="14">
        <f t="shared" si="14"/>
        <v>2.1724509012644604</v>
      </c>
      <c r="P225" s="15">
        <v>1102</v>
      </c>
      <c r="Q225" s="16">
        <f t="shared" si="15"/>
        <v>146.55172413793105</v>
      </c>
      <c r="R225" s="17" t="s">
        <v>336</v>
      </c>
      <c r="S225" s="18">
        <f>ABS(O1384-O225)*100</f>
        <v>217.24509012644603</v>
      </c>
      <c r="T225" s="10" t="s">
        <v>43</v>
      </c>
      <c r="U225" s="10" t="s">
        <v>31</v>
      </c>
      <c r="V225" s="12">
        <v>17200</v>
      </c>
      <c r="W225" s="10" t="s">
        <v>31</v>
      </c>
      <c r="X225" s="10" t="s">
        <v>196</v>
      </c>
      <c r="Y225" s="10" t="s">
        <v>33</v>
      </c>
      <c r="Z225" s="10">
        <v>45</v>
      </c>
    </row>
    <row r="226" spans="1:26" x14ac:dyDescent="0.3">
      <c r="A226" s="19" t="s">
        <v>375</v>
      </c>
      <c r="B226" s="19" t="s">
        <v>373</v>
      </c>
      <c r="C226" s="19" t="s">
        <v>374</v>
      </c>
      <c r="D226" s="20">
        <v>45083</v>
      </c>
      <c r="E226" s="21">
        <v>190000</v>
      </c>
      <c r="F226" s="19" t="s">
        <v>27</v>
      </c>
      <c r="G226" s="19" t="s">
        <v>28</v>
      </c>
      <c r="H226" s="21">
        <v>190000</v>
      </c>
      <c r="I226" s="21">
        <v>52900</v>
      </c>
      <c r="J226" s="22">
        <f t="shared" si="12"/>
        <v>27.842105263157897</v>
      </c>
      <c r="K226" s="21">
        <v>141467</v>
      </c>
      <c r="L226" s="21">
        <v>7832</v>
      </c>
      <c r="M226" s="21">
        <f t="shared" si="13"/>
        <v>182168</v>
      </c>
      <c r="N226" s="21">
        <v>78840</v>
      </c>
      <c r="O226" s="23">
        <f t="shared" si="14"/>
        <v>2.3106037544393709</v>
      </c>
      <c r="P226" s="24">
        <v>962</v>
      </c>
      <c r="Q226" s="25">
        <f t="shared" si="15"/>
        <v>189.36382536382536</v>
      </c>
      <c r="R226" s="26" t="s">
        <v>375</v>
      </c>
      <c r="S226" s="27">
        <f>ABS(O1384-O226)*100</f>
        <v>231.06037544393709</v>
      </c>
      <c r="T226" s="19" t="s">
        <v>30</v>
      </c>
      <c r="U226" s="19" t="s">
        <v>36</v>
      </c>
      <c r="V226" s="21">
        <v>7832</v>
      </c>
      <c r="W226" s="19" t="s">
        <v>31</v>
      </c>
      <c r="X226" s="19" t="s">
        <v>324</v>
      </c>
      <c r="Y226" s="19" t="s">
        <v>33</v>
      </c>
      <c r="Z226" s="19">
        <v>45</v>
      </c>
    </row>
    <row r="227" spans="1:26" x14ac:dyDescent="0.3">
      <c r="A227" s="19" t="s">
        <v>375</v>
      </c>
      <c r="B227" s="19" t="s">
        <v>376</v>
      </c>
      <c r="C227" s="19" t="s">
        <v>377</v>
      </c>
      <c r="D227" s="20">
        <v>45135</v>
      </c>
      <c r="E227" s="21">
        <v>168000</v>
      </c>
      <c r="F227" s="19" t="s">
        <v>27</v>
      </c>
      <c r="G227" s="19" t="s">
        <v>28</v>
      </c>
      <c r="H227" s="21">
        <v>168000</v>
      </c>
      <c r="I227" s="21">
        <v>65700</v>
      </c>
      <c r="J227" s="22">
        <f t="shared" si="12"/>
        <v>39.107142857142854</v>
      </c>
      <c r="K227" s="21">
        <v>178254</v>
      </c>
      <c r="L227" s="21">
        <v>15663</v>
      </c>
      <c r="M227" s="21">
        <f t="shared" si="13"/>
        <v>152337</v>
      </c>
      <c r="N227" s="21">
        <v>95923</v>
      </c>
      <c r="O227" s="23">
        <f t="shared" si="14"/>
        <v>1.5881175526203308</v>
      </c>
      <c r="P227" s="24">
        <v>1102</v>
      </c>
      <c r="Q227" s="25">
        <f t="shared" si="15"/>
        <v>138.23684210526315</v>
      </c>
      <c r="R227" s="26" t="s">
        <v>375</v>
      </c>
      <c r="S227" s="27">
        <f>ABS(O1384-O227)*100</f>
        <v>158.81175526203307</v>
      </c>
      <c r="T227" s="19" t="s">
        <v>43</v>
      </c>
      <c r="U227" s="19" t="s">
        <v>36</v>
      </c>
      <c r="V227" s="21">
        <v>15663</v>
      </c>
      <c r="W227" s="19" t="s">
        <v>31</v>
      </c>
      <c r="X227" s="19" t="s">
        <v>324</v>
      </c>
      <c r="Y227" s="19" t="s">
        <v>33</v>
      </c>
      <c r="Z227" s="19">
        <v>43</v>
      </c>
    </row>
    <row r="228" spans="1:26" x14ac:dyDescent="0.3">
      <c r="A228" s="10" t="s">
        <v>375</v>
      </c>
      <c r="B228" s="10" t="s">
        <v>378</v>
      </c>
      <c r="C228" s="10" t="s">
        <v>379</v>
      </c>
      <c r="D228" s="11">
        <v>45294</v>
      </c>
      <c r="E228" s="12">
        <v>195000</v>
      </c>
      <c r="F228" s="10" t="s">
        <v>27</v>
      </c>
      <c r="G228" s="10" t="s">
        <v>28</v>
      </c>
      <c r="H228" s="12">
        <v>195000</v>
      </c>
      <c r="I228" s="12">
        <v>69300</v>
      </c>
      <c r="J228" s="13">
        <f t="shared" si="12"/>
        <v>35.53846153846154</v>
      </c>
      <c r="K228" s="12">
        <v>188584</v>
      </c>
      <c r="L228" s="12">
        <v>12226</v>
      </c>
      <c r="M228" s="12">
        <f t="shared" si="13"/>
        <v>182774</v>
      </c>
      <c r="N228" s="12">
        <v>104046</v>
      </c>
      <c r="O228" s="14">
        <f t="shared" si="14"/>
        <v>1.7566653211079715</v>
      </c>
      <c r="P228" s="15">
        <v>1064</v>
      </c>
      <c r="Q228" s="16">
        <f t="shared" si="15"/>
        <v>171.78007518796991</v>
      </c>
      <c r="R228" s="17" t="s">
        <v>375</v>
      </c>
      <c r="S228" s="18">
        <f>ABS(O1384-O228)*100</f>
        <v>175.66653211079714</v>
      </c>
      <c r="T228" s="10" t="s">
        <v>30</v>
      </c>
      <c r="U228" s="10" t="s">
        <v>36</v>
      </c>
      <c r="V228" s="12">
        <v>12226</v>
      </c>
      <c r="W228" s="10" t="s">
        <v>31</v>
      </c>
      <c r="X228" s="10" t="s">
        <v>324</v>
      </c>
      <c r="Y228" s="10" t="s">
        <v>33</v>
      </c>
      <c r="Z228" s="10">
        <v>45</v>
      </c>
    </row>
    <row r="229" spans="1:26" x14ac:dyDescent="0.3">
      <c r="A229" s="10" t="s">
        <v>375</v>
      </c>
      <c r="B229" s="10" t="s">
        <v>380</v>
      </c>
      <c r="C229" s="10" t="s">
        <v>381</v>
      </c>
      <c r="D229" s="11">
        <v>45538</v>
      </c>
      <c r="E229" s="12">
        <v>110000</v>
      </c>
      <c r="F229" s="10" t="s">
        <v>27</v>
      </c>
      <c r="G229" s="10" t="s">
        <v>28</v>
      </c>
      <c r="H229" s="12">
        <v>110000</v>
      </c>
      <c r="I229" s="12">
        <v>48900</v>
      </c>
      <c r="J229" s="13">
        <f t="shared" si="12"/>
        <v>44.454545454545453</v>
      </c>
      <c r="K229" s="12">
        <v>117315</v>
      </c>
      <c r="L229" s="12">
        <v>7891</v>
      </c>
      <c r="M229" s="12">
        <f t="shared" si="13"/>
        <v>102109</v>
      </c>
      <c r="N229" s="12">
        <v>64556</v>
      </c>
      <c r="O229" s="14">
        <f t="shared" si="14"/>
        <v>1.5817120019827746</v>
      </c>
      <c r="P229" s="15">
        <v>1001</v>
      </c>
      <c r="Q229" s="16">
        <f t="shared" si="15"/>
        <v>102.00699300699301</v>
      </c>
      <c r="R229" s="17" t="s">
        <v>375</v>
      </c>
      <c r="S229" s="18">
        <f>ABS(O1384-O229)*100</f>
        <v>158.17120019827746</v>
      </c>
      <c r="T229" s="10" t="s">
        <v>30</v>
      </c>
      <c r="U229" s="10" t="s">
        <v>36</v>
      </c>
      <c r="V229" s="12">
        <v>7891</v>
      </c>
      <c r="W229" s="10" t="s">
        <v>31</v>
      </c>
      <c r="X229" s="10" t="s">
        <v>324</v>
      </c>
      <c r="Y229" s="10" t="s">
        <v>33</v>
      </c>
      <c r="Z229" s="10">
        <v>46</v>
      </c>
    </row>
    <row r="230" spans="1:26" x14ac:dyDescent="0.3">
      <c r="A230" s="19" t="s">
        <v>375</v>
      </c>
      <c r="B230" s="19" t="s">
        <v>382</v>
      </c>
      <c r="C230" s="19" t="s">
        <v>383</v>
      </c>
      <c r="D230" s="20">
        <v>45177</v>
      </c>
      <c r="E230" s="21">
        <v>175000</v>
      </c>
      <c r="F230" s="19" t="s">
        <v>27</v>
      </c>
      <c r="G230" s="19" t="s">
        <v>28</v>
      </c>
      <c r="H230" s="21">
        <v>175000</v>
      </c>
      <c r="I230" s="21">
        <v>52600</v>
      </c>
      <c r="J230" s="22">
        <f t="shared" si="12"/>
        <v>30.057142857142853</v>
      </c>
      <c r="K230" s="21">
        <v>140652</v>
      </c>
      <c r="L230" s="21">
        <v>7891</v>
      </c>
      <c r="M230" s="21">
        <f t="shared" si="13"/>
        <v>167109</v>
      </c>
      <c r="N230" s="21">
        <v>78325</v>
      </c>
      <c r="O230" s="23">
        <f t="shared" si="14"/>
        <v>2.1335333546121928</v>
      </c>
      <c r="P230" s="24">
        <v>962</v>
      </c>
      <c r="Q230" s="25">
        <f t="shared" si="15"/>
        <v>173.70997920997922</v>
      </c>
      <c r="R230" s="26" t="s">
        <v>375</v>
      </c>
      <c r="S230" s="27">
        <f>ABS(O1384-O230)*100</f>
        <v>213.35333546121927</v>
      </c>
      <c r="T230" s="19" t="s">
        <v>30</v>
      </c>
      <c r="U230" s="19" t="s">
        <v>36</v>
      </c>
      <c r="V230" s="21">
        <v>7891</v>
      </c>
      <c r="W230" s="19" t="s">
        <v>31</v>
      </c>
      <c r="X230" s="19" t="s">
        <v>324</v>
      </c>
      <c r="Y230" s="19" t="s">
        <v>33</v>
      </c>
      <c r="Z230" s="19">
        <v>45</v>
      </c>
    </row>
    <row r="231" spans="1:26" x14ac:dyDescent="0.3">
      <c r="A231" s="19" t="s">
        <v>375</v>
      </c>
      <c r="B231" s="19" t="s">
        <v>384</v>
      </c>
      <c r="C231" s="19" t="s">
        <v>385</v>
      </c>
      <c r="D231" s="20">
        <v>45601</v>
      </c>
      <c r="E231" s="21">
        <v>170000</v>
      </c>
      <c r="F231" s="19" t="s">
        <v>27</v>
      </c>
      <c r="G231" s="19" t="s">
        <v>28</v>
      </c>
      <c r="H231" s="21">
        <v>170000</v>
      </c>
      <c r="I231" s="21">
        <v>58400</v>
      </c>
      <c r="J231" s="22">
        <f t="shared" si="12"/>
        <v>34.352941176470587</v>
      </c>
      <c r="K231" s="21">
        <v>141259</v>
      </c>
      <c r="L231" s="21">
        <v>6935</v>
      </c>
      <c r="M231" s="21">
        <f t="shared" si="13"/>
        <v>163065</v>
      </c>
      <c r="N231" s="21">
        <v>79247</v>
      </c>
      <c r="O231" s="23">
        <f t="shared" si="14"/>
        <v>2.0576804169242999</v>
      </c>
      <c r="P231" s="24">
        <v>962</v>
      </c>
      <c r="Q231" s="25">
        <f t="shared" si="15"/>
        <v>169.506237006237</v>
      </c>
      <c r="R231" s="26" t="s">
        <v>375</v>
      </c>
      <c r="S231" s="27">
        <f>ABS(O1384-O231)*100</f>
        <v>205.76804169242999</v>
      </c>
      <c r="T231" s="19" t="s">
        <v>30</v>
      </c>
      <c r="U231" s="19" t="s">
        <v>31</v>
      </c>
      <c r="V231" s="21">
        <v>6935</v>
      </c>
      <c r="W231" s="19" t="s">
        <v>31</v>
      </c>
      <c r="X231" s="19" t="s">
        <v>324</v>
      </c>
      <c r="Y231" s="19" t="s">
        <v>33</v>
      </c>
      <c r="Z231" s="19">
        <v>45</v>
      </c>
    </row>
    <row r="232" spans="1:26" x14ac:dyDescent="0.3">
      <c r="A232" s="10" t="s">
        <v>375</v>
      </c>
      <c r="B232" s="10" t="s">
        <v>386</v>
      </c>
      <c r="C232" s="10" t="s">
        <v>387</v>
      </c>
      <c r="D232" s="11">
        <v>45527</v>
      </c>
      <c r="E232" s="12">
        <v>160000</v>
      </c>
      <c r="F232" s="10" t="s">
        <v>27</v>
      </c>
      <c r="G232" s="10" t="s">
        <v>28</v>
      </c>
      <c r="H232" s="12">
        <v>160000</v>
      </c>
      <c r="I232" s="12">
        <v>59000</v>
      </c>
      <c r="J232" s="13">
        <f t="shared" si="12"/>
        <v>36.875</v>
      </c>
      <c r="K232" s="12">
        <v>148530</v>
      </c>
      <c r="L232" s="12">
        <v>6742</v>
      </c>
      <c r="M232" s="12">
        <f t="shared" si="13"/>
        <v>153258</v>
      </c>
      <c r="N232" s="12">
        <v>83650</v>
      </c>
      <c r="O232" s="14">
        <f t="shared" si="14"/>
        <v>1.8321338912133891</v>
      </c>
      <c r="P232" s="15">
        <v>1036</v>
      </c>
      <c r="Q232" s="16">
        <f t="shared" si="15"/>
        <v>147.93243243243242</v>
      </c>
      <c r="R232" s="17" t="s">
        <v>375</v>
      </c>
      <c r="S232" s="18">
        <f>ABS(O1383-O232)*100</f>
        <v>183.21338912133891</v>
      </c>
      <c r="T232" s="10" t="s">
        <v>30</v>
      </c>
      <c r="U232" s="10" t="s">
        <v>36</v>
      </c>
      <c r="V232" s="12">
        <v>6742</v>
      </c>
      <c r="W232" s="10" t="s">
        <v>31</v>
      </c>
      <c r="X232" s="10" t="s">
        <v>324</v>
      </c>
      <c r="Y232" s="10" t="s">
        <v>33</v>
      </c>
      <c r="Z232" s="10">
        <v>45</v>
      </c>
    </row>
    <row r="233" spans="1:26" x14ac:dyDescent="0.3">
      <c r="A233" s="55" t="s">
        <v>375</v>
      </c>
      <c r="B233" s="10" t="s">
        <v>2782</v>
      </c>
      <c r="C233" s="10" t="s">
        <v>2783</v>
      </c>
      <c r="D233" s="11">
        <v>45050</v>
      </c>
      <c r="E233" s="12">
        <v>120000</v>
      </c>
      <c r="F233" s="10" t="s">
        <v>27</v>
      </c>
      <c r="G233" s="10" t="s">
        <v>2781</v>
      </c>
      <c r="H233" s="12">
        <v>120000</v>
      </c>
      <c r="I233" s="12">
        <v>49500</v>
      </c>
      <c r="J233" s="13">
        <f t="shared" si="12"/>
        <v>41.25</v>
      </c>
      <c r="K233" s="12">
        <v>132400</v>
      </c>
      <c r="L233" s="12">
        <v>7336</v>
      </c>
      <c r="M233" s="12">
        <f t="shared" si="13"/>
        <v>112664</v>
      </c>
      <c r="N233" s="12">
        <v>73784</v>
      </c>
      <c r="O233" s="14">
        <f t="shared" si="14"/>
        <v>1.5269435107882467</v>
      </c>
      <c r="P233" s="15">
        <v>962</v>
      </c>
      <c r="Q233" s="16">
        <f t="shared" si="15"/>
        <v>117.11434511434511</v>
      </c>
      <c r="R233" s="17" t="s">
        <v>375</v>
      </c>
      <c r="S233" s="18">
        <f>ABS(O1402-O233)*100</f>
        <v>152.69435107882467</v>
      </c>
      <c r="T233" s="10" t="s">
        <v>30</v>
      </c>
      <c r="U233" s="10" t="s">
        <v>36</v>
      </c>
      <c r="V233" s="12">
        <v>7336</v>
      </c>
      <c r="W233" s="10" t="s">
        <v>31</v>
      </c>
      <c r="X233" s="10" t="s">
        <v>324</v>
      </c>
      <c r="Y233" s="10" t="s">
        <v>33</v>
      </c>
      <c r="Z233" s="10">
        <v>45</v>
      </c>
    </row>
    <row r="234" spans="1:26" x14ac:dyDescent="0.3">
      <c r="A234" s="10" t="s">
        <v>375</v>
      </c>
      <c r="B234" s="10" t="s">
        <v>388</v>
      </c>
      <c r="C234" s="10" t="s">
        <v>389</v>
      </c>
      <c r="D234" s="11">
        <v>45268</v>
      </c>
      <c r="E234" s="12">
        <v>158000</v>
      </c>
      <c r="F234" s="10" t="s">
        <v>27</v>
      </c>
      <c r="G234" s="10" t="s">
        <v>28</v>
      </c>
      <c r="H234" s="12">
        <v>158000</v>
      </c>
      <c r="I234" s="12">
        <v>51200</v>
      </c>
      <c r="J234" s="13">
        <f t="shared" si="12"/>
        <v>32.405063291139243</v>
      </c>
      <c r="K234" s="12">
        <v>137216</v>
      </c>
      <c r="L234" s="12">
        <v>7655</v>
      </c>
      <c r="M234" s="12">
        <f t="shared" si="13"/>
        <v>150345</v>
      </c>
      <c r="N234" s="12">
        <v>76437</v>
      </c>
      <c r="O234" s="14">
        <f t="shared" si="14"/>
        <v>1.9669139291180973</v>
      </c>
      <c r="P234" s="15">
        <v>962</v>
      </c>
      <c r="Q234" s="16">
        <f t="shared" si="15"/>
        <v>156.28378378378378</v>
      </c>
      <c r="R234" s="17" t="s">
        <v>375</v>
      </c>
      <c r="S234" s="18">
        <f>ABS(O1384-O234)*100</f>
        <v>196.69139291180971</v>
      </c>
      <c r="T234" s="10" t="s">
        <v>30</v>
      </c>
      <c r="U234" s="10" t="s">
        <v>36</v>
      </c>
      <c r="V234" s="12">
        <v>7655</v>
      </c>
      <c r="W234" s="10" t="s">
        <v>31</v>
      </c>
      <c r="X234" s="10" t="s">
        <v>324</v>
      </c>
      <c r="Y234" s="10" t="s">
        <v>33</v>
      </c>
      <c r="Z234" s="10">
        <v>45</v>
      </c>
    </row>
    <row r="235" spans="1:26" x14ac:dyDescent="0.3">
      <c r="A235" s="19" t="s">
        <v>375</v>
      </c>
      <c r="B235" s="19" t="s">
        <v>390</v>
      </c>
      <c r="C235" s="19" t="s">
        <v>391</v>
      </c>
      <c r="D235" s="20">
        <v>45114</v>
      </c>
      <c r="E235" s="21">
        <v>165000</v>
      </c>
      <c r="F235" s="19" t="s">
        <v>27</v>
      </c>
      <c r="G235" s="19" t="s">
        <v>28</v>
      </c>
      <c r="H235" s="21">
        <v>165000</v>
      </c>
      <c r="I235" s="21">
        <v>56100</v>
      </c>
      <c r="J235" s="22">
        <f t="shared" si="12"/>
        <v>34</v>
      </c>
      <c r="K235" s="21">
        <v>150166</v>
      </c>
      <c r="L235" s="21">
        <v>8066</v>
      </c>
      <c r="M235" s="21">
        <f t="shared" si="13"/>
        <v>156934</v>
      </c>
      <c r="N235" s="21">
        <v>83834</v>
      </c>
      <c r="O235" s="23">
        <f t="shared" si="14"/>
        <v>1.8719612567693298</v>
      </c>
      <c r="P235" s="24">
        <v>962</v>
      </c>
      <c r="Q235" s="25">
        <f t="shared" si="15"/>
        <v>163.13305613305613</v>
      </c>
      <c r="R235" s="26" t="s">
        <v>375</v>
      </c>
      <c r="S235" s="27">
        <f>ABS(O1384-O235)*100</f>
        <v>187.19612567693298</v>
      </c>
      <c r="T235" s="19" t="s">
        <v>30</v>
      </c>
      <c r="U235" s="19" t="s">
        <v>36</v>
      </c>
      <c r="V235" s="21">
        <v>8066</v>
      </c>
      <c r="W235" s="19" t="s">
        <v>31</v>
      </c>
      <c r="X235" s="19" t="s">
        <v>324</v>
      </c>
      <c r="Y235" s="19" t="s">
        <v>33</v>
      </c>
      <c r="Z235" s="19">
        <v>45</v>
      </c>
    </row>
    <row r="236" spans="1:26" x14ac:dyDescent="0.3">
      <c r="A236" s="10" t="s">
        <v>464</v>
      </c>
      <c r="B236" s="10" t="s">
        <v>462</v>
      </c>
      <c r="C236" s="10" t="s">
        <v>463</v>
      </c>
      <c r="D236" s="11">
        <v>45470</v>
      </c>
      <c r="E236" s="12">
        <v>100000</v>
      </c>
      <c r="F236" s="10" t="s">
        <v>27</v>
      </c>
      <c r="G236" s="10" t="s">
        <v>28</v>
      </c>
      <c r="H236" s="12">
        <v>100000</v>
      </c>
      <c r="I236" s="12">
        <v>56500</v>
      </c>
      <c r="J236" s="13">
        <f t="shared" si="12"/>
        <v>56.499999999999993</v>
      </c>
      <c r="K236" s="12">
        <v>135672</v>
      </c>
      <c r="L236" s="12">
        <v>18105</v>
      </c>
      <c r="M236" s="12">
        <f t="shared" si="13"/>
        <v>81895</v>
      </c>
      <c r="N236" s="12">
        <v>69157</v>
      </c>
      <c r="O236" s="14">
        <f t="shared" si="14"/>
        <v>1.1841895975823127</v>
      </c>
      <c r="P236" s="15">
        <v>924</v>
      </c>
      <c r="Q236" s="16">
        <f t="shared" si="15"/>
        <v>88.63095238095238</v>
      </c>
      <c r="R236" s="17" t="s">
        <v>464</v>
      </c>
      <c r="S236" s="18">
        <f>ABS(O1347-O236)*100</f>
        <v>118.41895975823127</v>
      </c>
      <c r="T236" s="10" t="s">
        <v>43</v>
      </c>
      <c r="U236" s="10" t="s">
        <v>36</v>
      </c>
      <c r="V236" s="12">
        <v>18105</v>
      </c>
      <c r="W236" s="10" t="s">
        <v>31</v>
      </c>
      <c r="X236" s="10" t="s">
        <v>33</v>
      </c>
      <c r="Y236" s="10" t="s">
        <v>33</v>
      </c>
      <c r="Z236" s="10">
        <v>45</v>
      </c>
    </row>
    <row r="237" spans="1:26" x14ac:dyDescent="0.3">
      <c r="A237" s="10" t="s">
        <v>464</v>
      </c>
      <c r="B237" s="10" t="s">
        <v>465</v>
      </c>
      <c r="C237" s="10" t="s">
        <v>466</v>
      </c>
      <c r="D237" s="11">
        <v>45436</v>
      </c>
      <c r="E237" s="12">
        <v>62000</v>
      </c>
      <c r="F237" s="10" t="s">
        <v>27</v>
      </c>
      <c r="G237" s="10" t="s">
        <v>28</v>
      </c>
      <c r="H237" s="12">
        <v>62000</v>
      </c>
      <c r="I237" s="12">
        <v>34400</v>
      </c>
      <c r="J237" s="13">
        <f t="shared" si="12"/>
        <v>55.483870967741936</v>
      </c>
      <c r="K237" s="12">
        <v>82903</v>
      </c>
      <c r="L237" s="12">
        <v>8902</v>
      </c>
      <c r="M237" s="12">
        <f t="shared" si="13"/>
        <v>53098</v>
      </c>
      <c r="N237" s="12">
        <v>43530</v>
      </c>
      <c r="O237" s="14">
        <f t="shared" si="14"/>
        <v>1.2198024351022283</v>
      </c>
      <c r="P237" s="15">
        <v>624</v>
      </c>
      <c r="Q237" s="16">
        <f t="shared" si="15"/>
        <v>85.092948717948715</v>
      </c>
      <c r="R237" s="17" t="s">
        <v>464</v>
      </c>
      <c r="S237" s="18">
        <f>ABS(O1347-O237)*100</f>
        <v>121.98024351022283</v>
      </c>
      <c r="T237" s="10" t="s">
        <v>30</v>
      </c>
      <c r="U237" s="10" t="s">
        <v>36</v>
      </c>
      <c r="V237" s="12">
        <v>7251</v>
      </c>
      <c r="W237" s="10" t="s">
        <v>31</v>
      </c>
      <c r="X237" s="10" t="s">
        <v>33</v>
      </c>
      <c r="Y237" s="10" t="s">
        <v>33</v>
      </c>
      <c r="Z237" s="10">
        <v>45</v>
      </c>
    </row>
    <row r="238" spans="1:26" x14ac:dyDescent="0.3">
      <c r="A238" s="19" t="s">
        <v>464</v>
      </c>
      <c r="B238" s="19" t="s">
        <v>467</v>
      </c>
      <c r="C238" s="19" t="s">
        <v>468</v>
      </c>
      <c r="D238" s="20">
        <v>45490</v>
      </c>
      <c r="E238" s="21">
        <v>151000</v>
      </c>
      <c r="F238" s="19" t="s">
        <v>27</v>
      </c>
      <c r="G238" s="19" t="s">
        <v>28</v>
      </c>
      <c r="H238" s="21">
        <v>151000</v>
      </c>
      <c r="I238" s="21">
        <v>58600</v>
      </c>
      <c r="J238" s="22">
        <f t="shared" si="12"/>
        <v>38.807947019867548</v>
      </c>
      <c r="K238" s="21">
        <v>141671</v>
      </c>
      <c r="L238" s="21">
        <v>6869</v>
      </c>
      <c r="M238" s="21">
        <f t="shared" si="13"/>
        <v>144131</v>
      </c>
      <c r="N238" s="21">
        <v>79295</v>
      </c>
      <c r="O238" s="23">
        <f t="shared" si="14"/>
        <v>1.8176555898858693</v>
      </c>
      <c r="P238" s="24">
        <v>1200</v>
      </c>
      <c r="Q238" s="25">
        <f t="shared" si="15"/>
        <v>120.10916666666667</v>
      </c>
      <c r="R238" s="26" t="s">
        <v>464</v>
      </c>
      <c r="S238" s="27">
        <f>ABS(O1347-O238)*100</f>
        <v>181.76555898858692</v>
      </c>
      <c r="T238" s="19" t="s">
        <v>52</v>
      </c>
      <c r="U238" s="19" t="s">
        <v>36</v>
      </c>
      <c r="V238" s="21">
        <v>6869</v>
      </c>
      <c r="W238" s="19" t="s">
        <v>31</v>
      </c>
      <c r="X238" s="19" t="s">
        <v>33</v>
      </c>
      <c r="Y238" s="19" t="s">
        <v>33</v>
      </c>
      <c r="Z238" s="19">
        <v>45</v>
      </c>
    </row>
    <row r="239" spans="1:26" x14ac:dyDescent="0.3">
      <c r="A239" s="10" t="s">
        <v>464</v>
      </c>
      <c r="B239" s="10" t="s">
        <v>469</v>
      </c>
      <c r="C239" s="10" t="s">
        <v>470</v>
      </c>
      <c r="D239" s="11">
        <v>45366</v>
      </c>
      <c r="E239" s="12">
        <v>157000</v>
      </c>
      <c r="F239" s="10" t="s">
        <v>27</v>
      </c>
      <c r="G239" s="10" t="s">
        <v>28</v>
      </c>
      <c r="H239" s="12">
        <v>157000</v>
      </c>
      <c r="I239" s="12">
        <v>46300</v>
      </c>
      <c r="J239" s="13">
        <f t="shared" si="12"/>
        <v>29.490445859872612</v>
      </c>
      <c r="K239" s="12">
        <v>119678</v>
      </c>
      <c r="L239" s="12">
        <v>6949</v>
      </c>
      <c r="M239" s="12">
        <f t="shared" si="13"/>
        <v>150051</v>
      </c>
      <c r="N239" s="12">
        <v>66311</v>
      </c>
      <c r="O239" s="14">
        <f t="shared" si="14"/>
        <v>2.262837236657568</v>
      </c>
      <c r="P239" s="15">
        <v>1012</v>
      </c>
      <c r="Q239" s="16">
        <f t="shared" si="15"/>
        <v>148.27173913043478</v>
      </c>
      <c r="R239" s="17" t="s">
        <v>464</v>
      </c>
      <c r="S239" s="18">
        <f>ABS(O1347-O239)*100</f>
        <v>226.28372366575681</v>
      </c>
      <c r="T239" s="10" t="s">
        <v>30</v>
      </c>
      <c r="U239" s="10" t="s">
        <v>36</v>
      </c>
      <c r="V239" s="12">
        <v>6949</v>
      </c>
      <c r="W239" s="10" t="s">
        <v>31</v>
      </c>
      <c r="X239" s="10" t="s">
        <v>33</v>
      </c>
      <c r="Y239" s="10" t="s">
        <v>33</v>
      </c>
      <c r="Z239" s="10">
        <v>47</v>
      </c>
    </row>
    <row r="240" spans="1:26" x14ac:dyDescent="0.3">
      <c r="A240" s="10" t="s">
        <v>464</v>
      </c>
      <c r="B240" s="10" t="s">
        <v>471</v>
      </c>
      <c r="C240" s="10" t="s">
        <v>472</v>
      </c>
      <c r="D240" s="11">
        <v>45512</v>
      </c>
      <c r="E240" s="12">
        <v>150000</v>
      </c>
      <c r="F240" s="10" t="s">
        <v>27</v>
      </c>
      <c r="G240" s="10" t="s">
        <v>28</v>
      </c>
      <c r="H240" s="12">
        <v>150000</v>
      </c>
      <c r="I240" s="12">
        <v>54400</v>
      </c>
      <c r="J240" s="13">
        <f t="shared" si="12"/>
        <v>36.266666666666666</v>
      </c>
      <c r="K240" s="12">
        <v>126202</v>
      </c>
      <c r="L240" s="12">
        <v>7035</v>
      </c>
      <c r="M240" s="12">
        <f t="shared" si="13"/>
        <v>142965</v>
      </c>
      <c r="N240" s="12">
        <v>70098</v>
      </c>
      <c r="O240" s="14">
        <f t="shared" si="14"/>
        <v>2.0395018402807499</v>
      </c>
      <c r="P240" s="15">
        <v>972</v>
      </c>
      <c r="Q240" s="16">
        <f t="shared" si="15"/>
        <v>147.08333333333334</v>
      </c>
      <c r="R240" s="17" t="s">
        <v>464</v>
      </c>
      <c r="S240" s="18">
        <f>ABS(O1347-O240)*100</f>
        <v>203.950184028075</v>
      </c>
      <c r="T240" s="10" t="s">
        <v>30</v>
      </c>
      <c r="U240" s="10" t="s">
        <v>36</v>
      </c>
      <c r="V240" s="12">
        <v>7035</v>
      </c>
      <c r="W240" s="10" t="s">
        <v>31</v>
      </c>
      <c r="X240" s="10" t="s">
        <v>33</v>
      </c>
      <c r="Y240" s="10" t="s">
        <v>33</v>
      </c>
      <c r="Z240" s="10">
        <v>46</v>
      </c>
    </row>
    <row r="241" spans="1:26" x14ac:dyDescent="0.3">
      <c r="A241" s="19" t="s">
        <v>464</v>
      </c>
      <c r="B241" s="19" t="s">
        <v>473</v>
      </c>
      <c r="C241" s="19" t="s">
        <v>474</v>
      </c>
      <c r="D241" s="20">
        <v>45079</v>
      </c>
      <c r="E241" s="21">
        <v>146000</v>
      </c>
      <c r="F241" s="19" t="s">
        <v>27</v>
      </c>
      <c r="G241" s="19" t="s">
        <v>28</v>
      </c>
      <c r="H241" s="21">
        <v>146000</v>
      </c>
      <c r="I241" s="21">
        <v>44900</v>
      </c>
      <c r="J241" s="22">
        <f t="shared" si="12"/>
        <v>30.753424657534246</v>
      </c>
      <c r="K241" s="21">
        <v>121725</v>
      </c>
      <c r="L241" s="21">
        <v>7157</v>
      </c>
      <c r="M241" s="21">
        <f t="shared" si="13"/>
        <v>138843</v>
      </c>
      <c r="N241" s="21">
        <v>67392</v>
      </c>
      <c r="O241" s="23">
        <f t="shared" si="14"/>
        <v>2.060229700854701</v>
      </c>
      <c r="P241" s="24">
        <v>909</v>
      </c>
      <c r="Q241" s="25">
        <f t="shared" si="15"/>
        <v>152.74257425742573</v>
      </c>
      <c r="R241" s="26" t="s">
        <v>464</v>
      </c>
      <c r="S241" s="27">
        <f>ABS(O1347-O241)*100</f>
        <v>206.02297008547009</v>
      </c>
      <c r="T241" s="19" t="s">
        <v>30</v>
      </c>
      <c r="U241" s="19" t="s">
        <v>36</v>
      </c>
      <c r="V241" s="21">
        <v>7157</v>
      </c>
      <c r="W241" s="19" t="s">
        <v>31</v>
      </c>
      <c r="X241" s="19" t="s">
        <v>33</v>
      </c>
      <c r="Y241" s="19" t="s">
        <v>33</v>
      </c>
      <c r="Z241" s="19">
        <v>45</v>
      </c>
    </row>
    <row r="242" spans="1:26" x14ac:dyDescent="0.3">
      <c r="A242" s="19" t="s">
        <v>464</v>
      </c>
      <c r="B242" s="19" t="s">
        <v>475</v>
      </c>
      <c r="C242" s="19" t="s">
        <v>476</v>
      </c>
      <c r="D242" s="20">
        <v>45470</v>
      </c>
      <c r="E242" s="21">
        <v>105000</v>
      </c>
      <c r="F242" s="19" t="s">
        <v>27</v>
      </c>
      <c r="G242" s="19" t="s">
        <v>28</v>
      </c>
      <c r="H242" s="21">
        <v>105000</v>
      </c>
      <c r="I242" s="21">
        <v>44300</v>
      </c>
      <c r="J242" s="22">
        <f t="shared" si="12"/>
        <v>42.19047619047619</v>
      </c>
      <c r="K242" s="21">
        <v>106135</v>
      </c>
      <c r="L242" s="21">
        <v>15746</v>
      </c>
      <c r="M242" s="21">
        <f t="shared" si="13"/>
        <v>89254</v>
      </c>
      <c r="N242" s="21">
        <v>53170</v>
      </c>
      <c r="O242" s="23">
        <f t="shared" si="14"/>
        <v>1.6786533759638893</v>
      </c>
      <c r="P242" s="24">
        <v>688</v>
      </c>
      <c r="Q242" s="25">
        <f t="shared" si="15"/>
        <v>129.7296511627907</v>
      </c>
      <c r="R242" s="26" t="s">
        <v>464</v>
      </c>
      <c r="S242" s="27">
        <f>ABS(O1347-O242)*100</f>
        <v>167.86533759638894</v>
      </c>
      <c r="T242" s="19" t="s">
        <v>30</v>
      </c>
      <c r="U242" s="19" t="s">
        <v>36</v>
      </c>
      <c r="V242" s="21">
        <v>15746</v>
      </c>
      <c r="W242" s="19" t="s">
        <v>31</v>
      </c>
      <c r="X242" s="19" t="s">
        <v>33</v>
      </c>
      <c r="Y242" s="19" t="s">
        <v>33</v>
      </c>
      <c r="Z242" s="19">
        <v>45</v>
      </c>
    </row>
    <row r="243" spans="1:26" x14ac:dyDescent="0.3">
      <c r="A243" s="10" t="s">
        <v>464</v>
      </c>
      <c r="B243" s="10" t="s">
        <v>477</v>
      </c>
      <c r="C243" s="10" t="s">
        <v>478</v>
      </c>
      <c r="D243" s="11">
        <v>45581</v>
      </c>
      <c r="E243" s="12">
        <v>165000</v>
      </c>
      <c r="F243" s="10" t="s">
        <v>27</v>
      </c>
      <c r="G243" s="10" t="s">
        <v>28</v>
      </c>
      <c r="H243" s="12">
        <v>165000</v>
      </c>
      <c r="I243" s="12">
        <v>65300</v>
      </c>
      <c r="J243" s="13">
        <f t="shared" si="12"/>
        <v>39.575757575757578</v>
      </c>
      <c r="K243" s="12">
        <v>147841</v>
      </c>
      <c r="L243" s="12">
        <v>7873</v>
      </c>
      <c r="M243" s="12">
        <f t="shared" si="13"/>
        <v>157127</v>
      </c>
      <c r="N243" s="12">
        <v>82334</v>
      </c>
      <c r="O243" s="14">
        <f t="shared" si="14"/>
        <v>1.9084096485048705</v>
      </c>
      <c r="P243" s="15">
        <v>936</v>
      </c>
      <c r="Q243" s="16">
        <f t="shared" si="15"/>
        <v>167.8707264957265</v>
      </c>
      <c r="R243" s="17" t="s">
        <v>464</v>
      </c>
      <c r="S243" s="18">
        <f>ABS(O1347-O243)*100</f>
        <v>190.84096485048704</v>
      </c>
      <c r="T243" s="10" t="s">
        <v>43</v>
      </c>
      <c r="U243" s="10" t="s">
        <v>31</v>
      </c>
      <c r="V243" s="12">
        <v>7873</v>
      </c>
      <c r="W243" s="10" t="s">
        <v>31</v>
      </c>
      <c r="X243" s="10" t="s">
        <v>33</v>
      </c>
      <c r="Y243" s="10" t="s">
        <v>33</v>
      </c>
      <c r="Z243" s="10">
        <v>49</v>
      </c>
    </row>
    <row r="244" spans="1:26" x14ac:dyDescent="0.3">
      <c r="A244" s="10" t="s">
        <v>464</v>
      </c>
      <c r="B244" s="10" t="s">
        <v>479</v>
      </c>
      <c r="C244" s="10" t="s">
        <v>480</v>
      </c>
      <c r="D244" s="11">
        <v>45183</v>
      </c>
      <c r="E244" s="12">
        <v>192000</v>
      </c>
      <c r="F244" s="10" t="s">
        <v>27</v>
      </c>
      <c r="G244" s="10" t="s">
        <v>28</v>
      </c>
      <c r="H244" s="12">
        <v>192000</v>
      </c>
      <c r="I244" s="12">
        <v>69700</v>
      </c>
      <c r="J244" s="13">
        <f t="shared" si="12"/>
        <v>36.302083333333336</v>
      </c>
      <c r="K244" s="12">
        <v>187058</v>
      </c>
      <c r="L244" s="12">
        <v>20157</v>
      </c>
      <c r="M244" s="12">
        <f t="shared" si="13"/>
        <v>171843</v>
      </c>
      <c r="N244" s="12">
        <v>98177</v>
      </c>
      <c r="O244" s="14">
        <f t="shared" si="14"/>
        <v>1.7503386740275217</v>
      </c>
      <c r="P244" s="15">
        <v>1378</v>
      </c>
      <c r="Q244" s="16">
        <f t="shared" si="15"/>
        <v>124.70464441219158</v>
      </c>
      <c r="R244" s="17" t="s">
        <v>464</v>
      </c>
      <c r="S244" s="18">
        <f>ABS(O1347-O244)*100</f>
        <v>175.03386740275218</v>
      </c>
      <c r="T244" s="10" t="s">
        <v>30</v>
      </c>
      <c r="U244" s="10" t="s">
        <v>36</v>
      </c>
      <c r="V244" s="12">
        <v>19682</v>
      </c>
      <c r="W244" s="10" t="s">
        <v>31</v>
      </c>
      <c r="X244" s="10" t="s">
        <v>33</v>
      </c>
      <c r="Y244" s="10" t="s">
        <v>33</v>
      </c>
      <c r="Z244" s="10">
        <v>43</v>
      </c>
    </row>
    <row r="245" spans="1:26" x14ac:dyDescent="0.3">
      <c r="A245" s="19" t="s">
        <v>464</v>
      </c>
      <c r="B245" s="19" t="s">
        <v>481</v>
      </c>
      <c r="C245" s="19" t="s">
        <v>482</v>
      </c>
      <c r="D245" s="20">
        <v>45720</v>
      </c>
      <c r="E245" s="21">
        <v>67500</v>
      </c>
      <c r="F245" s="19" t="s">
        <v>27</v>
      </c>
      <c r="G245" s="19" t="s">
        <v>28</v>
      </c>
      <c r="H245" s="21">
        <v>67500</v>
      </c>
      <c r="I245" s="21">
        <v>28000</v>
      </c>
      <c r="J245" s="22">
        <f t="shared" si="12"/>
        <v>41.481481481481481</v>
      </c>
      <c r="K245" s="21">
        <v>67412</v>
      </c>
      <c r="L245" s="21">
        <v>7873</v>
      </c>
      <c r="M245" s="21">
        <f t="shared" si="13"/>
        <v>59627</v>
      </c>
      <c r="N245" s="21">
        <v>35022</v>
      </c>
      <c r="O245" s="23">
        <f t="shared" si="14"/>
        <v>1.7025583918679688</v>
      </c>
      <c r="P245" s="24">
        <v>488</v>
      </c>
      <c r="Q245" s="25">
        <f t="shared" si="15"/>
        <v>122.18647540983606</v>
      </c>
      <c r="R245" s="26" t="s">
        <v>464</v>
      </c>
      <c r="S245" s="27">
        <f>ABS(O1347-O245)*100</f>
        <v>170.25583918679686</v>
      </c>
      <c r="T245" s="19" t="s">
        <v>30</v>
      </c>
      <c r="U245" s="19" t="s">
        <v>31</v>
      </c>
      <c r="V245" s="21">
        <v>7873</v>
      </c>
      <c r="W245" s="19" t="s">
        <v>31</v>
      </c>
      <c r="X245" s="19" t="s">
        <v>33</v>
      </c>
      <c r="Y245" s="19" t="s">
        <v>33</v>
      </c>
      <c r="Z245" s="19">
        <v>45</v>
      </c>
    </row>
    <row r="246" spans="1:26" x14ac:dyDescent="0.3">
      <c r="A246" s="19" t="s">
        <v>464</v>
      </c>
      <c r="B246" s="19" t="s">
        <v>483</v>
      </c>
      <c r="C246" s="19" t="s">
        <v>484</v>
      </c>
      <c r="D246" s="20">
        <v>45714</v>
      </c>
      <c r="E246" s="21">
        <v>165000</v>
      </c>
      <c r="F246" s="19" t="s">
        <v>27</v>
      </c>
      <c r="G246" s="19" t="s">
        <v>28</v>
      </c>
      <c r="H246" s="21">
        <v>165000</v>
      </c>
      <c r="I246" s="21">
        <v>54000</v>
      </c>
      <c r="J246" s="22">
        <f t="shared" si="12"/>
        <v>32.727272727272727</v>
      </c>
      <c r="K246" s="21">
        <v>119155</v>
      </c>
      <c r="L246" s="21">
        <v>10977</v>
      </c>
      <c r="M246" s="21">
        <f t="shared" si="13"/>
        <v>154023</v>
      </c>
      <c r="N246" s="21">
        <v>63634</v>
      </c>
      <c r="O246" s="23">
        <f t="shared" si="14"/>
        <v>2.4204513310494389</v>
      </c>
      <c r="P246" s="24">
        <v>984</v>
      </c>
      <c r="Q246" s="25">
        <f t="shared" si="15"/>
        <v>156.52743902439025</v>
      </c>
      <c r="R246" s="26" t="s">
        <v>464</v>
      </c>
      <c r="S246" s="27">
        <f>ABS(O1347-O246)*100</f>
        <v>242.04513310494389</v>
      </c>
      <c r="T246" s="19" t="s">
        <v>30</v>
      </c>
      <c r="U246" s="19" t="s">
        <v>31</v>
      </c>
      <c r="V246" s="21">
        <v>8857</v>
      </c>
      <c r="W246" s="19" t="s">
        <v>31</v>
      </c>
      <c r="X246" s="19" t="s">
        <v>33</v>
      </c>
      <c r="Y246" s="19" t="s">
        <v>33</v>
      </c>
      <c r="Z246" s="19">
        <v>45</v>
      </c>
    </row>
    <row r="247" spans="1:26" x14ac:dyDescent="0.3">
      <c r="A247" s="10" t="s">
        <v>464</v>
      </c>
      <c r="B247" s="10" t="s">
        <v>485</v>
      </c>
      <c r="C247" s="10" t="s">
        <v>486</v>
      </c>
      <c r="D247" s="11">
        <v>45142</v>
      </c>
      <c r="E247" s="12">
        <v>133900</v>
      </c>
      <c r="F247" s="10" t="s">
        <v>27</v>
      </c>
      <c r="G247" s="10" t="s">
        <v>28</v>
      </c>
      <c r="H247" s="12">
        <v>133900</v>
      </c>
      <c r="I247" s="12">
        <v>48100</v>
      </c>
      <c r="J247" s="13">
        <f t="shared" si="12"/>
        <v>35.922330097087382</v>
      </c>
      <c r="K247" s="12">
        <v>127332</v>
      </c>
      <c r="L247" s="12">
        <v>8857</v>
      </c>
      <c r="M247" s="12">
        <f t="shared" si="13"/>
        <v>125043</v>
      </c>
      <c r="N247" s="12">
        <v>69691</v>
      </c>
      <c r="O247" s="14">
        <f t="shared" si="14"/>
        <v>1.79424889871002</v>
      </c>
      <c r="P247" s="15">
        <v>949</v>
      </c>
      <c r="Q247" s="16">
        <f t="shared" si="15"/>
        <v>131.76290832455217</v>
      </c>
      <c r="R247" s="17" t="s">
        <v>464</v>
      </c>
      <c r="S247" s="18">
        <f>ABS(O1347-O247)*100</f>
        <v>179.42488987100199</v>
      </c>
      <c r="T247" s="10" t="s">
        <v>30</v>
      </c>
      <c r="U247" s="10" t="s">
        <v>36</v>
      </c>
      <c r="V247" s="12">
        <v>8857</v>
      </c>
      <c r="W247" s="10" t="s">
        <v>31</v>
      </c>
      <c r="X247" s="10" t="s">
        <v>33</v>
      </c>
      <c r="Y247" s="10" t="s">
        <v>33</v>
      </c>
      <c r="Z247" s="10">
        <v>45</v>
      </c>
    </row>
    <row r="248" spans="1:26" x14ac:dyDescent="0.3">
      <c r="A248" s="19" t="s">
        <v>464</v>
      </c>
      <c r="B248" s="19" t="s">
        <v>487</v>
      </c>
      <c r="C248" s="19" t="s">
        <v>488</v>
      </c>
      <c r="D248" s="20">
        <v>45426</v>
      </c>
      <c r="E248" s="21">
        <v>143000</v>
      </c>
      <c r="F248" s="19" t="s">
        <v>27</v>
      </c>
      <c r="G248" s="19" t="s">
        <v>28</v>
      </c>
      <c r="H248" s="21">
        <v>143000</v>
      </c>
      <c r="I248" s="21">
        <v>51300</v>
      </c>
      <c r="J248" s="22">
        <f t="shared" si="12"/>
        <v>35.874125874125873</v>
      </c>
      <c r="K248" s="21">
        <v>124119</v>
      </c>
      <c r="L248" s="21">
        <v>7873</v>
      </c>
      <c r="M248" s="21">
        <f t="shared" si="13"/>
        <v>135127</v>
      </c>
      <c r="N248" s="21">
        <v>68380</v>
      </c>
      <c r="O248" s="23">
        <f t="shared" si="14"/>
        <v>1.9761187481719802</v>
      </c>
      <c r="P248" s="24">
        <v>936</v>
      </c>
      <c r="Q248" s="25">
        <f t="shared" si="15"/>
        <v>144.366452991453</v>
      </c>
      <c r="R248" s="26" t="s">
        <v>464</v>
      </c>
      <c r="S248" s="27">
        <f>ABS(O1347-O248)*100</f>
        <v>197.61187481719801</v>
      </c>
      <c r="T248" s="19" t="s">
        <v>30</v>
      </c>
      <c r="U248" s="19" t="s">
        <v>36</v>
      </c>
      <c r="V248" s="21">
        <v>7873</v>
      </c>
      <c r="W248" s="19" t="s">
        <v>31</v>
      </c>
      <c r="X248" s="19" t="s">
        <v>33</v>
      </c>
      <c r="Y248" s="19" t="s">
        <v>33</v>
      </c>
      <c r="Z248" s="19">
        <v>45</v>
      </c>
    </row>
    <row r="249" spans="1:26" x14ac:dyDescent="0.3">
      <c r="A249" s="19" t="s">
        <v>464</v>
      </c>
      <c r="B249" s="19" t="s">
        <v>489</v>
      </c>
      <c r="C249" s="19" t="s">
        <v>490</v>
      </c>
      <c r="D249" s="20">
        <v>45252</v>
      </c>
      <c r="E249" s="21">
        <v>91000</v>
      </c>
      <c r="F249" s="19" t="s">
        <v>27</v>
      </c>
      <c r="G249" s="19" t="s">
        <v>28</v>
      </c>
      <c r="H249" s="21">
        <v>91000</v>
      </c>
      <c r="I249" s="21">
        <v>33800</v>
      </c>
      <c r="J249" s="22">
        <f t="shared" si="12"/>
        <v>37.142857142857146</v>
      </c>
      <c r="K249" s="21">
        <v>90918</v>
      </c>
      <c r="L249" s="21">
        <v>10547</v>
      </c>
      <c r="M249" s="21">
        <f t="shared" si="13"/>
        <v>80453</v>
      </c>
      <c r="N249" s="21">
        <v>47277</v>
      </c>
      <c r="O249" s="23">
        <f t="shared" si="14"/>
        <v>1.7017365738096748</v>
      </c>
      <c r="P249" s="24">
        <v>710</v>
      </c>
      <c r="Q249" s="25">
        <f t="shared" si="15"/>
        <v>113.31408450704225</v>
      </c>
      <c r="R249" s="26" t="s">
        <v>464</v>
      </c>
      <c r="S249" s="27">
        <f>ABS(O1347-O249)*100</f>
        <v>170.17365738096748</v>
      </c>
      <c r="T249" s="19" t="s">
        <v>30</v>
      </c>
      <c r="U249" s="19" t="s">
        <v>36</v>
      </c>
      <c r="V249" s="21">
        <v>8372</v>
      </c>
      <c r="W249" s="19" t="s">
        <v>31</v>
      </c>
      <c r="X249" s="19" t="s">
        <v>33</v>
      </c>
      <c r="Y249" s="19" t="s">
        <v>33</v>
      </c>
      <c r="Z249" s="19">
        <v>45</v>
      </c>
    </row>
    <row r="250" spans="1:26" x14ac:dyDescent="0.3">
      <c r="A250" s="19" t="s">
        <v>464</v>
      </c>
      <c r="B250" s="19" t="s">
        <v>541</v>
      </c>
      <c r="C250" s="19" t="s">
        <v>542</v>
      </c>
      <c r="D250" s="20">
        <v>45463</v>
      </c>
      <c r="E250" s="21">
        <v>240000</v>
      </c>
      <c r="F250" s="19" t="s">
        <v>27</v>
      </c>
      <c r="G250" s="19" t="s">
        <v>28</v>
      </c>
      <c r="H250" s="21">
        <v>240000</v>
      </c>
      <c r="I250" s="21">
        <v>97000</v>
      </c>
      <c r="J250" s="22">
        <f t="shared" si="12"/>
        <v>40.416666666666664</v>
      </c>
      <c r="K250" s="21">
        <v>226964</v>
      </c>
      <c r="L250" s="21">
        <v>43213</v>
      </c>
      <c r="M250" s="21">
        <f t="shared" si="13"/>
        <v>196787</v>
      </c>
      <c r="N250" s="21">
        <v>108088</v>
      </c>
      <c r="O250" s="23">
        <f t="shared" si="14"/>
        <v>1.8206183850196136</v>
      </c>
      <c r="P250" s="24">
        <v>2140</v>
      </c>
      <c r="Q250" s="25">
        <f t="shared" si="15"/>
        <v>91.956542056074767</v>
      </c>
      <c r="R250" s="26" t="s">
        <v>464</v>
      </c>
      <c r="S250" s="27">
        <f>ABS(O1320-O250)*100</f>
        <v>95.399274311201609</v>
      </c>
      <c r="T250" s="19" t="s">
        <v>52</v>
      </c>
      <c r="U250" s="19" t="s">
        <v>36</v>
      </c>
      <c r="V250" s="21">
        <v>43213</v>
      </c>
      <c r="W250" s="19" t="s">
        <v>31</v>
      </c>
      <c r="X250" s="19" t="s">
        <v>543</v>
      </c>
      <c r="Y250" s="19" t="s">
        <v>33</v>
      </c>
      <c r="Z250" s="19">
        <v>38</v>
      </c>
    </row>
    <row r="251" spans="1:26" x14ac:dyDescent="0.3">
      <c r="A251" s="10" t="s">
        <v>464</v>
      </c>
      <c r="B251" s="10" t="s">
        <v>544</v>
      </c>
      <c r="C251" s="10" t="s">
        <v>545</v>
      </c>
      <c r="D251" s="11">
        <v>45596</v>
      </c>
      <c r="E251" s="12">
        <v>175000</v>
      </c>
      <c r="F251" s="10" t="s">
        <v>27</v>
      </c>
      <c r="G251" s="10" t="s">
        <v>28</v>
      </c>
      <c r="H251" s="12">
        <v>175000</v>
      </c>
      <c r="I251" s="12">
        <v>84200</v>
      </c>
      <c r="J251" s="13">
        <f t="shared" si="12"/>
        <v>48.114285714285714</v>
      </c>
      <c r="K251" s="12">
        <v>195669</v>
      </c>
      <c r="L251" s="12">
        <v>11200</v>
      </c>
      <c r="M251" s="12">
        <f t="shared" si="13"/>
        <v>163800</v>
      </c>
      <c r="N251" s="12">
        <v>108511</v>
      </c>
      <c r="O251" s="14">
        <f t="shared" si="14"/>
        <v>1.5095243800167726</v>
      </c>
      <c r="P251" s="15">
        <v>1356</v>
      </c>
      <c r="Q251" s="16">
        <f t="shared" si="15"/>
        <v>120.79646017699115</v>
      </c>
      <c r="R251" s="17" t="s">
        <v>464</v>
      </c>
      <c r="S251" s="18">
        <f>ABS(O1320-O251)*100</f>
        <v>64.289873810917513</v>
      </c>
      <c r="T251" s="10" t="s">
        <v>147</v>
      </c>
      <c r="U251" s="10" t="s">
        <v>31</v>
      </c>
      <c r="V251" s="12">
        <v>11200</v>
      </c>
      <c r="W251" s="10" t="s">
        <v>31</v>
      </c>
      <c r="X251" s="10" t="s">
        <v>543</v>
      </c>
      <c r="Y251" s="10" t="s">
        <v>33</v>
      </c>
      <c r="Z251" s="10">
        <v>48</v>
      </c>
    </row>
    <row r="252" spans="1:26" x14ac:dyDescent="0.3">
      <c r="A252" s="10" t="s">
        <v>464</v>
      </c>
      <c r="B252" s="10" t="s">
        <v>546</v>
      </c>
      <c r="C252" s="10" t="s">
        <v>547</v>
      </c>
      <c r="D252" s="11">
        <v>45511</v>
      </c>
      <c r="E252" s="12">
        <v>135000</v>
      </c>
      <c r="F252" s="10" t="s">
        <v>27</v>
      </c>
      <c r="G252" s="10" t="s">
        <v>28</v>
      </c>
      <c r="H252" s="12">
        <v>135000</v>
      </c>
      <c r="I252" s="12">
        <v>65500</v>
      </c>
      <c r="J252" s="13">
        <f t="shared" si="12"/>
        <v>48.518518518518519</v>
      </c>
      <c r="K252" s="12">
        <v>150327</v>
      </c>
      <c r="L252" s="12">
        <v>12445</v>
      </c>
      <c r="M252" s="12">
        <f t="shared" si="13"/>
        <v>122555</v>
      </c>
      <c r="N252" s="12">
        <v>81107</v>
      </c>
      <c r="O252" s="14">
        <f t="shared" si="14"/>
        <v>1.5110286411777036</v>
      </c>
      <c r="P252" s="15">
        <v>1007</v>
      </c>
      <c r="Q252" s="16">
        <f t="shared" si="15"/>
        <v>121.70307845084409</v>
      </c>
      <c r="R252" s="17" t="s">
        <v>464</v>
      </c>
      <c r="S252" s="18">
        <f>ABS(O1320-O252)*100</f>
        <v>64.440299927010614</v>
      </c>
      <c r="T252" s="10" t="s">
        <v>30</v>
      </c>
      <c r="U252" s="10" t="s">
        <v>282</v>
      </c>
      <c r="V252" s="12">
        <v>10521</v>
      </c>
      <c r="W252" s="10" t="s">
        <v>31</v>
      </c>
      <c r="X252" s="10" t="s">
        <v>543</v>
      </c>
      <c r="Y252" s="10" t="s">
        <v>33</v>
      </c>
      <c r="Z252" s="10">
        <v>48</v>
      </c>
    </row>
    <row r="253" spans="1:26" x14ac:dyDescent="0.3">
      <c r="A253" s="19" t="s">
        <v>464</v>
      </c>
      <c r="B253" s="19" t="s">
        <v>548</v>
      </c>
      <c r="C253" s="19" t="s">
        <v>549</v>
      </c>
      <c r="D253" s="20">
        <v>45649</v>
      </c>
      <c r="E253" s="21">
        <v>145000</v>
      </c>
      <c r="F253" s="19" t="s">
        <v>27</v>
      </c>
      <c r="G253" s="19" t="s">
        <v>28</v>
      </c>
      <c r="H253" s="21">
        <v>145000</v>
      </c>
      <c r="I253" s="21">
        <v>44200</v>
      </c>
      <c r="J253" s="22">
        <f t="shared" si="12"/>
        <v>30.482758620689655</v>
      </c>
      <c r="K253" s="21">
        <v>105925</v>
      </c>
      <c r="L253" s="21">
        <v>6720</v>
      </c>
      <c r="M253" s="21">
        <f t="shared" si="13"/>
        <v>138280</v>
      </c>
      <c r="N253" s="21">
        <v>58355</v>
      </c>
      <c r="O253" s="23">
        <f t="shared" si="14"/>
        <v>2.3696341358923827</v>
      </c>
      <c r="P253" s="24">
        <v>780</v>
      </c>
      <c r="Q253" s="25">
        <f t="shared" si="15"/>
        <v>177.28205128205127</v>
      </c>
      <c r="R253" s="26" t="s">
        <v>464</v>
      </c>
      <c r="S253" s="27">
        <f>ABS(O1320-O253)*100</f>
        <v>150.30084939847853</v>
      </c>
      <c r="T253" s="19" t="s">
        <v>43</v>
      </c>
      <c r="U253" s="19" t="s">
        <v>31</v>
      </c>
      <c r="V253" s="21">
        <v>6720</v>
      </c>
      <c r="W253" s="19" t="s">
        <v>31</v>
      </c>
      <c r="X253" s="19" t="s">
        <v>543</v>
      </c>
      <c r="Y253" s="19" t="s">
        <v>33</v>
      </c>
      <c r="Z253" s="19">
        <v>45</v>
      </c>
    </row>
    <row r="254" spans="1:26" x14ac:dyDescent="0.3">
      <c r="A254" s="10" t="s">
        <v>513</v>
      </c>
      <c r="B254" s="10" t="s">
        <v>511</v>
      </c>
      <c r="C254" s="10" t="s">
        <v>512</v>
      </c>
      <c r="D254" s="11">
        <v>45373</v>
      </c>
      <c r="E254" s="12">
        <v>175000</v>
      </c>
      <c r="F254" s="10" t="s">
        <v>27</v>
      </c>
      <c r="G254" s="10" t="s">
        <v>28</v>
      </c>
      <c r="H254" s="12">
        <v>175000</v>
      </c>
      <c r="I254" s="12">
        <v>60100</v>
      </c>
      <c r="J254" s="13">
        <f t="shared" si="12"/>
        <v>34.342857142857142</v>
      </c>
      <c r="K254" s="12">
        <v>145985</v>
      </c>
      <c r="L254" s="12">
        <v>7434</v>
      </c>
      <c r="M254" s="12">
        <f t="shared" si="13"/>
        <v>167566</v>
      </c>
      <c r="N254" s="12">
        <v>88530</v>
      </c>
      <c r="O254" s="14">
        <f t="shared" si="14"/>
        <v>1.8927595165480628</v>
      </c>
      <c r="P254" s="15">
        <v>1020</v>
      </c>
      <c r="Q254" s="16">
        <f t="shared" si="15"/>
        <v>164.28039215686275</v>
      </c>
      <c r="R254" s="17" t="s">
        <v>513</v>
      </c>
      <c r="S254" s="18">
        <f>ABS(O1339-O254)*100</f>
        <v>189.27595165480628</v>
      </c>
      <c r="T254" s="10" t="s">
        <v>30</v>
      </c>
      <c r="U254" s="10" t="s">
        <v>36</v>
      </c>
      <c r="V254" s="12">
        <v>7434</v>
      </c>
      <c r="W254" s="10" t="s">
        <v>31</v>
      </c>
      <c r="X254" s="10" t="s">
        <v>514</v>
      </c>
      <c r="Y254" s="10" t="s">
        <v>33</v>
      </c>
      <c r="Z254" s="10">
        <v>49</v>
      </c>
    </row>
    <row r="255" spans="1:26" x14ac:dyDescent="0.3">
      <c r="A255" s="10" t="s">
        <v>513</v>
      </c>
      <c r="B255" s="10" t="s">
        <v>515</v>
      </c>
      <c r="C255" s="10" t="s">
        <v>516</v>
      </c>
      <c r="D255" s="11">
        <v>45524</v>
      </c>
      <c r="E255" s="12">
        <v>137000</v>
      </c>
      <c r="F255" s="10" t="s">
        <v>27</v>
      </c>
      <c r="G255" s="10" t="s">
        <v>28</v>
      </c>
      <c r="H255" s="12">
        <v>137000</v>
      </c>
      <c r="I255" s="12">
        <v>67600</v>
      </c>
      <c r="J255" s="13">
        <f t="shared" si="12"/>
        <v>49.343065693430653</v>
      </c>
      <c r="K255" s="12">
        <v>151788</v>
      </c>
      <c r="L255" s="12">
        <v>10436</v>
      </c>
      <c r="M255" s="12">
        <f t="shared" si="13"/>
        <v>126564</v>
      </c>
      <c r="N255" s="12">
        <v>90320</v>
      </c>
      <c r="O255" s="14">
        <f t="shared" si="14"/>
        <v>1.4012843224092117</v>
      </c>
      <c r="P255" s="15">
        <v>1020</v>
      </c>
      <c r="Q255" s="16">
        <f t="shared" si="15"/>
        <v>124.08235294117647</v>
      </c>
      <c r="R255" s="17" t="s">
        <v>513</v>
      </c>
      <c r="S255" s="18">
        <f>ABS(O1339-O255)*100</f>
        <v>140.12843224092117</v>
      </c>
      <c r="T255" s="10" t="s">
        <v>30</v>
      </c>
      <c r="U255" s="10" t="s">
        <v>36</v>
      </c>
      <c r="V255" s="12">
        <v>10436</v>
      </c>
      <c r="W255" s="10" t="s">
        <v>31</v>
      </c>
      <c r="X255" s="10" t="s">
        <v>514</v>
      </c>
      <c r="Y255" s="10" t="s">
        <v>33</v>
      </c>
      <c r="Z255" s="10">
        <v>49</v>
      </c>
    </row>
    <row r="256" spans="1:26" x14ac:dyDescent="0.3">
      <c r="A256" s="19" t="s">
        <v>513</v>
      </c>
      <c r="B256" s="19" t="s">
        <v>517</v>
      </c>
      <c r="C256" s="19" t="s">
        <v>518</v>
      </c>
      <c r="D256" s="20">
        <v>45044</v>
      </c>
      <c r="E256" s="21">
        <v>123000</v>
      </c>
      <c r="F256" s="19" t="s">
        <v>27</v>
      </c>
      <c r="G256" s="19" t="s">
        <v>28</v>
      </c>
      <c r="H256" s="21">
        <v>123000</v>
      </c>
      <c r="I256" s="21">
        <v>64200</v>
      </c>
      <c r="J256" s="22">
        <f t="shared" ref="J256:J319" si="16">I256/H256*100</f>
        <v>52.195121951219512</v>
      </c>
      <c r="K256" s="21">
        <v>154537</v>
      </c>
      <c r="L256" s="21">
        <v>11061</v>
      </c>
      <c r="M256" s="21">
        <f t="shared" ref="M256:M319" si="17">H256-L256</f>
        <v>111939</v>
      </c>
      <c r="N256" s="21">
        <v>91677</v>
      </c>
      <c r="O256" s="23">
        <f t="shared" ref="O256:O319" si="18">M256/N256</f>
        <v>1.2210150855721718</v>
      </c>
      <c r="P256" s="24">
        <v>1020</v>
      </c>
      <c r="Q256" s="25">
        <f t="shared" ref="Q256:Q319" si="19">M256/P256</f>
        <v>109.74411764705883</v>
      </c>
      <c r="R256" s="26" t="s">
        <v>513</v>
      </c>
      <c r="S256" s="27">
        <f>ABS(O1339-O256)*100</f>
        <v>122.10150855721717</v>
      </c>
      <c r="T256" s="19" t="s">
        <v>30</v>
      </c>
      <c r="U256" s="19" t="s">
        <v>36</v>
      </c>
      <c r="V256" s="21">
        <v>11061</v>
      </c>
      <c r="W256" s="19" t="s">
        <v>31</v>
      </c>
      <c r="X256" s="19" t="s">
        <v>514</v>
      </c>
      <c r="Y256" s="19" t="s">
        <v>33</v>
      </c>
      <c r="Z256" s="19">
        <v>49</v>
      </c>
    </row>
    <row r="257" spans="1:26" x14ac:dyDescent="0.3">
      <c r="A257" s="19" t="s">
        <v>513</v>
      </c>
      <c r="B257" s="19" t="s">
        <v>519</v>
      </c>
      <c r="C257" s="19" t="s">
        <v>520</v>
      </c>
      <c r="D257" s="20">
        <v>45071</v>
      </c>
      <c r="E257" s="21">
        <v>135000</v>
      </c>
      <c r="F257" s="19" t="s">
        <v>27</v>
      </c>
      <c r="G257" s="19" t="s">
        <v>28</v>
      </c>
      <c r="H257" s="21">
        <v>135000</v>
      </c>
      <c r="I257" s="21">
        <v>54800</v>
      </c>
      <c r="J257" s="22">
        <f t="shared" si="16"/>
        <v>40.592592592592588</v>
      </c>
      <c r="K257" s="21">
        <v>133360</v>
      </c>
      <c r="L257" s="21">
        <v>8720</v>
      </c>
      <c r="M257" s="21">
        <f t="shared" si="17"/>
        <v>126280</v>
      </c>
      <c r="N257" s="21">
        <v>79642</v>
      </c>
      <c r="O257" s="23">
        <f t="shared" si="18"/>
        <v>1.5855955400416866</v>
      </c>
      <c r="P257" s="24">
        <v>1020</v>
      </c>
      <c r="Q257" s="25">
        <f t="shared" si="19"/>
        <v>123.80392156862744</v>
      </c>
      <c r="R257" s="26" t="s">
        <v>513</v>
      </c>
      <c r="S257" s="27">
        <f>ABS(O1339-O257)*100</f>
        <v>158.55955400416866</v>
      </c>
      <c r="T257" s="19" t="s">
        <v>30</v>
      </c>
      <c r="U257" s="19" t="s">
        <v>36</v>
      </c>
      <c r="V257" s="21">
        <v>8720</v>
      </c>
      <c r="W257" s="19" t="s">
        <v>31</v>
      </c>
      <c r="X257" s="19" t="s">
        <v>514</v>
      </c>
      <c r="Y257" s="19" t="s">
        <v>33</v>
      </c>
      <c r="Z257" s="19">
        <v>49</v>
      </c>
    </row>
    <row r="258" spans="1:26" x14ac:dyDescent="0.3">
      <c r="A258" s="10" t="s">
        <v>513</v>
      </c>
      <c r="B258" s="10" t="s">
        <v>519</v>
      </c>
      <c r="C258" s="10" t="s">
        <v>520</v>
      </c>
      <c r="D258" s="11">
        <v>45548</v>
      </c>
      <c r="E258" s="12">
        <v>140000</v>
      </c>
      <c r="F258" s="10" t="s">
        <v>27</v>
      </c>
      <c r="G258" s="10" t="s">
        <v>28</v>
      </c>
      <c r="H258" s="12">
        <v>140000</v>
      </c>
      <c r="I258" s="12">
        <v>58900</v>
      </c>
      <c r="J258" s="13">
        <f t="shared" si="16"/>
        <v>42.071428571428569</v>
      </c>
      <c r="K258" s="12">
        <v>133360</v>
      </c>
      <c r="L258" s="12">
        <v>8720</v>
      </c>
      <c r="M258" s="12">
        <f t="shared" si="17"/>
        <v>131280</v>
      </c>
      <c r="N258" s="12">
        <v>79642</v>
      </c>
      <c r="O258" s="14">
        <f t="shared" si="18"/>
        <v>1.6483764847693427</v>
      </c>
      <c r="P258" s="15">
        <v>1020</v>
      </c>
      <c r="Q258" s="16">
        <f t="shared" si="19"/>
        <v>128.70588235294119</v>
      </c>
      <c r="R258" s="17" t="s">
        <v>513</v>
      </c>
      <c r="S258" s="18">
        <f>ABS(O1339-O258)*100</f>
        <v>164.83764847693428</v>
      </c>
      <c r="T258" s="10" t="s">
        <v>30</v>
      </c>
      <c r="U258" s="10" t="s">
        <v>36</v>
      </c>
      <c r="V258" s="12">
        <v>8720</v>
      </c>
      <c r="W258" s="10" t="s">
        <v>31</v>
      </c>
      <c r="X258" s="10" t="s">
        <v>514</v>
      </c>
      <c r="Y258" s="10" t="s">
        <v>33</v>
      </c>
      <c r="Z258" s="10">
        <v>49</v>
      </c>
    </row>
    <row r="259" spans="1:26" x14ac:dyDescent="0.3">
      <c r="A259" s="10" t="s">
        <v>513</v>
      </c>
      <c r="B259" s="10" t="s">
        <v>521</v>
      </c>
      <c r="C259" s="10" t="s">
        <v>522</v>
      </c>
      <c r="D259" s="11">
        <v>45288</v>
      </c>
      <c r="E259" s="12">
        <v>140000</v>
      </c>
      <c r="F259" s="10" t="s">
        <v>27</v>
      </c>
      <c r="G259" s="10" t="s">
        <v>28</v>
      </c>
      <c r="H259" s="12">
        <v>140000</v>
      </c>
      <c r="I259" s="12">
        <v>55500</v>
      </c>
      <c r="J259" s="13">
        <f t="shared" si="16"/>
        <v>39.642857142857139</v>
      </c>
      <c r="K259" s="12">
        <v>134764</v>
      </c>
      <c r="L259" s="12">
        <v>10124</v>
      </c>
      <c r="M259" s="12">
        <f t="shared" si="17"/>
        <v>129876</v>
      </c>
      <c r="N259" s="12">
        <v>79642</v>
      </c>
      <c r="O259" s="14">
        <f t="shared" si="18"/>
        <v>1.630747595489817</v>
      </c>
      <c r="P259" s="15">
        <v>1020</v>
      </c>
      <c r="Q259" s="16">
        <f t="shared" si="19"/>
        <v>127.32941176470588</v>
      </c>
      <c r="R259" s="17" t="s">
        <v>513</v>
      </c>
      <c r="S259" s="18">
        <f>ABS(O1339-O259)*100</f>
        <v>163.07475954898169</v>
      </c>
      <c r="T259" s="10" t="s">
        <v>30</v>
      </c>
      <c r="U259" s="10" t="s">
        <v>36</v>
      </c>
      <c r="V259" s="12">
        <v>8227</v>
      </c>
      <c r="W259" s="10" t="s">
        <v>31</v>
      </c>
      <c r="X259" s="10" t="s">
        <v>514</v>
      </c>
      <c r="Y259" s="10" t="s">
        <v>33</v>
      </c>
      <c r="Z259" s="10">
        <v>49</v>
      </c>
    </row>
    <row r="260" spans="1:26" x14ac:dyDescent="0.3">
      <c r="A260" s="19" t="s">
        <v>513</v>
      </c>
      <c r="B260" s="19" t="s">
        <v>523</v>
      </c>
      <c r="C260" s="19" t="s">
        <v>524</v>
      </c>
      <c r="D260" s="20">
        <v>45509</v>
      </c>
      <c r="E260" s="21">
        <v>165000</v>
      </c>
      <c r="F260" s="19" t="s">
        <v>27</v>
      </c>
      <c r="G260" s="19" t="s">
        <v>28</v>
      </c>
      <c r="H260" s="21">
        <v>165000</v>
      </c>
      <c r="I260" s="21">
        <v>69600</v>
      </c>
      <c r="J260" s="22">
        <f t="shared" si="16"/>
        <v>42.18181818181818</v>
      </c>
      <c r="K260" s="21">
        <v>156023</v>
      </c>
      <c r="L260" s="21">
        <v>11185</v>
      </c>
      <c r="M260" s="21">
        <f t="shared" si="17"/>
        <v>153815</v>
      </c>
      <c r="N260" s="21">
        <v>92548</v>
      </c>
      <c r="O260" s="23">
        <f t="shared" si="18"/>
        <v>1.662002420365648</v>
      </c>
      <c r="P260" s="24">
        <v>1020</v>
      </c>
      <c r="Q260" s="25">
        <f t="shared" si="19"/>
        <v>150.79901960784315</v>
      </c>
      <c r="R260" s="26" t="s">
        <v>513</v>
      </c>
      <c r="S260" s="27">
        <f>ABS(O1339-O260)*100</f>
        <v>166.20024203656482</v>
      </c>
      <c r="T260" s="19" t="s">
        <v>30</v>
      </c>
      <c r="U260" s="19" t="s">
        <v>36</v>
      </c>
      <c r="V260" s="21">
        <v>11185</v>
      </c>
      <c r="W260" s="19" t="s">
        <v>31</v>
      </c>
      <c r="X260" s="19" t="s">
        <v>514</v>
      </c>
      <c r="Y260" s="19" t="s">
        <v>33</v>
      </c>
      <c r="Z260" s="19">
        <v>49</v>
      </c>
    </row>
    <row r="261" spans="1:26" x14ac:dyDescent="0.3">
      <c r="A261" s="19" t="s">
        <v>513</v>
      </c>
      <c r="B261" s="19" t="s">
        <v>525</v>
      </c>
      <c r="C261" s="19" t="s">
        <v>526</v>
      </c>
      <c r="D261" s="20">
        <v>45730</v>
      </c>
      <c r="E261" s="21">
        <v>164900</v>
      </c>
      <c r="F261" s="19" t="s">
        <v>27</v>
      </c>
      <c r="G261" s="19" t="s">
        <v>28</v>
      </c>
      <c r="H261" s="21">
        <v>164900</v>
      </c>
      <c r="I261" s="21">
        <v>64200</v>
      </c>
      <c r="J261" s="22">
        <f t="shared" si="16"/>
        <v>38.93268647665252</v>
      </c>
      <c r="K261" s="21">
        <v>144883</v>
      </c>
      <c r="L261" s="21">
        <v>8158</v>
      </c>
      <c r="M261" s="21">
        <f t="shared" si="17"/>
        <v>156742</v>
      </c>
      <c r="N261" s="21">
        <v>87364</v>
      </c>
      <c r="O261" s="23">
        <f t="shared" si="18"/>
        <v>1.794125726844009</v>
      </c>
      <c r="P261" s="24">
        <v>1020</v>
      </c>
      <c r="Q261" s="25">
        <f t="shared" si="19"/>
        <v>153.66862745098038</v>
      </c>
      <c r="R261" s="26" t="s">
        <v>513</v>
      </c>
      <c r="S261" s="27">
        <f>ABS(O1339-O261)*100</f>
        <v>179.41257268440089</v>
      </c>
      <c r="T261" s="19" t="s">
        <v>30</v>
      </c>
      <c r="U261" s="19" t="s">
        <v>31</v>
      </c>
      <c r="V261" s="21">
        <v>8158</v>
      </c>
      <c r="W261" s="19" t="s">
        <v>31</v>
      </c>
      <c r="X261" s="19" t="s">
        <v>514</v>
      </c>
      <c r="Y261" s="19" t="s">
        <v>33</v>
      </c>
      <c r="Z261" s="19">
        <v>49</v>
      </c>
    </row>
    <row r="262" spans="1:26" x14ac:dyDescent="0.3">
      <c r="A262" s="10" t="s">
        <v>513</v>
      </c>
      <c r="B262" s="10" t="s">
        <v>527</v>
      </c>
      <c r="C262" s="10" t="s">
        <v>528</v>
      </c>
      <c r="D262" s="11">
        <v>45649</v>
      </c>
      <c r="E262" s="12">
        <v>117000</v>
      </c>
      <c r="F262" s="10" t="s">
        <v>27</v>
      </c>
      <c r="G262" s="10" t="s">
        <v>28</v>
      </c>
      <c r="H262" s="12">
        <v>117000</v>
      </c>
      <c r="I262" s="12">
        <v>58600</v>
      </c>
      <c r="J262" s="13">
        <f t="shared" si="16"/>
        <v>50.085470085470085</v>
      </c>
      <c r="K262" s="12">
        <v>132776</v>
      </c>
      <c r="L262" s="12">
        <v>8136</v>
      </c>
      <c r="M262" s="12">
        <f t="shared" si="17"/>
        <v>108864</v>
      </c>
      <c r="N262" s="12">
        <v>79642</v>
      </c>
      <c r="O262" s="14">
        <f t="shared" si="18"/>
        <v>1.3669169533663144</v>
      </c>
      <c r="P262" s="15">
        <v>1020</v>
      </c>
      <c r="Q262" s="16">
        <f t="shared" si="19"/>
        <v>106.72941176470589</v>
      </c>
      <c r="R262" s="17" t="s">
        <v>513</v>
      </c>
      <c r="S262" s="18">
        <f>ABS(O1339-O262)*100</f>
        <v>136.69169533663143</v>
      </c>
      <c r="T262" s="10" t="s">
        <v>30</v>
      </c>
      <c r="U262" s="10" t="s">
        <v>31</v>
      </c>
      <c r="V262" s="12">
        <v>8136</v>
      </c>
      <c r="W262" s="10" t="s">
        <v>31</v>
      </c>
      <c r="X262" s="10" t="s">
        <v>514</v>
      </c>
      <c r="Y262" s="10" t="s">
        <v>33</v>
      </c>
      <c r="Z262" s="10">
        <v>49</v>
      </c>
    </row>
    <row r="263" spans="1:26" x14ac:dyDescent="0.3">
      <c r="A263" s="19" t="s">
        <v>552</v>
      </c>
      <c r="B263" s="19" t="s">
        <v>550</v>
      </c>
      <c r="C263" s="19" t="s">
        <v>551</v>
      </c>
      <c r="D263" s="20">
        <v>45079</v>
      </c>
      <c r="E263" s="21">
        <v>320000</v>
      </c>
      <c r="F263" s="19" t="s">
        <v>27</v>
      </c>
      <c r="G263" s="19" t="s">
        <v>28</v>
      </c>
      <c r="H263" s="21">
        <v>320000</v>
      </c>
      <c r="I263" s="21">
        <v>144000</v>
      </c>
      <c r="J263" s="22">
        <f t="shared" si="16"/>
        <v>45</v>
      </c>
      <c r="K263" s="21">
        <v>341226</v>
      </c>
      <c r="L263" s="21">
        <v>29770</v>
      </c>
      <c r="M263" s="21">
        <f t="shared" si="17"/>
        <v>290230</v>
      </c>
      <c r="N263" s="21">
        <v>327848</v>
      </c>
      <c r="O263" s="23">
        <f t="shared" si="18"/>
        <v>0.88525780239623242</v>
      </c>
      <c r="P263" s="24">
        <v>2498</v>
      </c>
      <c r="Q263" s="25">
        <f t="shared" si="19"/>
        <v>116.18494795836669</v>
      </c>
      <c r="R263" s="26" t="s">
        <v>552</v>
      </c>
      <c r="S263" s="27">
        <f>ABS(O1329-O263)*100</f>
        <v>83.260576563902234</v>
      </c>
      <c r="T263" s="19" t="s">
        <v>52</v>
      </c>
      <c r="U263" s="19" t="s">
        <v>36</v>
      </c>
      <c r="V263" s="21">
        <v>29770</v>
      </c>
      <c r="W263" s="19" t="s">
        <v>31</v>
      </c>
      <c r="X263" s="19" t="s">
        <v>553</v>
      </c>
      <c r="Y263" s="19" t="s">
        <v>33</v>
      </c>
      <c r="Z263" s="19">
        <v>79</v>
      </c>
    </row>
    <row r="264" spans="1:26" x14ac:dyDescent="0.3">
      <c r="A264" s="10" t="s">
        <v>556</v>
      </c>
      <c r="B264" s="10" t="s">
        <v>554</v>
      </c>
      <c r="C264" s="10" t="s">
        <v>555</v>
      </c>
      <c r="D264" s="11">
        <v>45589</v>
      </c>
      <c r="E264" s="12">
        <v>179000</v>
      </c>
      <c r="F264" s="10" t="s">
        <v>27</v>
      </c>
      <c r="G264" s="10" t="s">
        <v>28</v>
      </c>
      <c r="H264" s="12">
        <v>179000</v>
      </c>
      <c r="I264" s="12">
        <v>55600</v>
      </c>
      <c r="J264" s="13">
        <f t="shared" si="16"/>
        <v>31.061452513966479</v>
      </c>
      <c r="K264" s="12">
        <v>127174</v>
      </c>
      <c r="L264" s="12">
        <v>14602</v>
      </c>
      <c r="M264" s="12">
        <f t="shared" si="17"/>
        <v>164398</v>
      </c>
      <c r="N264" s="12">
        <v>78175</v>
      </c>
      <c r="O264" s="14">
        <f t="shared" si="18"/>
        <v>2.1029485129517109</v>
      </c>
      <c r="P264" s="15">
        <v>1080</v>
      </c>
      <c r="Q264" s="16">
        <f t="shared" si="19"/>
        <v>152.22037037037038</v>
      </c>
      <c r="R264" s="17" t="s">
        <v>556</v>
      </c>
      <c r="S264" s="18">
        <f>ABS(O1329-O264)*100</f>
        <v>38.508494491645621</v>
      </c>
      <c r="T264" s="10" t="s">
        <v>43</v>
      </c>
      <c r="U264" s="10" t="s">
        <v>31</v>
      </c>
      <c r="V264" s="12">
        <v>14602</v>
      </c>
      <c r="W264" s="10" t="s">
        <v>31</v>
      </c>
      <c r="X264" s="10" t="s">
        <v>557</v>
      </c>
      <c r="Y264" s="10" t="s">
        <v>33</v>
      </c>
      <c r="Z264" s="10">
        <v>45</v>
      </c>
    </row>
    <row r="265" spans="1:26" x14ac:dyDescent="0.3">
      <c r="A265" s="10" t="s">
        <v>600</v>
      </c>
      <c r="B265" s="10" t="s">
        <v>598</v>
      </c>
      <c r="C265" s="10" t="s">
        <v>599</v>
      </c>
      <c r="D265" s="11">
        <v>45093</v>
      </c>
      <c r="E265" s="12">
        <v>75500</v>
      </c>
      <c r="F265" s="10" t="s">
        <v>27</v>
      </c>
      <c r="G265" s="10" t="s">
        <v>28</v>
      </c>
      <c r="H265" s="12">
        <v>75500</v>
      </c>
      <c r="I265" s="12">
        <v>42900</v>
      </c>
      <c r="J265" s="13">
        <f t="shared" si="16"/>
        <v>56.82119205298013</v>
      </c>
      <c r="K265" s="12">
        <v>103001</v>
      </c>
      <c r="L265" s="12">
        <v>6758</v>
      </c>
      <c r="M265" s="12">
        <f t="shared" si="17"/>
        <v>68742</v>
      </c>
      <c r="N265" s="12">
        <v>63317</v>
      </c>
      <c r="O265" s="14">
        <f t="shared" si="18"/>
        <v>1.0856799911556139</v>
      </c>
      <c r="P265" s="15">
        <v>840</v>
      </c>
      <c r="Q265" s="16">
        <f t="shared" si="19"/>
        <v>81.835714285714289</v>
      </c>
      <c r="R265" s="17" t="s">
        <v>600</v>
      </c>
      <c r="S265" s="18">
        <f>ABS(O1309-O265)*100</f>
        <v>26.581915607214778</v>
      </c>
      <c r="T265" s="10" t="s">
        <v>43</v>
      </c>
      <c r="U265" s="10" t="s">
        <v>36</v>
      </c>
      <c r="V265" s="12">
        <v>6758</v>
      </c>
      <c r="W265" s="10" t="s">
        <v>31</v>
      </c>
      <c r="X265" s="10" t="s">
        <v>601</v>
      </c>
      <c r="Y265" s="10" t="s">
        <v>33</v>
      </c>
      <c r="Z265" s="10">
        <v>45</v>
      </c>
    </row>
    <row r="266" spans="1:26" x14ac:dyDescent="0.3">
      <c r="A266" s="10" t="s">
        <v>600</v>
      </c>
      <c r="B266" s="10" t="s">
        <v>602</v>
      </c>
      <c r="C266" s="10" t="s">
        <v>603</v>
      </c>
      <c r="D266" s="11">
        <v>45653</v>
      </c>
      <c r="E266" s="12">
        <v>45000</v>
      </c>
      <c r="F266" s="10" t="s">
        <v>27</v>
      </c>
      <c r="G266" s="10" t="s">
        <v>28</v>
      </c>
      <c r="H266" s="12">
        <v>45000</v>
      </c>
      <c r="I266" s="12">
        <v>48500</v>
      </c>
      <c r="J266" s="13">
        <f t="shared" si="16"/>
        <v>107.77777777777777</v>
      </c>
      <c r="K266" s="12">
        <v>109016</v>
      </c>
      <c r="L266" s="12">
        <v>6758</v>
      </c>
      <c r="M266" s="12">
        <f t="shared" si="17"/>
        <v>38242</v>
      </c>
      <c r="N266" s="12">
        <v>67275</v>
      </c>
      <c r="O266" s="14">
        <f t="shared" si="18"/>
        <v>0.56844295800817535</v>
      </c>
      <c r="P266" s="15">
        <v>1032</v>
      </c>
      <c r="Q266" s="16">
        <f t="shared" si="19"/>
        <v>37.056201550387598</v>
      </c>
      <c r="R266" s="17" t="s">
        <v>600</v>
      </c>
      <c r="S266" s="18">
        <f>ABS(O1309-O266)*100</f>
        <v>25.141787707529073</v>
      </c>
      <c r="T266" s="10" t="s">
        <v>30</v>
      </c>
      <c r="U266" s="10" t="s">
        <v>31</v>
      </c>
      <c r="V266" s="12">
        <v>6758</v>
      </c>
      <c r="W266" s="10" t="s">
        <v>31</v>
      </c>
      <c r="X266" s="10" t="s">
        <v>601</v>
      </c>
      <c r="Y266" s="10" t="s">
        <v>33</v>
      </c>
      <c r="Z266" s="10">
        <v>45</v>
      </c>
    </row>
    <row r="267" spans="1:26" x14ac:dyDescent="0.3">
      <c r="A267" s="19" t="s">
        <v>600</v>
      </c>
      <c r="B267" s="19" t="s">
        <v>604</v>
      </c>
      <c r="C267" s="19" t="s">
        <v>605</v>
      </c>
      <c r="D267" s="20">
        <v>45141</v>
      </c>
      <c r="E267" s="21">
        <v>138000</v>
      </c>
      <c r="F267" s="19" t="s">
        <v>27</v>
      </c>
      <c r="G267" s="19" t="s">
        <v>28</v>
      </c>
      <c r="H267" s="21">
        <v>138000</v>
      </c>
      <c r="I267" s="21">
        <v>60000</v>
      </c>
      <c r="J267" s="22">
        <f t="shared" si="16"/>
        <v>43.478260869565219</v>
      </c>
      <c r="K267" s="21">
        <v>143740</v>
      </c>
      <c r="L267" s="21">
        <v>16866</v>
      </c>
      <c r="M267" s="21">
        <f t="shared" si="17"/>
        <v>121134</v>
      </c>
      <c r="N267" s="21">
        <v>83469</v>
      </c>
      <c r="O267" s="23">
        <f t="shared" si="18"/>
        <v>1.4512453725335155</v>
      </c>
      <c r="P267" s="24">
        <v>1093</v>
      </c>
      <c r="Q267" s="25">
        <f t="shared" si="19"/>
        <v>110.8270814272644</v>
      </c>
      <c r="R267" s="26" t="s">
        <v>600</v>
      </c>
      <c r="S267" s="27">
        <f>ABS(O1309-O267)*100</f>
        <v>63.138453745004938</v>
      </c>
      <c r="T267" s="19" t="s">
        <v>43</v>
      </c>
      <c r="U267" s="19" t="s">
        <v>36</v>
      </c>
      <c r="V267" s="21">
        <v>16866</v>
      </c>
      <c r="W267" s="19" t="s">
        <v>31</v>
      </c>
      <c r="X267" s="19" t="s">
        <v>601</v>
      </c>
      <c r="Y267" s="19" t="s">
        <v>33</v>
      </c>
      <c r="Z267" s="19">
        <v>45</v>
      </c>
    </row>
    <row r="268" spans="1:26" x14ac:dyDescent="0.3">
      <c r="A268" s="19" t="s">
        <v>600</v>
      </c>
      <c r="B268" s="19" t="s">
        <v>606</v>
      </c>
      <c r="C268" s="19" t="s">
        <v>607</v>
      </c>
      <c r="D268" s="20">
        <v>45666</v>
      </c>
      <c r="E268" s="21">
        <v>140000</v>
      </c>
      <c r="F268" s="19" t="s">
        <v>27</v>
      </c>
      <c r="G268" s="19" t="s">
        <v>28</v>
      </c>
      <c r="H268" s="21">
        <v>140000</v>
      </c>
      <c r="I268" s="21">
        <v>56000</v>
      </c>
      <c r="J268" s="22">
        <f t="shared" si="16"/>
        <v>40</v>
      </c>
      <c r="K268" s="21">
        <v>125013</v>
      </c>
      <c r="L268" s="21">
        <v>16002</v>
      </c>
      <c r="M268" s="21">
        <f t="shared" si="17"/>
        <v>123998</v>
      </c>
      <c r="N268" s="21">
        <v>71717</v>
      </c>
      <c r="O268" s="23">
        <f t="shared" si="18"/>
        <v>1.7289903370191169</v>
      </c>
      <c r="P268" s="24">
        <v>1008</v>
      </c>
      <c r="Q268" s="25">
        <f t="shared" si="19"/>
        <v>123.01388888888889</v>
      </c>
      <c r="R268" s="26" t="s">
        <v>600</v>
      </c>
      <c r="S268" s="27">
        <f>ABS(O1309-O268)*100</f>
        <v>90.912950193565081</v>
      </c>
      <c r="T268" s="19" t="s">
        <v>43</v>
      </c>
      <c r="U268" s="19" t="s">
        <v>31</v>
      </c>
      <c r="V268" s="21">
        <v>16002</v>
      </c>
      <c r="W268" s="19" t="s">
        <v>31</v>
      </c>
      <c r="X268" s="19" t="s">
        <v>601</v>
      </c>
      <c r="Y268" s="19" t="s">
        <v>33</v>
      </c>
      <c r="Z268" s="19">
        <v>45</v>
      </c>
    </row>
    <row r="269" spans="1:26" x14ac:dyDescent="0.3">
      <c r="A269" s="10" t="s">
        <v>600</v>
      </c>
      <c r="B269" s="10" t="s">
        <v>608</v>
      </c>
      <c r="C269" s="10" t="s">
        <v>609</v>
      </c>
      <c r="D269" s="11">
        <v>45691</v>
      </c>
      <c r="E269" s="12">
        <v>216900</v>
      </c>
      <c r="F269" s="10" t="s">
        <v>27</v>
      </c>
      <c r="G269" s="10" t="s">
        <v>28</v>
      </c>
      <c r="H269" s="12">
        <v>216900</v>
      </c>
      <c r="I269" s="12">
        <v>110500</v>
      </c>
      <c r="J269" s="13">
        <f t="shared" si="16"/>
        <v>50.945136007376668</v>
      </c>
      <c r="K269" s="12">
        <v>239471</v>
      </c>
      <c r="L269" s="12">
        <v>13518</v>
      </c>
      <c r="M269" s="12">
        <f t="shared" si="17"/>
        <v>203382</v>
      </c>
      <c r="N269" s="12">
        <v>148653</v>
      </c>
      <c r="O269" s="14">
        <f t="shared" si="18"/>
        <v>1.36816613186414</v>
      </c>
      <c r="P269" s="15">
        <v>2037</v>
      </c>
      <c r="Q269" s="16">
        <f t="shared" si="19"/>
        <v>99.843888070692188</v>
      </c>
      <c r="R269" s="17" t="s">
        <v>600</v>
      </c>
      <c r="S269" s="18">
        <f>ABS(O1309-O269)*100</f>
        <v>54.8305296780674</v>
      </c>
      <c r="T269" s="10" t="s">
        <v>52</v>
      </c>
      <c r="U269" s="10" t="s">
        <v>31</v>
      </c>
      <c r="V269" s="12">
        <v>13518</v>
      </c>
      <c r="W269" s="10" t="s">
        <v>31</v>
      </c>
      <c r="X269" s="10" t="s">
        <v>601</v>
      </c>
      <c r="Y269" s="10" t="s">
        <v>33</v>
      </c>
      <c r="Z269" s="10">
        <v>50</v>
      </c>
    </row>
    <row r="270" spans="1:26" x14ac:dyDescent="0.3">
      <c r="A270" s="10" t="s">
        <v>600</v>
      </c>
      <c r="B270" s="10" t="s">
        <v>610</v>
      </c>
      <c r="C270" s="10" t="s">
        <v>611</v>
      </c>
      <c r="D270" s="11">
        <v>45338</v>
      </c>
      <c r="E270" s="12">
        <v>91500</v>
      </c>
      <c r="F270" s="10" t="s">
        <v>27</v>
      </c>
      <c r="G270" s="10" t="s">
        <v>28</v>
      </c>
      <c r="H270" s="12">
        <v>91500</v>
      </c>
      <c r="I270" s="12">
        <v>34900</v>
      </c>
      <c r="J270" s="13">
        <f t="shared" si="16"/>
        <v>38.142076502732245</v>
      </c>
      <c r="K270" s="12">
        <v>84276</v>
      </c>
      <c r="L270" s="12">
        <v>10060</v>
      </c>
      <c r="M270" s="12">
        <f t="shared" si="17"/>
        <v>81440</v>
      </c>
      <c r="N270" s="12">
        <v>48826</v>
      </c>
      <c r="O270" s="14">
        <f t="shared" si="18"/>
        <v>1.6679637897841315</v>
      </c>
      <c r="P270" s="15">
        <v>720</v>
      </c>
      <c r="Q270" s="16">
        <f t="shared" si="19"/>
        <v>113.11111111111111</v>
      </c>
      <c r="R270" s="17" t="s">
        <v>600</v>
      </c>
      <c r="S270" s="18">
        <f>ABS(O1309-O270)*100</f>
        <v>84.810295470066549</v>
      </c>
      <c r="T270" s="10" t="s">
        <v>30</v>
      </c>
      <c r="U270" s="10" t="s">
        <v>36</v>
      </c>
      <c r="V270" s="12">
        <v>10060</v>
      </c>
      <c r="W270" s="10" t="s">
        <v>31</v>
      </c>
      <c r="X270" s="10" t="s">
        <v>601</v>
      </c>
      <c r="Y270" s="10" t="s">
        <v>33</v>
      </c>
      <c r="Z270" s="10">
        <v>45</v>
      </c>
    </row>
    <row r="271" spans="1:26" x14ac:dyDescent="0.3">
      <c r="A271" s="19" t="s">
        <v>600</v>
      </c>
      <c r="B271" s="19" t="s">
        <v>612</v>
      </c>
      <c r="C271" s="19" t="s">
        <v>613</v>
      </c>
      <c r="D271" s="20">
        <v>45471</v>
      </c>
      <c r="E271" s="21">
        <v>220000</v>
      </c>
      <c r="F271" s="19" t="s">
        <v>27</v>
      </c>
      <c r="G271" s="19" t="s">
        <v>28</v>
      </c>
      <c r="H271" s="21">
        <v>220000</v>
      </c>
      <c r="I271" s="21">
        <v>107400</v>
      </c>
      <c r="J271" s="22">
        <f t="shared" si="16"/>
        <v>48.818181818181813</v>
      </c>
      <c r="K271" s="21">
        <v>239988</v>
      </c>
      <c r="L271" s="21">
        <v>46471</v>
      </c>
      <c r="M271" s="21">
        <f t="shared" si="17"/>
        <v>173529</v>
      </c>
      <c r="N271" s="21">
        <v>127313</v>
      </c>
      <c r="O271" s="23">
        <f t="shared" si="18"/>
        <v>1.3630108472818958</v>
      </c>
      <c r="P271" s="24">
        <v>2288</v>
      </c>
      <c r="Q271" s="25">
        <f t="shared" si="19"/>
        <v>75.8430944055944</v>
      </c>
      <c r="R271" s="26" t="s">
        <v>600</v>
      </c>
      <c r="S271" s="27">
        <f>ABS(O1309-O271)*100</f>
        <v>54.315001219842976</v>
      </c>
      <c r="T271" s="19" t="s">
        <v>52</v>
      </c>
      <c r="U271" s="19" t="s">
        <v>36</v>
      </c>
      <c r="V271" s="21">
        <v>46471</v>
      </c>
      <c r="W271" s="19" t="s">
        <v>31</v>
      </c>
      <c r="X271" s="19" t="s">
        <v>601</v>
      </c>
      <c r="Y271" s="19" t="s">
        <v>33</v>
      </c>
      <c r="Z271" s="19">
        <v>41</v>
      </c>
    </row>
    <row r="272" spans="1:26" x14ac:dyDescent="0.3">
      <c r="A272" s="10" t="s">
        <v>560</v>
      </c>
      <c r="B272" s="10" t="s">
        <v>558</v>
      </c>
      <c r="C272" s="10" t="s">
        <v>559</v>
      </c>
      <c r="D272" s="11">
        <v>45736</v>
      </c>
      <c r="E272" s="12">
        <v>199000</v>
      </c>
      <c r="F272" s="10" t="s">
        <v>27</v>
      </c>
      <c r="G272" s="10" t="s">
        <v>28</v>
      </c>
      <c r="H272" s="12">
        <v>199000</v>
      </c>
      <c r="I272" s="12">
        <v>78500</v>
      </c>
      <c r="J272" s="13">
        <f t="shared" si="16"/>
        <v>39.447236180904518</v>
      </c>
      <c r="K272" s="12">
        <v>171192</v>
      </c>
      <c r="L272" s="12">
        <v>11434</v>
      </c>
      <c r="M272" s="12">
        <f t="shared" si="17"/>
        <v>187566</v>
      </c>
      <c r="N272" s="12">
        <v>85432</v>
      </c>
      <c r="O272" s="14">
        <f t="shared" si="18"/>
        <v>2.1955005150294973</v>
      </c>
      <c r="P272" s="15">
        <v>1022</v>
      </c>
      <c r="Q272" s="16">
        <f t="shared" si="19"/>
        <v>183.5283757338552</v>
      </c>
      <c r="R272" s="17" t="s">
        <v>560</v>
      </c>
      <c r="S272" s="18">
        <f>ABS(O1336-O272)*100</f>
        <v>219.55005150294971</v>
      </c>
      <c r="T272" s="10" t="s">
        <v>30</v>
      </c>
      <c r="U272" s="10" t="s">
        <v>31</v>
      </c>
      <c r="V272" s="12">
        <v>11434</v>
      </c>
      <c r="W272" s="10" t="s">
        <v>31</v>
      </c>
      <c r="X272" s="10" t="s">
        <v>561</v>
      </c>
      <c r="Y272" s="10" t="s">
        <v>33</v>
      </c>
      <c r="Z272" s="10">
        <v>45</v>
      </c>
    </row>
    <row r="273" spans="1:26" x14ac:dyDescent="0.3">
      <c r="A273" s="19" t="s">
        <v>560</v>
      </c>
      <c r="B273" s="19" t="s">
        <v>562</v>
      </c>
      <c r="C273" s="19" t="s">
        <v>563</v>
      </c>
      <c r="D273" s="20">
        <v>45107</v>
      </c>
      <c r="E273" s="21">
        <v>221000</v>
      </c>
      <c r="F273" s="19" t="s">
        <v>27</v>
      </c>
      <c r="G273" s="19" t="s">
        <v>28</v>
      </c>
      <c r="H273" s="21">
        <v>221000</v>
      </c>
      <c r="I273" s="21">
        <v>73800</v>
      </c>
      <c r="J273" s="22">
        <f t="shared" si="16"/>
        <v>33.393665158371036</v>
      </c>
      <c r="K273" s="21">
        <v>187231</v>
      </c>
      <c r="L273" s="21">
        <v>11167</v>
      </c>
      <c r="M273" s="21">
        <f t="shared" si="17"/>
        <v>209833</v>
      </c>
      <c r="N273" s="21">
        <v>94151</v>
      </c>
      <c r="O273" s="23">
        <f t="shared" si="18"/>
        <v>2.2286858344574143</v>
      </c>
      <c r="P273" s="24">
        <v>1022</v>
      </c>
      <c r="Q273" s="25">
        <f t="shared" si="19"/>
        <v>205.3160469667319</v>
      </c>
      <c r="R273" s="26" t="s">
        <v>560</v>
      </c>
      <c r="S273" s="27">
        <f>ABS(O1336-O273)*100</f>
        <v>222.86858344574142</v>
      </c>
      <c r="T273" s="19" t="s">
        <v>30</v>
      </c>
      <c r="U273" s="19" t="s">
        <v>36</v>
      </c>
      <c r="V273" s="21">
        <v>11167</v>
      </c>
      <c r="W273" s="19" t="s">
        <v>31</v>
      </c>
      <c r="X273" s="19" t="s">
        <v>561</v>
      </c>
      <c r="Y273" s="19" t="s">
        <v>33</v>
      </c>
      <c r="Z273" s="19">
        <v>45</v>
      </c>
    </row>
    <row r="274" spans="1:26" x14ac:dyDescent="0.3">
      <c r="A274" s="19" t="s">
        <v>560</v>
      </c>
      <c r="B274" s="19" t="s">
        <v>564</v>
      </c>
      <c r="C274" s="19" t="s">
        <v>565</v>
      </c>
      <c r="D274" s="20">
        <v>45370</v>
      </c>
      <c r="E274" s="21">
        <v>225000</v>
      </c>
      <c r="F274" s="19" t="s">
        <v>27</v>
      </c>
      <c r="G274" s="19" t="s">
        <v>28</v>
      </c>
      <c r="H274" s="21">
        <v>225000</v>
      </c>
      <c r="I274" s="21">
        <v>71400</v>
      </c>
      <c r="J274" s="22">
        <f t="shared" si="16"/>
        <v>31.733333333333334</v>
      </c>
      <c r="K274" s="21">
        <v>180367</v>
      </c>
      <c r="L274" s="21">
        <v>16938</v>
      </c>
      <c r="M274" s="21">
        <f t="shared" si="17"/>
        <v>208062</v>
      </c>
      <c r="N274" s="21">
        <v>87395</v>
      </c>
      <c r="O274" s="23">
        <f t="shared" si="18"/>
        <v>2.3807082785056353</v>
      </c>
      <c r="P274" s="24">
        <v>1022</v>
      </c>
      <c r="Q274" s="25">
        <f t="shared" si="19"/>
        <v>203.58317025440314</v>
      </c>
      <c r="R274" s="26" t="s">
        <v>560</v>
      </c>
      <c r="S274" s="27">
        <f>ABS(O1336-O274)*100</f>
        <v>238.07082785056352</v>
      </c>
      <c r="T274" s="19" t="s">
        <v>30</v>
      </c>
      <c r="U274" s="19" t="s">
        <v>36</v>
      </c>
      <c r="V274" s="21">
        <v>10994</v>
      </c>
      <c r="W274" s="19" t="s">
        <v>31</v>
      </c>
      <c r="X274" s="19" t="s">
        <v>561</v>
      </c>
      <c r="Y274" s="19" t="s">
        <v>33</v>
      </c>
      <c r="Z274" s="19">
        <v>45</v>
      </c>
    </row>
    <row r="275" spans="1:26" x14ac:dyDescent="0.3">
      <c r="A275" s="10" t="s">
        <v>560</v>
      </c>
      <c r="B275" s="10" t="s">
        <v>566</v>
      </c>
      <c r="C275" s="10" t="s">
        <v>567</v>
      </c>
      <c r="D275" s="11">
        <v>45287</v>
      </c>
      <c r="E275" s="12">
        <v>200000</v>
      </c>
      <c r="F275" s="10" t="s">
        <v>27</v>
      </c>
      <c r="G275" s="10" t="s">
        <v>28</v>
      </c>
      <c r="H275" s="12">
        <v>200000</v>
      </c>
      <c r="I275" s="12">
        <v>76600</v>
      </c>
      <c r="J275" s="13">
        <f t="shared" si="16"/>
        <v>38.299999999999997</v>
      </c>
      <c r="K275" s="12">
        <v>194766</v>
      </c>
      <c r="L275" s="12">
        <v>11715</v>
      </c>
      <c r="M275" s="12">
        <f t="shared" si="17"/>
        <v>188285</v>
      </c>
      <c r="N275" s="12">
        <v>97888</v>
      </c>
      <c r="O275" s="14">
        <f t="shared" si="18"/>
        <v>1.9234737659365806</v>
      </c>
      <c r="P275" s="15">
        <v>1074</v>
      </c>
      <c r="Q275" s="16">
        <f t="shared" si="19"/>
        <v>175.31191806331472</v>
      </c>
      <c r="R275" s="17" t="s">
        <v>560</v>
      </c>
      <c r="S275" s="18">
        <f>ABS(O1336-O275)*100</f>
        <v>192.34737659365805</v>
      </c>
      <c r="T275" s="10" t="s">
        <v>30</v>
      </c>
      <c r="U275" s="10" t="s">
        <v>36</v>
      </c>
      <c r="V275" s="12">
        <v>11715</v>
      </c>
      <c r="W275" s="10" t="s">
        <v>31</v>
      </c>
      <c r="X275" s="10" t="s">
        <v>561</v>
      </c>
      <c r="Y275" s="10" t="s">
        <v>33</v>
      </c>
      <c r="Z275" s="10">
        <v>45</v>
      </c>
    </row>
    <row r="276" spans="1:26" x14ac:dyDescent="0.3">
      <c r="A276" s="10" t="s">
        <v>560</v>
      </c>
      <c r="B276" s="10" t="s">
        <v>568</v>
      </c>
      <c r="C276" s="10" t="s">
        <v>569</v>
      </c>
      <c r="D276" s="11">
        <v>45499</v>
      </c>
      <c r="E276" s="12">
        <v>250000</v>
      </c>
      <c r="F276" s="10" t="s">
        <v>27</v>
      </c>
      <c r="G276" s="10" t="s">
        <v>28</v>
      </c>
      <c r="H276" s="12">
        <v>250000</v>
      </c>
      <c r="I276" s="12">
        <v>93000</v>
      </c>
      <c r="J276" s="13">
        <f t="shared" si="16"/>
        <v>37.200000000000003</v>
      </c>
      <c r="K276" s="12">
        <v>202840</v>
      </c>
      <c r="L276" s="12">
        <v>10879</v>
      </c>
      <c r="M276" s="12">
        <f t="shared" si="17"/>
        <v>239121</v>
      </c>
      <c r="N276" s="12">
        <v>102652</v>
      </c>
      <c r="O276" s="14">
        <f t="shared" si="18"/>
        <v>2.3294334255543001</v>
      </c>
      <c r="P276" s="15">
        <v>1022</v>
      </c>
      <c r="Q276" s="16">
        <f t="shared" si="19"/>
        <v>233.97358121330723</v>
      </c>
      <c r="R276" s="17" t="s">
        <v>560</v>
      </c>
      <c r="S276" s="18">
        <f>ABS(O1336-O276)*100</f>
        <v>232.94334255543001</v>
      </c>
      <c r="T276" s="10" t="s">
        <v>30</v>
      </c>
      <c r="U276" s="10" t="s">
        <v>36</v>
      </c>
      <c r="V276" s="12">
        <v>10879</v>
      </c>
      <c r="W276" s="10" t="s">
        <v>31</v>
      </c>
      <c r="X276" s="10" t="s">
        <v>561</v>
      </c>
      <c r="Y276" s="10" t="s">
        <v>33</v>
      </c>
      <c r="Z276" s="10">
        <v>45</v>
      </c>
    </row>
    <row r="277" spans="1:26" x14ac:dyDescent="0.3">
      <c r="A277" s="19" t="s">
        <v>560</v>
      </c>
      <c r="B277" s="19" t="s">
        <v>570</v>
      </c>
      <c r="C277" s="19" t="s">
        <v>571</v>
      </c>
      <c r="D277" s="20">
        <v>45716</v>
      </c>
      <c r="E277" s="21">
        <v>222500</v>
      </c>
      <c r="F277" s="19" t="s">
        <v>27</v>
      </c>
      <c r="G277" s="19" t="s">
        <v>28</v>
      </c>
      <c r="H277" s="21">
        <v>222500</v>
      </c>
      <c r="I277" s="21">
        <v>86500</v>
      </c>
      <c r="J277" s="22">
        <f t="shared" si="16"/>
        <v>38.876404494382022</v>
      </c>
      <c r="K277" s="21">
        <v>187912</v>
      </c>
      <c r="L277" s="21">
        <v>12461</v>
      </c>
      <c r="M277" s="21">
        <f t="shared" si="17"/>
        <v>210039</v>
      </c>
      <c r="N277" s="21">
        <v>93824</v>
      </c>
      <c r="O277" s="23">
        <f t="shared" si="18"/>
        <v>2.2386489597544337</v>
      </c>
      <c r="P277" s="24">
        <v>1022</v>
      </c>
      <c r="Q277" s="25">
        <f t="shared" si="19"/>
        <v>205.51761252446184</v>
      </c>
      <c r="R277" s="26" t="s">
        <v>560</v>
      </c>
      <c r="S277" s="27">
        <f>ABS(O1336-O277)*100</f>
        <v>223.86489597544337</v>
      </c>
      <c r="T277" s="19" t="s">
        <v>30</v>
      </c>
      <c r="U277" s="19" t="s">
        <v>31</v>
      </c>
      <c r="V277" s="21">
        <v>12461</v>
      </c>
      <c r="W277" s="19" t="s">
        <v>31</v>
      </c>
      <c r="X277" s="19" t="s">
        <v>561</v>
      </c>
      <c r="Y277" s="19" t="s">
        <v>33</v>
      </c>
      <c r="Z277" s="19">
        <v>45</v>
      </c>
    </row>
    <row r="278" spans="1:26" x14ac:dyDescent="0.3">
      <c r="A278" s="19" t="s">
        <v>560</v>
      </c>
      <c r="B278" s="19" t="s">
        <v>572</v>
      </c>
      <c r="C278" s="19" t="s">
        <v>573</v>
      </c>
      <c r="D278" s="20">
        <v>45203</v>
      </c>
      <c r="E278" s="21">
        <v>155000</v>
      </c>
      <c r="F278" s="19" t="s">
        <v>27</v>
      </c>
      <c r="G278" s="19" t="s">
        <v>28</v>
      </c>
      <c r="H278" s="21">
        <v>155000</v>
      </c>
      <c r="I278" s="21">
        <v>77200</v>
      </c>
      <c r="J278" s="22">
        <f t="shared" si="16"/>
        <v>49.806451612903224</v>
      </c>
      <c r="K278" s="21">
        <v>196143</v>
      </c>
      <c r="L278" s="21">
        <v>12073</v>
      </c>
      <c r="M278" s="21">
        <f t="shared" si="17"/>
        <v>142927</v>
      </c>
      <c r="N278" s="21">
        <v>98433</v>
      </c>
      <c r="O278" s="23">
        <f t="shared" si="18"/>
        <v>1.4520232036004186</v>
      </c>
      <c r="P278" s="24">
        <v>1022</v>
      </c>
      <c r="Q278" s="25">
        <f t="shared" si="19"/>
        <v>139.85029354207435</v>
      </c>
      <c r="R278" s="26" t="s">
        <v>560</v>
      </c>
      <c r="S278" s="27">
        <f>ABS(O1335-O278)*100</f>
        <v>145.20232036004185</v>
      </c>
      <c r="T278" s="19" t="s">
        <v>30</v>
      </c>
      <c r="U278" s="19" t="s">
        <v>36</v>
      </c>
      <c r="V278" s="21">
        <v>12073</v>
      </c>
      <c r="W278" s="19" t="s">
        <v>31</v>
      </c>
      <c r="X278" s="19" t="s">
        <v>561</v>
      </c>
      <c r="Y278" s="19" t="s">
        <v>33</v>
      </c>
      <c r="Z278" s="19">
        <v>45</v>
      </c>
    </row>
    <row r="279" spans="1:26" x14ac:dyDescent="0.3">
      <c r="A279" s="55" t="s">
        <v>560</v>
      </c>
      <c r="B279" s="10" t="s">
        <v>2784</v>
      </c>
      <c r="C279" s="10" t="s">
        <v>2785</v>
      </c>
      <c r="D279" s="11">
        <v>45118</v>
      </c>
      <c r="E279" s="12">
        <v>185000</v>
      </c>
      <c r="F279" s="10" t="s">
        <v>27</v>
      </c>
      <c r="G279" s="10" t="s">
        <v>2780</v>
      </c>
      <c r="H279" s="12">
        <v>185000</v>
      </c>
      <c r="I279" s="12">
        <v>73500</v>
      </c>
      <c r="J279" s="13">
        <f t="shared" si="16"/>
        <v>39.729729729729726</v>
      </c>
      <c r="K279" s="12">
        <v>186621</v>
      </c>
      <c r="L279" s="12">
        <v>10557</v>
      </c>
      <c r="M279" s="12">
        <f t="shared" si="17"/>
        <v>174443</v>
      </c>
      <c r="N279" s="12">
        <v>94151</v>
      </c>
      <c r="O279" s="14">
        <f t="shared" si="18"/>
        <v>1.8528002888976218</v>
      </c>
      <c r="P279" s="15">
        <v>1022</v>
      </c>
      <c r="Q279" s="16">
        <f t="shared" si="19"/>
        <v>170.68786692759295</v>
      </c>
      <c r="R279" s="17" t="s">
        <v>560</v>
      </c>
      <c r="S279" s="18">
        <f>ABS(O1350-O279)*100</f>
        <v>185.28002888976218</v>
      </c>
      <c r="T279" s="10" t="s">
        <v>30</v>
      </c>
      <c r="U279" s="10" t="s">
        <v>36</v>
      </c>
      <c r="V279" s="12">
        <v>10557</v>
      </c>
      <c r="W279" s="10" t="s">
        <v>31</v>
      </c>
      <c r="X279" s="10" t="s">
        <v>561</v>
      </c>
      <c r="Y279" s="10" t="s">
        <v>33</v>
      </c>
      <c r="Z279" s="10">
        <v>45</v>
      </c>
    </row>
    <row r="280" spans="1:26" x14ac:dyDescent="0.3">
      <c r="A280" s="10" t="s">
        <v>560</v>
      </c>
      <c r="B280" s="10" t="s">
        <v>574</v>
      </c>
      <c r="C280" s="10" t="s">
        <v>575</v>
      </c>
      <c r="D280" s="11">
        <v>45041</v>
      </c>
      <c r="E280" s="12">
        <v>170000</v>
      </c>
      <c r="F280" s="10" t="s">
        <v>27</v>
      </c>
      <c r="G280" s="10" t="s">
        <v>28</v>
      </c>
      <c r="H280" s="12">
        <v>170000</v>
      </c>
      <c r="I280" s="12">
        <v>73100</v>
      </c>
      <c r="J280" s="13">
        <f t="shared" si="16"/>
        <v>43</v>
      </c>
      <c r="K280" s="12">
        <v>185557</v>
      </c>
      <c r="L280" s="12">
        <v>10534</v>
      </c>
      <c r="M280" s="12">
        <f t="shared" si="17"/>
        <v>159466</v>
      </c>
      <c r="N280" s="12">
        <v>93595</v>
      </c>
      <c r="O280" s="14">
        <f t="shared" si="18"/>
        <v>1.7037875954912121</v>
      </c>
      <c r="P280" s="15">
        <v>1022</v>
      </c>
      <c r="Q280" s="16">
        <f t="shared" si="19"/>
        <v>156.03326810176125</v>
      </c>
      <c r="R280" s="17" t="s">
        <v>560</v>
      </c>
      <c r="S280" s="18">
        <f>ABS(O1336-O280)*100</f>
        <v>170.37875954912121</v>
      </c>
      <c r="T280" s="10" t="s">
        <v>30</v>
      </c>
      <c r="U280" s="10" t="s">
        <v>36</v>
      </c>
      <c r="V280" s="12">
        <v>10534</v>
      </c>
      <c r="W280" s="10" t="s">
        <v>31</v>
      </c>
      <c r="X280" s="10" t="s">
        <v>561</v>
      </c>
      <c r="Y280" s="10" t="s">
        <v>33</v>
      </c>
      <c r="Z280" s="10">
        <v>45</v>
      </c>
    </row>
    <row r="281" spans="1:26" x14ac:dyDescent="0.3">
      <c r="A281" s="10" t="s">
        <v>560</v>
      </c>
      <c r="B281" s="10" t="s">
        <v>576</v>
      </c>
      <c r="C281" s="10" t="s">
        <v>577</v>
      </c>
      <c r="D281" s="11">
        <v>45516</v>
      </c>
      <c r="E281" s="12">
        <v>220000</v>
      </c>
      <c r="F281" s="10" t="s">
        <v>27</v>
      </c>
      <c r="G281" s="10" t="s">
        <v>28</v>
      </c>
      <c r="H281" s="12">
        <v>220000</v>
      </c>
      <c r="I281" s="12">
        <v>90100</v>
      </c>
      <c r="J281" s="13">
        <f t="shared" si="16"/>
        <v>40.954545454545453</v>
      </c>
      <c r="K281" s="12">
        <v>196083</v>
      </c>
      <c r="L281" s="12">
        <v>10534</v>
      </c>
      <c r="M281" s="12">
        <f t="shared" si="17"/>
        <v>209466</v>
      </c>
      <c r="N281" s="12">
        <v>99224</v>
      </c>
      <c r="O281" s="14">
        <f t="shared" si="18"/>
        <v>2.1110416834636783</v>
      </c>
      <c r="P281" s="15">
        <v>1092</v>
      </c>
      <c r="Q281" s="16">
        <f t="shared" si="19"/>
        <v>191.81868131868131</v>
      </c>
      <c r="R281" s="17" t="s">
        <v>560</v>
      </c>
      <c r="S281" s="18">
        <f>ABS(O1336-O281)*100</f>
        <v>211.10416834636783</v>
      </c>
      <c r="T281" s="10" t="s">
        <v>30</v>
      </c>
      <c r="U281" s="10" t="s">
        <v>36</v>
      </c>
      <c r="V281" s="12">
        <v>10534</v>
      </c>
      <c r="W281" s="10" t="s">
        <v>31</v>
      </c>
      <c r="X281" s="10" t="s">
        <v>561</v>
      </c>
      <c r="Y281" s="10" t="s">
        <v>33</v>
      </c>
      <c r="Z281" s="10">
        <v>45</v>
      </c>
    </row>
    <row r="282" spans="1:26" x14ac:dyDescent="0.3">
      <c r="A282" s="19" t="s">
        <v>560</v>
      </c>
      <c r="B282" s="19" t="s">
        <v>578</v>
      </c>
      <c r="C282" s="19" t="s">
        <v>579</v>
      </c>
      <c r="D282" s="20">
        <v>45127</v>
      </c>
      <c r="E282" s="21">
        <v>150000</v>
      </c>
      <c r="F282" s="19" t="s">
        <v>27</v>
      </c>
      <c r="G282" s="19" t="s">
        <v>28</v>
      </c>
      <c r="H282" s="21">
        <v>150000</v>
      </c>
      <c r="I282" s="21">
        <v>74900</v>
      </c>
      <c r="J282" s="22">
        <f t="shared" si="16"/>
        <v>49.933333333333337</v>
      </c>
      <c r="K282" s="21">
        <v>190013</v>
      </c>
      <c r="L282" s="21">
        <v>10448</v>
      </c>
      <c r="M282" s="21">
        <f t="shared" si="17"/>
        <v>139552</v>
      </c>
      <c r="N282" s="21">
        <v>96024</v>
      </c>
      <c r="O282" s="23">
        <f t="shared" si="18"/>
        <v>1.4533033408314588</v>
      </c>
      <c r="P282" s="24">
        <v>1022</v>
      </c>
      <c r="Q282" s="25">
        <f t="shared" si="19"/>
        <v>136.54794520547946</v>
      </c>
      <c r="R282" s="26" t="s">
        <v>560</v>
      </c>
      <c r="S282" s="27">
        <f>ABS(O1336-O282)*100</f>
        <v>145.33033408314589</v>
      </c>
      <c r="T282" s="19" t="s">
        <v>30</v>
      </c>
      <c r="U282" s="19" t="s">
        <v>36</v>
      </c>
      <c r="V282" s="21">
        <v>10448</v>
      </c>
      <c r="W282" s="19" t="s">
        <v>31</v>
      </c>
      <c r="X282" s="19" t="s">
        <v>561</v>
      </c>
      <c r="Y282" s="19" t="s">
        <v>33</v>
      </c>
      <c r="Z282" s="19">
        <v>45</v>
      </c>
    </row>
    <row r="283" spans="1:26" x14ac:dyDescent="0.3">
      <c r="A283" s="19" t="s">
        <v>560</v>
      </c>
      <c r="B283" s="19" t="s">
        <v>580</v>
      </c>
      <c r="C283" s="19" t="s">
        <v>581</v>
      </c>
      <c r="D283" s="20">
        <v>45301</v>
      </c>
      <c r="E283" s="21">
        <v>193500</v>
      </c>
      <c r="F283" s="19" t="s">
        <v>27</v>
      </c>
      <c r="G283" s="19" t="s">
        <v>28</v>
      </c>
      <c r="H283" s="21">
        <v>193500</v>
      </c>
      <c r="I283" s="21">
        <v>80800</v>
      </c>
      <c r="J283" s="22">
        <f t="shared" si="16"/>
        <v>41.757105943152453</v>
      </c>
      <c r="K283" s="21">
        <v>205313</v>
      </c>
      <c r="L283" s="21">
        <v>11271</v>
      </c>
      <c r="M283" s="21">
        <f t="shared" si="17"/>
        <v>182229</v>
      </c>
      <c r="N283" s="21">
        <v>103765</v>
      </c>
      <c r="O283" s="23">
        <f t="shared" si="18"/>
        <v>1.7561701922613597</v>
      </c>
      <c r="P283" s="24">
        <v>1092</v>
      </c>
      <c r="Q283" s="25">
        <f t="shared" si="19"/>
        <v>166.87637362637363</v>
      </c>
      <c r="R283" s="26" t="s">
        <v>560</v>
      </c>
      <c r="S283" s="27">
        <f>ABS(O1336-O283)*100</f>
        <v>175.61701922613597</v>
      </c>
      <c r="T283" s="19" t="s">
        <v>30</v>
      </c>
      <c r="U283" s="19" t="s">
        <v>36</v>
      </c>
      <c r="V283" s="21">
        <v>11271</v>
      </c>
      <c r="W283" s="19" t="s">
        <v>31</v>
      </c>
      <c r="X283" s="19" t="s">
        <v>561</v>
      </c>
      <c r="Y283" s="19" t="s">
        <v>33</v>
      </c>
      <c r="Z283" s="19">
        <v>45</v>
      </c>
    </row>
    <row r="284" spans="1:26" x14ac:dyDescent="0.3">
      <c r="A284" s="10" t="s">
        <v>560</v>
      </c>
      <c r="B284" s="10" t="s">
        <v>582</v>
      </c>
      <c r="C284" s="10" t="s">
        <v>583</v>
      </c>
      <c r="D284" s="11">
        <v>45244</v>
      </c>
      <c r="E284" s="12">
        <v>180000</v>
      </c>
      <c r="F284" s="10" t="s">
        <v>27</v>
      </c>
      <c r="G284" s="10" t="s">
        <v>28</v>
      </c>
      <c r="H284" s="12">
        <v>180000</v>
      </c>
      <c r="I284" s="12">
        <v>77200</v>
      </c>
      <c r="J284" s="13">
        <f t="shared" si="16"/>
        <v>42.888888888888886</v>
      </c>
      <c r="K284" s="12">
        <v>196515</v>
      </c>
      <c r="L284" s="12">
        <v>10534</v>
      </c>
      <c r="M284" s="12">
        <f t="shared" si="17"/>
        <v>169466</v>
      </c>
      <c r="N284" s="12">
        <v>99455</v>
      </c>
      <c r="O284" s="14">
        <f t="shared" si="18"/>
        <v>1.7039465084711678</v>
      </c>
      <c r="P284" s="15">
        <v>1022</v>
      </c>
      <c r="Q284" s="16">
        <f t="shared" si="19"/>
        <v>165.81800391389433</v>
      </c>
      <c r="R284" s="17" t="s">
        <v>560</v>
      </c>
      <c r="S284" s="18">
        <f>ABS(O1336-O284)*100</f>
        <v>170.39465084711679</v>
      </c>
      <c r="T284" s="10" t="s">
        <v>30</v>
      </c>
      <c r="U284" s="10" t="s">
        <v>36</v>
      </c>
      <c r="V284" s="12">
        <v>10534</v>
      </c>
      <c r="W284" s="10" t="s">
        <v>31</v>
      </c>
      <c r="X284" s="10" t="s">
        <v>561</v>
      </c>
      <c r="Y284" s="10" t="s">
        <v>33</v>
      </c>
      <c r="Z284" s="10">
        <v>45</v>
      </c>
    </row>
    <row r="285" spans="1:26" x14ac:dyDescent="0.3">
      <c r="A285" s="10" t="s">
        <v>560</v>
      </c>
      <c r="B285" s="10" t="s">
        <v>584</v>
      </c>
      <c r="C285" s="10" t="s">
        <v>585</v>
      </c>
      <c r="D285" s="11">
        <v>45639</v>
      </c>
      <c r="E285" s="12">
        <v>210000</v>
      </c>
      <c r="F285" s="10" t="s">
        <v>27</v>
      </c>
      <c r="G285" s="10" t="s">
        <v>28</v>
      </c>
      <c r="H285" s="12">
        <v>210000</v>
      </c>
      <c r="I285" s="12">
        <v>88500</v>
      </c>
      <c r="J285" s="13">
        <f t="shared" si="16"/>
        <v>42.142857142857146</v>
      </c>
      <c r="K285" s="12">
        <v>192921</v>
      </c>
      <c r="L285" s="12">
        <v>10534</v>
      </c>
      <c r="M285" s="12">
        <f t="shared" si="17"/>
        <v>199466</v>
      </c>
      <c r="N285" s="12">
        <v>97533</v>
      </c>
      <c r="O285" s="14">
        <f t="shared" si="18"/>
        <v>2.0451129361344367</v>
      </c>
      <c r="P285" s="15">
        <v>1022</v>
      </c>
      <c r="Q285" s="16">
        <f t="shared" si="19"/>
        <v>195.17221135029354</v>
      </c>
      <c r="R285" s="17" t="s">
        <v>560</v>
      </c>
      <c r="S285" s="18">
        <f>ABS(O1336-O285)*100</f>
        <v>204.51129361344366</v>
      </c>
      <c r="T285" s="10" t="s">
        <v>30</v>
      </c>
      <c r="U285" s="10" t="s">
        <v>31</v>
      </c>
      <c r="V285" s="12">
        <v>10534</v>
      </c>
      <c r="W285" s="10" t="s">
        <v>31</v>
      </c>
      <c r="X285" s="10" t="s">
        <v>561</v>
      </c>
      <c r="Y285" s="10" t="s">
        <v>33</v>
      </c>
      <c r="Z285" s="10">
        <v>45</v>
      </c>
    </row>
    <row r="286" spans="1:26" x14ac:dyDescent="0.3">
      <c r="A286" s="19" t="s">
        <v>560</v>
      </c>
      <c r="B286" s="19" t="s">
        <v>586</v>
      </c>
      <c r="C286" s="19" t="s">
        <v>587</v>
      </c>
      <c r="D286" s="20">
        <v>45251</v>
      </c>
      <c r="E286" s="21">
        <v>186000</v>
      </c>
      <c r="F286" s="19" t="s">
        <v>27</v>
      </c>
      <c r="G286" s="19" t="s">
        <v>28</v>
      </c>
      <c r="H286" s="21">
        <v>186000</v>
      </c>
      <c r="I286" s="21">
        <v>75100</v>
      </c>
      <c r="J286" s="22">
        <f t="shared" si="16"/>
        <v>40.376344086021504</v>
      </c>
      <c r="K286" s="21">
        <v>190511</v>
      </c>
      <c r="L286" s="21">
        <v>10946</v>
      </c>
      <c r="M286" s="21">
        <f t="shared" si="17"/>
        <v>175054</v>
      </c>
      <c r="N286" s="21">
        <v>96024</v>
      </c>
      <c r="O286" s="23">
        <f t="shared" si="18"/>
        <v>1.8230234108139631</v>
      </c>
      <c r="P286" s="24">
        <v>1022</v>
      </c>
      <c r="Q286" s="25">
        <f t="shared" si="19"/>
        <v>171.28571428571428</v>
      </c>
      <c r="R286" s="26" t="s">
        <v>560</v>
      </c>
      <c r="S286" s="27">
        <f>ABS(O1336-O286)*100</f>
        <v>182.30234108139632</v>
      </c>
      <c r="T286" s="19" t="s">
        <v>30</v>
      </c>
      <c r="U286" s="19" t="s">
        <v>36</v>
      </c>
      <c r="V286" s="21">
        <v>10946</v>
      </c>
      <c r="W286" s="19" t="s">
        <v>31</v>
      </c>
      <c r="X286" s="19" t="s">
        <v>561</v>
      </c>
      <c r="Y286" s="19" t="s">
        <v>33</v>
      </c>
      <c r="Z286" s="19">
        <v>45</v>
      </c>
    </row>
    <row r="287" spans="1:26" x14ac:dyDescent="0.3">
      <c r="A287" s="19" t="s">
        <v>560</v>
      </c>
      <c r="B287" s="19" t="s">
        <v>588</v>
      </c>
      <c r="C287" s="19" t="s">
        <v>589</v>
      </c>
      <c r="D287" s="20">
        <v>45485</v>
      </c>
      <c r="E287" s="21">
        <v>222000</v>
      </c>
      <c r="F287" s="19" t="s">
        <v>27</v>
      </c>
      <c r="G287" s="19" t="s">
        <v>28</v>
      </c>
      <c r="H287" s="21">
        <v>222000</v>
      </c>
      <c r="I287" s="21">
        <v>87400</v>
      </c>
      <c r="J287" s="22">
        <f t="shared" si="16"/>
        <v>39.369369369369366</v>
      </c>
      <c r="K287" s="21">
        <v>189981</v>
      </c>
      <c r="L287" s="21">
        <v>10416</v>
      </c>
      <c r="M287" s="21">
        <f t="shared" si="17"/>
        <v>211584</v>
      </c>
      <c r="N287" s="21">
        <v>96024</v>
      </c>
      <c r="O287" s="23">
        <f t="shared" si="18"/>
        <v>2.2034491377155709</v>
      </c>
      <c r="P287" s="24">
        <v>1022</v>
      </c>
      <c r="Q287" s="25">
        <f t="shared" si="19"/>
        <v>207.0293542074364</v>
      </c>
      <c r="R287" s="26" t="s">
        <v>560</v>
      </c>
      <c r="S287" s="27">
        <f>ABS(O1336-O287)*100</f>
        <v>220.34491377155709</v>
      </c>
      <c r="T287" s="19" t="s">
        <v>30</v>
      </c>
      <c r="U287" s="19" t="s">
        <v>36</v>
      </c>
      <c r="V287" s="21">
        <v>10416</v>
      </c>
      <c r="W287" s="19" t="s">
        <v>31</v>
      </c>
      <c r="X287" s="19" t="s">
        <v>561</v>
      </c>
      <c r="Y287" s="19" t="s">
        <v>33</v>
      </c>
      <c r="Z287" s="19">
        <v>45</v>
      </c>
    </row>
    <row r="288" spans="1:26" x14ac:dyDescent="0.3">
      <c r="A288" s="10" t="s">
        <v>560</v>
      </c>
      <c r="B288" s="10" t="s">
        <v>590</v>
      </c>
      <c r="C288" s="10" t="s">
        <v>591</v>
      </c>
      <c r="D288" s="11">
        <v>45446</v>
      </c>
      <c r="E288" s="12">
        <v>211200</v>
      </c>
      <c r="F288" s="10" t="s">
        <v>27</v>
      </c>
      <c r="G288" s="10" t="s">
        <v>28</v>
      </c>
      <c r="H288" s="12">
        <v>211200</v>
      </c>
      <c r="I288" s="12">
        <v>103500</v>
      </c>
      <c r="J288" s="13">
        <f t="shared" si="16"/>
        <v>49.00568181818182</v>
      </c>
      <c r="K288" s="12">
        <v>226608</v>
      </c>
      <c r="L288" s="12">
        <v>10677</v>
      </c>
      <c r="M288" s="12">
        <f t="shared" si="17"/>
        <v>200523</v>
      </c>
      <c r="N288" s="12">
        <v>115471</v>
      </c>
      <c r="O288" s="14">
        <f t="shared" si="18"/>
        <v>1.7365658910029358</v>
      </c>
      <c r="P288" s="15">
        <v>1334</v>
      </c>
      <c r="Q288" s="16">
        <f t="shared" si="19"/>
        <v>150.31709145427286</v>
      </c>
      <c r="R288" s="17" t="s">
        <v>560</v>
      </c>
      <c r="S288" s="18">
        <f>ABS(O1336-O288)*100</f>
        <v>173.65658910029359</v>
      </c>
      <c r="T288" s="10" t="s">
        <v>30</v>
      </c>
      <c r="U288" s="10" t="s">
        <v>36</v>
      </c>
      <c r="V288" s="12">
        <v>10677</v>
      </c>
      <c r="W288" s="10" t="s">
        <v>31</v>
      </c>
      <c r="X288" s="10" t="s">
        <v>561</v>
      </c>
      <c r="Y288" s="10" t="s">
        <v>33</v>
      </c>
      <c r="Z288" s="10">
        <v>45</v>
      </c>
    </row>
    <row r="289" spans="1:26" x14ac:dyDescent="0.3">
      <c r="A289" s="10" t="s">
        <v>560</v>
      </c>
      <c r="B289" s="10" t="s">
        <v>592</v>
      </c>
      <c r="C289" s="10" t="s">
        <v>593</v>
      </c>
      <c r="D289" s="11">
        <v>45569</v>
      </c>
      <c r="E289" s="12">
        <v>187000</v>
      </c>
      <c r="F289" s="10" t="s">
        <v>27</v>
      </c>
      <c r="G289" s="10" t="s">
        <v>28</v>
      </c>
      <c r="H289" s="12">
        <v>187000</v>
      </c>
      <c r="I289" s="12">
        <v>89000</v>
      </c>
      <c r="J289" s="13">
        <f t="shared" si="16"/>
        <v>47.593582887700535</v>
      </c>
      <c r="K289" s="12">
        <v>193358</v>
      </c>
      <c r="L289" s="12">
        <v>10416</v>
      </c>
      <c r="M289" s="12">
        <f t="shared" si="17"/>
        <v>176584</v>
      </c>
      <c r="N289" s="12">
        <v>97829</v>
      </c>
      <c r="O289" s="14">
        <f t="shared" si="18"/>
        <v>1.8050271391918551</v>
      </c>
      <c r="P289" s="15">
        <v>1022</v>
      </c>
      <c r="Q289" s="16">
        <f t="shared" si="19"/>
        <v>172.78277886497065</v>
      </c>
      <c r="R289" s="17" t="s">
        <v>560</v>
      </c>
      <c r="S289" s="18">
        <f>ABS(O1336-O289)*100</f>
        <v>180.50271391918551</v>
      </c>
      <c r="T289" s="10" t="s">
        <v>30</v>
      </c>
      <c r="U289" s="10" t="s">
        <v>36</v>
      </c>
      <c r="V289" s="12">
        <v>10416</v>
      </c>
      <c r="W289" s="10" t="s">
        <v>31</v>
      </c>
      <c r="X289" s="10" t="s">
        <v>561</v>
      </c>
      <c r="Y289" s="10" t="s">
        <v>33</v>
      </c>
      <c r="Z289" s="10">
        <v>45</v>
      </c>
    </row>
    <row r="290" spans="1:26" x14ac:dyDescent="0.3">
      <c r="A290" s="19" t="s">
        <v>560</v>
      </c>
      <c r="B290" s="19" t="s">
        <v>594</v>
      </c>
      <c r="C290" s="19" t="s">
        <v>595</v>
      </c>
      <c r="D290" s="20">
        <v>45569</v>
      </c>
      <c r="E290" s="21">
        <v>232000</v>
      </c>
      <c r="F290" s="19" t="s">
        <v>27</v>
      </c>
      <c r="G290" s="19" t="s">
        <v>28</v>
      </c>
      <c r="H290" s="21">
        <v>232000</v>
      </c>
      <c r="I290" s="21">
        <v>86900</v>
      </c>
      <c r="J290" s="22">
        <f t="shared" si="16"/>
        <v>37.456896551724142</v>
      </c>
      <c r="K290" s="21">
        <v>188939</v>
      </c>
      <c r="L290" s="21">
        <v>10416</v>
      </c>
      <c r="M290" s="21">
        <f t="shared" si="17"/>
        <v>221584</v>
      </c>
      <c r="N290" s="21">
        <v>95466</v>
      </c>
      <c r="O290" s="23">
        <f t="shared" si="18"/>
        <v>2.3210776611568518</v>
      </c>
      <c r="P290" s="24">
        <v>1022</v>
      </c>
      <c r="Q290" s="25">
        <f t="shared" si="19"/>
        <v>216.81409001956948</v>
      </c>
      <c r="R290" s="26" t="s">
        <v>560</v>
      </c>
      <c r="S290" s="27">
        <f>ABS(O1336-O290)*100</f>
        <v>232.10776611568517</v>
      </c>
      <c r="T290" s="19" t="s">
        <v>30</v>
      </c>
      <c r="U290" s="19" t="s">
        <v>36</v>
      </c>
      <c r="V290" s="21">
        <v>10416</v>
      </c>
      <c r="W290" s="19" t="s">
        <v>31</v>
      </c>
      <c r="X290" s="19" t="s">
        <v>561</v>
      </c>
      <c r="Y290" s="19" t="s">
        <v>33</v>
      </c>
      <c r="Z290" s="19">
        <v>45</v>
      </c>
    </row>
    <row r="291" spans="1:26" x14ac:dyDescent="0.3">
      <c r="A291" s="19" t="s">
        <v>560</v>
      </c>
      <c r="B291" s="19" t="s">
        <v>596</v>
      </c>
      <c r="C291" s="19" t="s">
        <v>597</v>
      </c>
      <c r="D291" s="20">
        <v>45297</v>
      </c>
      <c r="E291" s="21">
        <v>169900</v>
      </c>
      <c r="F291" s="19" t="s">
        <v>27</v>
      </c>
      <c r="G291" s="19" t="s">
        <v>28</v>
      </c>
      <c r="H291" s="21">
        <v>169900</v>
      </c>
      <c r="I291" s="21">
        <v>75200</v>
      </c>
      <c r="J291" s="22">
        <f t="shared" si="16"/>
        <v>44.261330194231903</v>
      </c>
      <c r="K291" s="21">
        <v>190979</v>
      </c>
      <c r="L291" s="21">
        <v>10416</v>
      </c>
      <c r="M291" s="21">
        <f t="shared" si="17"/>
        <v>159484</v>
      </c>
      <c r="N291" s="21">
        <v>96557</v>
      </c>
      <c r="O291" s="23">
        <f t="shared" si="18"/>
        <v>1.6517083173669438</v>
      </c>
      <c r="P291" s="24">
        <v>1022</v>
      </c>
      <c r="Q291" s="25">
        <f t="shared" si="19"/>
        <v>156.05088062622309</v>
      </c>
      <c r="R291" s="26" t="s">
        <v>560</v>
      </c>
      <c r="S291" s="27">
        <f>ABS(O1336-O291)*100</f>
        <v>165.17083173669437</v>
      </c>
      <c r="T291" s="19" t="s">
        <v>30</v>
      </c>
      <c r="U291" s="19" t="s">
        <v>36</v>
      </c>
      <c r="V291" s="21">
        <v>10416</v>
      </c>
      <c r="W291" s="19" t="s">
        <v>31</v>
      </c>
      <c r="X291" s="19" t="s">
        <v>561</v>
      </c>
      <c r="Y291" s="19" t="s">
        <v>33</v>
      </c>
      <c r="Z291" s="19">
        <v>45</v>
      </c>
    </row>
    <row r="292" spans="1:26" x14ac:dyDescent="0.3">
      <c r="A292" s="19" t="s">
        <v>560</v>
      </c>
      <c r="B292" s="19" t="s">
        <v>614</v>
      </c>
      <c r="C292" s="19" t="s">
        <v>615</v>
      </c>
      <c r="D292" s="20">
        <v>45065</v>
      </c>
      <c r="E292" s="21">
        <v>235000</v>
      </c>
      <c r="F292" s="19" t="s">
        <v>27</v>
      </c>
      <c r="G292" s="19" t="s">
        <v>28</v>
      </c>
      <c r="H292" s="21">
        <v>235000</v>
      </c>
      <c r="I292" s="21">
        <v>73000</v>
      </c>
      <c r="J292" s="22">
        <f t="shared" si="16"/>
        <v>31.063829787234042</v>
      </c>
      <c r="K292" s="21">
        <v>185321</v>
      </c>
      <c r="L292" s="21">
        <v>10416</v>
      </c>
      <c r="M292" s="21">
        <f t="shared" si="17"/>
        <v>224584</v>
      </c>
      <c r="N292" s="21">
        <v>93532</v>
      </c>
      <c r="O292" s="23">
        <f t="shared" si="18"/>
        <v>2.4011461318051577</v>
      </c>
      <c r="P292" s="24">
        <v>1036</v>
      </c>
      <c r="Q292" s="25">
        <f t="shared" si="19"/>
        <v>216.77992277992277</v>
      </c>
      <c r="R292" s="26" t="s">
        <v>560</v>
      </c>
      <c r="S292" s="27">
        <f>ABS(O1329-O292)*100</f>
        <v>68.328256376990296</v>
      </c>
      <c r="T292" s="19" t="s">
        <v>30</v>
      </c>
      <c r="U292" s="19" t="s">
        <v>36</v>
      </c>
      <c r="V292" s="21">
        <v>10416</v>
      </c>
      <c r="W292" s="19" t="s">
        <v>31</v>
      </c>
      <c r="X292" s="19" t="s">
        <v>561</v>
      </c>
      <c r="Y292" s="19" t="s">
        <v>33</v>
      </c>
      <c r="Z292" s="19">
        <v>45</v>
      </c>
    </row>
    <row r="293" spans="1:26" x14ac:dyDescent="0.3">
      <c r="A293" s="10" t="s">
        <v>560</v>
      </c>
      <c r="B293" s="10" t="s">
        <v>616</v>
      </c>
      <c r="C293" s="10" t="s">
        <v>617</v>
      </c>
      <c r="D293" s="11">
        <v>45054</v>
      </c>
      <c r="E293" s="12">
        <v>180000</v>
      </c>
      <c r="F293" s="10" t="s">
        <v>27</v>
      </c>
      <c r="G293" s="10" t="s">
        <v>28</v>
      </c>
      <c r="H293" s="12">
        <v>180000</v>
      </c>
      <c r="I293" s="12">
        <v>77100</v>
      </c>
      <c r="J293" s="13">
        <f t="shared" si="16"/>
        <v>42.833333333333336</v>
      </c>
      <c r="K293" s="12">
        <v>195647</v>
      </c>
      <c r="L293" s="12">
        <v>10416</v>
      </c>
      <c r="M293" s="12">
        <f t="shared" si="17"/>
        <v>169584</v>
      </c>
      <c r="N293" s="12">
        <v>99054</v>
      </c>
      <c r="O293" s="14">
        <f t="shared" si="18"/>
        <v>1.7120358592282998</v>
      </c>
      <c r="P293" s="15">
        <v>1046</v>
      </c>
      <c r="Q293" s="16">
        <f t="shared" si="19"/>
        <v>162.12619502868068</v>
      </c>
      <c r="R293" s="17" t="s">
        <v>560</v>
      </c>
      <c r="S293" s="18">
        <f>ABS(O1329-O293)*100</f>
        <v>0.58277088069549343</v>
      </c>
      <c r="T293" s="10" t="s">
        <v>30</v>
      </c>
      <c r="U293" s="10" t="s">
        <v>36</v>
      </c>
      <c r="V293" s="12">
        <v>10416</v>
      </c>
      <c r="W293" s="10" t="s">
        <v>31</v>
      </c>
      <c r="X293" s="10" t="s">
        <v>561</v>
      </c>
      <c r="Y293" s="10" t="s">
        <v>33</v>
      </c>
      <c r="Z293" s="10">
        <v>45</v>
      </c>
    </row>
    <row r="294" spans="1:26" x14ac:dyDescent="0.3">
      <c r="A294" s="10" t="s">
        <v>560</v>
      </c>
      <c r="B294" s="10" t="s">
        <v>618</v>
      </c>
      <c r="C294" s="10" t="s">
        <v>619</v>
      </c>
      <c r="D294" s="11">
        <v>45744</v>
      </c>
      <c r="E294" s="12">
        <v>154500</v>
      </c>
      <c r="F294" s="10" t="s">
        <v>27</v>
      </c>
      <c r="G294" s="10" t="s">
        <v>28</v>
      </c>
      <c r="H294" s="12">
        <v>154500</v>
      </c>
      <c r="I294" s="12">
        <v>90100</v>
      </c>
      <c r="J294" s="13">
        <f t="shared" si="16"/>
        <v>58.317152103559863</v>
      </c>
      <c r="K294" s="12">
        <v>195782</v>
      </c>
      <c r="L294" s="12">
        <v>11458</v>
      </c>
      <c r="M294" s="12">
        <f t="shared" si="17"/>
        <v>143042</v>
      </c>
      <c r="N294" s="12">
        <v>98568</v>
      </c>
      <c r="O294" s="14">
        <f t="shared" si="18"/>
        <v>1.4512012012012012</v>
      </c>
      <c r="P294" s="15">
        <v>1052</v>
      </c>
      <c r="Q294" s="16">
        <f t="shared" si="19"/>
        <v>135.97148288973384</v>
      </c>
      <c r="R294" s="17" t="s">
        <v>560</v>
      </c>
      <c r="S294" s="18">
        <f>ABS(O1329-O294)*100</f>
        <v>26.666236683405351</v>
      </c>
      <c r="T294" s="10" t="s">
        <v>30</v>
      </c>
      <c r="U294" s="10" t="s">
        <v>31</v>
      </c>
      <c r="V294" s="12">
        <v>11458</v>
      </c>
      <c r="W294" s="10" t="s">
        <v>31</v>
      </c>
      <c r="X294" s="10" t="s">
        <v>561</v>
      </c>
      <c r="Y294" s="10" t="s">
        <v>33</v>
      </c>
      <c r="Z294" s="10">
        <v>45</v>
      </c>
    </row>
    <row r="295" spans="1:26" x14ac:dyDescent="0.3">
      <c r="A295" s="19" t="s">
        <v>560</v>
      </c>
      <c r="B295" s="19" t="s">
        <v>620</v>
      </c>
      <c r="C295" s="19" t="s">
        <v>621</v>
      </c>
      <c r="D295" s="20">
        <v>45597</v>
      </c>
      <c r="E295" s="21">
        <v>189900</v>
      </c>
      <c r="F295" s="19" t="s">
        <v>27</v>
      </c>
      <c r="G295" s="19" t="s">
        <v>28</v>
      </c>
      <c r="H295" s="21">
        <v>189900</v>
      </c>
      <c r="I295" s="21">
        <v>92100</v>
      </c>
      <c r="J295" s="22">
        <f t="shared" si="16"/>
        <v>48.499210110584521</v>
      </c>
      <c r="K295" s="21">
        <v>200449</v>
      </c>
      <c r="L295" s="21">
        <v>11005</v>
      </c>
      <c r="M295" s="21">
        <f t="shared" si="17"/>
        <v>178895</v>
      </c>
      <c r="N295" s="21">
        <v>101306</v>
      </c>
      <c r="O295" s="23">
        <f t="shared" si="18"/>
        <v>1.7658875091307524</v>
      </c>
      <c r="P295" s="24">
        <v>1052</v>
      </c>
      <c r="Q295" s="25">
        <f t="shared" si="19"/>
        <v>170.0522813688213</v>
      </c>
      <c r="R295" s="26" t="s">
        <v>560</v>
      </c>
      <c r="S295" s="27">
        <f>ABS(O1329-O295)*100</f>
        <v>4.802394109549768</v>
      </c>
      <c r="T295" s="19" t="s">
        <v>30</v>
      </c>
      <c r="U295" s="19" t="s">
        <v>31</v>
      </c>
      <c r="V295" s="21">
        <v>11005</v>
      </c>
      <c r="W295" s="19" t="s">
        <v>31</v>
      </c>
      <c r="X295" s="19" t="s">
        <v>561</v>
      </c>
      <c r="Y295" s="19" t="s">
        <v>33</v>
      </c>
      <c r="Z295" s="19">
        <v>45</v>
      </c>
    </row>
    <row r="296" spans="1:26" x14ac:dyDescent="0.3">
      <c r="A296" s="19" t="s">
        <v>560</v>
      </c>
      <c r="B296" s="19" t="s">
        <v>622</v>
      </c>
      <c r="C296" s="19" t="s">
        <v>623</v>
      </c>
      <c r="D296" s="20">
        <v>45554</v>
      </c>
      <c r="E296" s="21">
        <v>190000</v>
      </c>
      <c r="F296" s="19" t="s">
        <v>27</v>
      </c>
      <c r="G296" s="19" t="s">
        <v>28</v>
      </c>
      <c r="H296" s="21">
        <v>190000</v>
      </c>
      <c r="I296" s="21">
        <v>89900</v>
      </c>
      <c r="J296" s="22">
        <f t="shared" si="16"/>
        <v>47.315789473684212</v>
      </c>
      <c r="K296" s="21">
        <v>195221</v>
      </c>
      <c r="L296" s="21">
        <v>11069</v>
      </c>
      <c r="M296" s="21">
        <f t="shared" si="17"/>
        <v>178931</v>
      </c>
      <c r="N296" s="21">
        <v>98477</v>
      </c>
      <c r="O296" s="23">
        <f t="shared" si="18"/>
        <v>1.8169826456939184</v>
      </c>
      <c r="P296" s="24">
        <v>1052</v>
      </c>
      <c r="Q296" s="25">
        <f t="shared" si="19"/>
        <v>170.08650190114068</v>
      </c>
      <c r="R296" s="26" t="s">
        <v>560</v>
      </c>
      <c r="S296" s="27">
        <f>ABS(O1329-O296)*100</f>
        <v>9.911907765866367</v>
      </c>
      <c r="T296" s="19" t="s">
        <v>30</v>
      </c>
      <c r="U296" s="19" t="s">
        <v>36</v>
      </c>
      <c r="V296" s="21">
        <v>10416</v>
      </c>
      <c r="W296" s="19" t="s">
        <v>31</v>
      </c>
      <c r="X296" s="19" t="s">
        <v>561</v>
      </c>
      <c r="Y296" s="19" t="s">
        <v>33</v>
      </c>
      <c r="Z296" s="19">
        <v>45</v>
      </c>
    </row>
    <row r="297" spans="1:26" x14ac:dyDescent="0.3">
      <c r="A297" s="10" t="s">
        <v>560</v>
      </c>
      <c r="B297" s="10" t="s">
        <v>624</v>
      </c>
      <c r="C297" s="10" t="s">
        <v>625</v>
      </c>
      <c r="D297" s="11">
        <v>45519</v>
      </c>
      <c r="E297" s="12">
        <v>219900</v>
      </c>
      <c r="F297" s="10" t="s">
        <v>27</v>
      </c>
      <c r="G297" s="10" t="s">
        <v>28</v>
      </c>
      <c r="H297" s="12">
        <v>219900</v>
      </c>
      <c r="I297" s="12">
        <v>90200</v>
      </c>
      <c r="J297" s="13">
        <f t="shared" si="16"/>
        <v>41.018644838562984</v>
      </c>
      <c r="K297" s="12">
        <v>196096</v>
      </c>
      <c r="L297" s="12">
        <v>12815</v>
      </c>
      <c r="M297" s="12">
        <f t="shared" si="17"/>
        <v>207085</v>
      </c>
      <c r="N297" s="12">
        <v>98011</v>
      </c>
      <c r="O297" s="14">
        <f t="shared" si="18"/>
        <v>2.1128750854495926</v>
      </c>
      <c r="P297" s="15">
        <v>1073</v>
      </c>
      <c r="Q297" s="16">
        <f t="shared" si="19"/>
        <v>192.99627213420317</v>
      </c>
      <c r="R297" s="17" t="s">
        <v>560</v>
      </c>
      <c r="S297" s="18">
        <f>ABS(O1329-O297)*100</f>
        <v>39.50115174143378</v>
      </c>
      <c r="T297" s="10" t="s">
        <v>30</v>
      </c>
      <c r="U297" s="10" t="s">
        <v>36</v>
      </c>
      <c r="V297" s="12">
        <v>12815</v>
      </c>
      <c r="W297" s="10" t="s">
        <v>31</v>
      </c>
      <c r="X297" s="10" t="s">
        <v>561</v>
      </c>
      <c r="Y297" s="10" t="s">
        <v>33</v>
      </c>
      <c r="Z297" s="10">
        <v>45</v>
      </c>
    </row>
    <row r="298" spans="1:26" x14ac:dyDescent="0.3">
      <c r="A298" s="10" t="s">
        <v>560</v>
      </c>
      <c r="B298" s="10" t="s">
        <v>626</v>
      </c>
      <c r="C298" s="10" t="s">
        <v>627</v>
      </c>
      <c r="D298" s="11">
        <v>45246</v>
      </c>
      <c r="E298" s="12">
        <v>200000</v>
      </c>
      <c r="F298" s="10" t="s">
        <v>27</v>
      </c>
      <c r="G298" s="10" t="s">
        <v>28</v>
      </c>
      <c r="H298" s="12">
        <v>200000</v>
      </c>
      <c r="I298" s="12">
        <v>79000</v>
      </c>
      <c r="J298" s="13">
        <f t="shared" si="16"/>
        <v>39.5</v>
      </c>
      <c r="K298" s="12">
        <v>200796</v>
      </c>
      <c r="L298" s="12">
        <v>12829</v>
      </c>
      <c r="M298" s="12">
        <f t="shared" si="17"/>
        <v>187171</v>
      </c>
      <c r="N298" s="12">
        <v>100517</v>
      </c>
      <c r="O298" s="14">
        <f t="shared" si="18"/>
        <v>1.86208303073112</v>
      </c>
      <c r="P298" s="15">
        <v>1099</v>
      </c>
      <c r="Q298" s="16">
        <f t="shared" si="19"/>
        <v>170.3102820746133</v>
      </c>
      <c r="R298" s="17" t="s">
        <v>560</v>
      </c>
      <c r="S298" s="18">
        <f>ABS(O1329-O298)*100</f>
        <v>14.421946269586527</v>
      </c>
      <c r="T298" s="10" t="s">
        <v>30</v>
      </c>
      <c r="U298" s="10" t="s">
        <v>36</v>
      </c>
      <c r="V298" s="12">
        <v>12829</v>
      </c>
      <c r="W298" s="10" t="s">
        <v>31</v>
      </c>
      <c r="X298" s="10" t="s">
        <v>561</v>
      </c>
      <c r="Y298" s="10" t="s">
        <v>33</v>
      </c>
      <c r="Z298" s="10">
        <v>45</v>
      </c>
    </row>
    <row r="299" spans="1:26" x14ac:dyDescent="0.3">
      <c r="A299" s="19" t="s">
        <v>560</v>
      </c>
      <c r="B299" s="19" t="s">
        <v>628</v>
      </c>
      <c r="C299" s="19" t="s">
        <v>629</v>
      </c>
      <c r="D299" s="20">
        <v>45138</v>
      </c>
      <c r="E299" s="21">
        <v>185000</v>
      </c>
      <c r="F299" s="19" t="s">
        <v>27</v>
      </c>
      <c r="G299" s="19" t="s">
        <v>28</v>
      </c>
      <c r="H299" s="21">
        <v>185000</v>
      </c>
      <c r="I299" s="21">
        <v>72800</v>
      </c>
      <c r="J299" s="22">
        <f t="shared" si="16"/>
        <v>39.351351351351347</v>
      </c>
      <c r="K299" s="21">
        <v>184813</v>
      </c>
      <c r="L299" s="21">
        <v>11587</v>
      </c>
      <c r="M299" s="21">
        <f t="shared" si="17"/>
        <v>173413</v>
      </c>
      <c r="N299" s="21">
        <v>92634</v>
      </c>
      <c r="O299" s="23">
        <f t="shared" si="18"/>
        <v>1.8720232312110023</v>
      </c>
      <c r="P299" s="24">
        <v>1022</v>
      </c>
      <c r="Q299" s="25">
        <f t="shared" si="19"/>
        <v>169.68003913894324</v>
      </c>
      <c r="R299" s="26" t="s">
        <v>560</v>
      </c>
      <c r="S299" s="27">
        <f>ABS(O1329-O299)*100</f>
        <v>15.415966317574759</v>
      </c>
      <c r="T299" s="19" t="s">
        <v>30</v>
      </c>
      <c r="U299" s="19" t="s">
        <v>36</v>
      </c>
      <c r="V299" s="21">
        <v>11587</v>
      </c>
      <c r="W299" s="19" t="s">
        <v>31</v>
      </c>
      <c r="X299" s="19" t="s">
        <v>561</v>
      </c>
      <c r="Y299" s="19" t="s">
        <v>33</v>
      </c>
      <c r="Z299" s="19">
        <v>45</v>
      </c>
    </row>
    <row r="300" spans="1:26" x14ac:dyDescent="0.3">
      <c r="A300" s="19" t="s">
        <v>560</v>
      </c>
      <c r="B300" s="19" t="s">
        <v>630</v>
      </c>
      <c r="C300" s="19" t="s">
        <v>631</v>
      </c>
      <c r="D300" s="20">
        <v>45485</v>
      </c>
      <c r="E300" s="21">
        <v>250000</v>
      </c>
      <c r="F300" s="19" t="s">
        <v>27</v>
      </c>
      <c r="G300" s="19" t="s">
        <v>28</v>
      </c>
      <c r="H300" s="21">
        <v>250000</v>
      </c>
      <c r="I300" s="21">
        <v>90100</v>
      </c>
      <c r="J300" s="22">
        <f t="shared" si="16"/>
        <v>36.04</v>
      </c>
      <c r="K300" s="21">
        <v>195682</v>
      </c>
      <c r="L300" s="21">
        <v>11769</v>
      </c>
      <c r="M300" s="21">
        <f t="shared" si="17"/>
        <v>238231</v>
      </c>
      <c r="N300" s="21">
        <v>98349</v>
      </c>
      <c r="O300" s="23">
        <f t="shared" si="18"/>
        <v>2.4223022094784898</v>
      </c>
      <c r="P300" s="24">
        <v>1022</v>
      </c>
      <c r="Q300" s="25">
        <f t="shared" si="19"/>
        <v>233.10273972602741</v>
      </c>
      <c r="R300" s="26" t="s">
        <v>560</v>
      </c>
      <c r="S300" s="27">
        <f>ABS(O1329-O300)*100</f>
        <v>70.443864144323513</v>
      </c>
      <c r="T300" s="19" t="s">
        <v>30</v>
      </c>
      <c r="U300" s="19" t="s">
        <v>36</v>
      </c>
      <c r="V300" s="21">
        <v>10605</v>
      </c>
      <c r="W300" s="19" t="s">
        <v>31</v>
      </c>
      <c r="X300" s="19" t="s">
        <v>561</v>
      </c>
      <c r="Y300" s="19" t="s">
        <v>33</v>
      </c>
      <c r="Z300" s="19">
        <v>45</v>
      </c>
    </row>
    <row r="301" spans="1:26" x14ac:dyDescent="0.3">
      <c r="A301" s="10" t="s">
        <v>560</v>
      </c>
      <c r="B301" s="10" t="s">
        <v>632</v>
      </c>
      <c r="C301" s="10" t="s">
        <v>633</v>
      </c>
      <c r="D301" s="11">
        <v>45602</v>
      </c>
      <c r="E301" s="12">
        <v>140000</v>
      </c>
      <c r="F301" s="10" t="s">
        <v>27</v>
      </c>
      <c r="G301" s="10" t="s">
        <v>28</v>
      </c>
      <c r="H301" s="12">
        <v>140000</v>
      </c>
      <c r="I301" s="12">
        <v>84500</v>
      </c>
      <c r="J301" s="13">
        <f t="shared" si="16"/>
        <v>60.357142857142854</v>
      </c>
      <c r="K301" s="12">
        <v>183854</v>
      </c>
      <c r="L301" s="12">
        <v>11165</v>
      </c>
      <c r="M301" s="12">
        <f t="shared" si="17"/>
        <v>128835</v>
      </c>
      <c r="N301" s="12">
        <v>92347</v>
      </c>
      <c r="O301" s="14">
        <f t="shared" si="18"/>
        <v>1.3951184120761908</v>
      </c>
      <c r="P301" s="15">
        <v>1022</v>
      </c>
      <c r="Q301" s="16">
        <f t="shared" si="19"/>
        <v>126.06164383561644</v>
      </c>
      <c r="R301" s="17" t="s">
        <v>560</v>
      </c>
      <c r="S301" s="18">
        <f>ABS(O1329-O301)*100</f>
        <v>32.274515595906394</v>
      </c>
      <c r="T301" s="10" t="s">
        <v>30</v>
      </c>
      <c r="U301" s="10" t="s">
        <v>31</v>
      </c>
      <c r="V301" s="12">
        <v>11165</v>
      </c>
      <c r="W301" s="10" t="s">
        <v>31</v>
      </c>
      <c r="X301" s="10" t="s">
        <v>561</v>
      </c>
      <c r="Y301" s="10" t="s">
        <v>33</v>
      </c>
      <c r="Z301" s="10">
        <v>45</v>
      </c>
    </row>
    <row r="302" spans="1:26" x14ac:dyDescent="0.3">
      <c r="A302" s="10" t="s">
        <v>560</v>
      </c>
      <c r="B302" s="10" t="s">
        <v>634</v>
      </c>
      <c r="C302" s="10" t="s">
        <v>635</v>
      </c>
      <c r="D302" s="11">
        <v>45051</v>
      </c>
      <c r="E302" s="12">
        <v>170000</v>
      </c>
      <c r="F302" s="10" t="s">
        <v>27</v>
      </c>
      <c r="G302" s="10" t="s">
        <v>28</v>
      </c>
      <c r="H302" s="12">
        <v>170000</v>
      </c>
      <c r="I302" s="12">
        <v>66800</v>
      </c>
      <c r="J302" s="13">
        <f t="shared" si="16"/>
        <v>39.294117647058826</v>
      </c>
      <c r="K302" s="12">
        <v>167295</v>
      </c>
      <c r="L302" s="12">
        <v>10879</v>
      </c>
      <c r="M302" s="12">
        <f t="shared" si="17"/>
        <v>159121</v>
      </c>
      <c r="N302" s="12">
        <v>83644</v>
      </c>
      <c r="O302" s="14">
        <f t="shared" si="18"/>
        <v>1.9023600019128688</v>
      </c>
      <c r="P302" s="15">
        <v>949</v>
      </c>
      <c r="Q302" s="16">
        <f t="shared" si="19"/>
        <v>167.67228661749209</v>
      </c>
      <c r="R302" s="17" t="s">
        <v>560</v>
      </c>
      <c r="S302" s="18">
        <f>ABS(O1329-O302)*100</f>
        <v>18.449643387761405</v>
      </c>
      <c r="T302" s="10" t="s">
        <v>30</v>
      </c>
      <c r="U302" s="10" t="s">
        <v>36</v>
      </c>
      <c r="V302" s="12">
        <v>10879</v>
      </c>
      <c r="W302" s="10" t="s">
        <v>31</v>
      </c>
      <c r="X302" s="10" t="s">
        <v>561</v>
      </c>
      <c r="Y302" s="10" t="s">
        <v>33</v>
      </c>
      <c r="Z302" s="10">
        <v>45</v>
      </c>
    </row>
    <row r="303" spans="1:26" x14ac:dyDescent="0.3">
      <c r="A303" s="19" t="s">
        <v>560</v>
      </c>
      <c r="B303" s="19" t="s">
        <v>636</v>
      </c>
      <c r="C303" s="19" t="s">
        <v>637</v>
      </c>
      <c r="D303" s="20">
        <v>45719</v>
      </c>
      <c r="E303" s="21">
        <v>138000</v>
      </c>
      <c r="F303" s="19" t="s">
        <v>27</v>
      </c>
      <c r="G303" s="19" t="s">
        <v>28</v>
      </c>
      <c r="H303" s="21">
        <v>138000</v>
      </c>
      <c r="I303" s="21">
        <v>75000</v>
      </c>
      <c r="J303" s="22">
        <f t="shared" si="16"/>
        <v>54.347826086956516</v>
      </c>
      <c r="K303" s="21">
        <v>160820</v>
      </c>
      <c r="L303" s="21">
        <v>11097</v>
      </c>
      <c r="M303" s="21">
        <f t="shared" si="17"/>
        <v>126903</v>
      </c>
      <c r="N303" s="21">
        <v>80065</v>
      </c>
      <c r="O303" s="23">
        <f t="shared" si="18"/>
        <v>1.5849996877537</v>
      </c>
      <c r="P303" s="24">
        <v>949</v>
      </c>
      <c r="Q303" s="25">
        <f t="shared" si="19"/>
        <v>133.72286617492097</v>
      </c>
      <c r="R303" s="26" t="s">
        <v>560</v>
      </c>
      <c r="S303" s="27">
        <f>ABS(O1329-O303)*100</f>
        <v>13.286388028155471</v>
      </c>
      <c r="T303" s="19" t="s">
        <v>30</v>
      </c>
      <c r="U303" s="19" t="s">
        <v>31</v>
      </c>
      <c r="V303" s="21">
        <v>11097</v>
      </c>
      <c r="W303" s="19" t="s">
        <v>31</v>
      </c>
      <c r="X303" s="19" t="s">
        <v>561</v>
      </c>
      <c r="Y303" s="19" t="s">
        <v>33</v>
      </c>
      <c r="Z303" s="19">
        <v>45</v>
      </c>
    </row>
    <row r="304" spans="1:26" x14ac:dyDescent="0.3">
      <c r="A304" s="19" t="s">
        <v>560</v>
      </c>
      <c r="B304" s="19" t="s">
        <v>648</v>
      </c>
      <c r="C304" s="19" t="s">
        <v>649</v>
      </c>
      <c r="D304" s="20">
        <v>45589</v>
      </c>
      <c r="E304" s="21">
        <v>193500</v>
      </c>
      <c r="F304" s="19" t="s">
        <v>27</v>
      </c>
      <c r="G304" s="19" t="s">
        <v>28</v>
      </c>
      <c r="H304" s="21">
        <v>193500</v>
      </c>
      <c r="I304" s="21">
        <v>87200</v>
      </c>
      <c r="J304" s="22">
        <f t="shared" si="16"/>
        <v>45.064599483204134</v>
      </c>
      <c r="K304" s="21">
        <v>189417</v>
      </c>
      <c r="L304" s="21">
        <v>15937</v>
      </c>
      <c r="M304" s="21">
        <f t="shared" si="17"/>
        <v>177563</v>
      </c>
      <c r="N304" s="21">
        <v>92770</v>
      </c>
      <c r="O304" s="23">
        <f t="shared" si="18"/>
        <v>1.9140131508030613</v>
      </c>
      <c r="P304" s="24">
        <v>1026</v>
      </c>
      <c r="Q304" s="25">
        <f t="shared" si="19"/>
        <v>173.06335282651071</v>
      </c>
      <c r="R304" s="26" t="s">
        <v>560</v>
      </c>
      <c r="S304" s="27">
        <f>ABS(O1325-O304)*100</f>
        <v>101.93891604928093</v>
      </c>
      <c r="T304" s="19" t="s">
        <v>30</v>
      </c>
      <c r="U304" s="19" t="s">
        <v>31</v>
      </c>
      <c r="V304" s="21">
        <v>15937</v>
      </c>
      <c r="W304" s="19" t="s">
        <v>31</v>
      </c>
      <c r="X304" s="19" t="s">
        <v>561</v>
      </c>
      <c r="Y304" s="19" t="s">
        <v>33</v>
      </c>
      <c r="Z304" s="19">
        <v>45</v>
      </c>
    </row>
    <row r="305" spans="1:26" x14ac:dyDescent="0.3">
      <c r="A305" s="10" t="s">
        <v>560</v>
      </c>
      <c r="B305" s="10" t="s">
        <v>650</v>
      </c>
      <c r="C305" s="10" t="s">
        <v>651</v>
      </c>
      <c r="D305" s="11">
        <v>45023</v>
      </c>
      <c r="E305" s="12">
        <v>185000</v>
      </c>
      <c r="F305" s="10" t="s">
        <v>27</v>
      </c>
      <c r="G305" s="10" t="s">
        <v>28</v>
      </c>
      <c r="H305" s="12">
        <v>185000</v>
      </c>
      <c r="I305" s="12">
        <v>68000</v>
      </c>
      <c r="J305" s="13">
        <f t="shared" si="16"/>
        <v>36.756756756756758</v>
      </c>
      <c r="K305" s="12">
        <v>175601</v>
      </c>
      <c r="L305" s="12">
        <v>12163</v>
      </c>
      <c r="M305" s="12">
        <f t="shared" si="17"/>
        <v>172837</v>
      </c>
      <c r="N305" s="12">
        <v>87400</v>
      </c>
      <c r="O305" s="14">
        <f t="shared" si="18"/>
        <v>1.9775400457665904</v>
      </c>
      <c r="P305" s="15">
        <v>960</v>
      </c>
      <c r="Q305" s="16">
        <f t="shared" si="19"/>
        <v>180.03854166666667</v>
      </c>
      <c r="R305" s="17" t="s">
        <v>560</v>
      </c>
      <c r="S305" s="18">
        <f>ABS(O1325-O305)*100</f>
        <v>108.29160554563384</v>
      </c>
      <c r="T305" s="10" t="s">
        <v>30</v>
      </c>
      <c r="U305" s="10" t="s">
        <v>36</v>
      </c>
      <c r="V305" s="12">
        <v>12163</v>
      </c>
      <c r="W305" s="10" t="s">
        <v>31</v>
      </c>
      <c r="X305" s="10" t="s">
        <v>561</v>
      </c>
      <c r="Y305" s="10" t="s">
        <v>33</v>
      </c>
      <c r="Z305" s="10">
        <v>45</v>
      </c>
    </row>
    <row r="306" spans="1:26" x14ac:dyDescent="0.3">
      <c r="A306" s="10" t="s">
        <v>560</v>
      </c>
      <c r="B306" s="10" t="s">
        <v>652</v>
      </c>
      <c r="C306" s="10" t="s">
        <v>653</v>
      </c>
      <c r="D306" s="11">
        <v>45065</v>
      </c>
      <c r="E306" s="12">
        <v>174250</v>
      </c>
      <c r="F306" s="10" t="s">
        <v>27</v>
      </c>
      <c r="G306" s="10" t="s">
        <v>28</v>
      </c>
      <c r="H306" s="12">
        <v>174250</v>
      </c>
      <c r="I306" s="12">
        <v>68100</v>
      </c>
      <c r="J306" s="13">
        <f t="shared" si="16"/>
        <v>39.081779053084645</v>
      </c>
      <c r="K306" s="12">
        <v>172562</v>
      </c>
      <c r="L306" s="12">
        <v>12163</v>
      </c>
      <c r="M306" s="12">
        <f t="shared" si="17"/>
        <v>162087</v>
      </c>
      <c r="N306" s="12">
        <v>85774</v>
      </c>
      <c r="O306" s="14">
        <f t="shared" si="18"/>
        <v>1.8896985100380068</v>
      </c>
      <c r="P306" s="15">
        <v>960</v>
      </c>
      <c r="Q306" s="16">
        <f t="shared" si="19"/>
        <v>168.84062499999999</v>
      </c>
      <c r="R306" s="17" t="s">
        <v>560</v>
      </c>
      <c r="S306" s="18">
        <f>ABS(O1325-O306)*100</f>
        <v>99.507451972775485</v>
      </c>
      <c r="T306" s="10" t="s">
        <v>30</v>
      </c>
      <c r="U306" s="10" t="s">
        <v>36</v>
      </c>
      <c r="V306" s="12">
        <v>12163</v>
      </c>
      <c r="W306" s="10" t="s">
        <v>31</v>
      </c>
      <c r="X306" s="10" t="s">
        <v>561</v>
      </c>
      <c r="Y306" s="10" t="s">
        <v>33</v>
      </c>
      <c r="Z306" s="10">
        <v>45</v>
      </c>
    </row>
    <row r="307" spans="1:26" x14ac:dyDescent="0.3">
      <c r="A307" s="19" t="s">
        <v>560</v>
      </c>
      <c r="B307" s="19" t="s">
        <v>654</v>
      </c>
      <c r="C307" s="19" t="s">
        <v>655</v>
      </c>
      <c r="D307" s="20">
        <v>45558</v>
      </c>
      <c r="E307" s="21">
        <v>215000</v>
      </c>
      <c r="F307" s="19" t="s">
        <v>27</v>
      </c>
      <c r="G307" s="19" t="s">
        <v>28</v>
      </c>
      <c r="H307" s="21">
        <v>215000</v>
      </c>
      <c r="I307" s="21">
        <v>83900</v>
      </c>
      <c r="J307" s="22">
        <f t="shared" si="16"/>
        <v>39.02325581395349</v>
      </c>
      <c r="K307" s="21">
        <v>182400</v>
      </c>
      <c r="L307" s="21">
        <v>12163</v>
      </c>
      <c r="M307" s="21">
        <f t="shared" si="17"/>
        <v>202837</v>
      </c>
      <c r="N307" s="21">
        <v>91035</v>
      </c>
      <c r="O307" s="23">
        <f t="shared" si="18"/>
        <v>2.2281210523425057</v>
      </c>
      <c r="P307" s="24">
        <v>1026</v>
      </c>
      <c r="Q307" s="25">
        <f t="shared" si="19"/>
        <v>197.69688109161794</v>
      </c>
      <c r="R307" s="26" t="s">
        <v>560</v>
      </c>
      <c r="S307" s="27">
        <f>ABS(O1325-O307)*100</f>
        <v>133.34970620322537</v>
      </c>
      <c r="T307" s="19" t="s">
        <v>30</v>
      </c>
      <c r="U307" s="19" t="s">
        <v>36</v>
      </c>
      <c r="V307" s="21">
        <v>12163</v>
      </c>
      <c r="W307" s="19" t="s">
        <v>31</v>
      </c>
      <c r="X307" s="19" t="s">
        <v>561</v>
      </c>
      <c r="Y307" s="19" t="s">
        <v>33</v>
      </c>
      <c r="Z307" s="19">
        <v>45</v>
      </c>
    </row>
    <row r="308" spans="1:26" x14ac:dyDescent="0.3">
      <c r="A308" s="19" t="s">
        <v>560</v>
      </c>
      <c r="B308" s="19" t="s">
        <v>656</v>
      </c>
      <c r="C308" s="19" t="s">
        <v>657</v>
      </c>
      <c r="D308" s="20">
        <v>45532</v>
      </c>
      <c r="E308" s="21">
        <v>182900</v>
      </c>
      <c r="F308" s="19" t="s">
        <v>27</v>
      </c>
      <c r="G308" s="19" t="s">
        <v>28</v>
      </c>
      <c r="H308" s="21">
        <v>182900</v>
      </c>
      <c r="I308" s="21">
        <v>82000</v>
      </c>
      <c r="J308" s="22">
        <f t="shared" si="16"/>
        <v>44.8332422088573</v>
      </c>
      <c r="K308" s="21">
        <v>178494</v>
      </c>
      <c r="L308" s="21">
        <v>12214</v>
      </c>
      <c r="M308" s="21">
        <f t="shared" si="17"/>
        <v>170686</v>
      </c>
      <c r="N308" s="21">
        <v>88919</v>
      </c>
      <c r="O308" s="23">
        <f t="shared" si="18"/>
        <v>1.9195672465952158</v>
      </c>
      <c r="P308" s="24">
        <v>960</v>
      </c>
      <c r="Q308" s="25">
        <f t="shared" si="19"/>
        <v>177.79791666666668</v>
      </c>
      <c r="R308" s="26" t="s">
        <v>560</v>
      </c>
      <c r="S308" s="27">
        <f>ABS(O1325-O308)*100</f>
        <v>102.49432562849638</v>
      </c>
      <c r="T308" s="19" t="s">
        <v>30</v>
      </c>
      <c r="U308" s="19" t="s">
        <v>36</v>
      </c>
      <c r="V308" s="21">
        <v>12214</v>
      </c>
      <c r="W308" s="19" t="s">
        <v>31</v>
      </c>
      <c r="X308" s="19" t="s">
        <v>561</v>
      </c>
      <c r="Y308" s="19" t="s">
        <v>33</v>
      </c>
      <c r="Z308" s="19">
        <v>45</v>
      </c>
    </row>
    <row r="309" spans="1:26" x14ac:dyDescent="0.3">
      <c r="A309" s="10" t="s">
        <v>560</v>
      </c>
      <c r="B309" s="10" t="s">
        <v>658</v>
      </c>
      <c r="C309" s="10" t="s">
        <v>659</v>
      </c>
      <c r="D309" s="11">
        <v>45352</v>
      </c>
      <c r="E309" s="12">
        <v>190000</v>
      </c>
      <c r="F309" s="10" t="s">
        <v>27</v>
      </c>
      <c r="G309" s="10" t="s">
        <v>28</v>
      </c>
      <c r="H309" s="12">
        <v>190000</v>
      </c>
      <c r="I309" s="12">
        <v>68800</v>
      </c>
      <c r="J309" s="13">
        <f t="shared" si="16"/>
        <v>36.21052631578948</v>
      </c>
      <c r="K309" s="12">
        <v>177524</v>
      </c>
      <c r="L309" s="12">
        <v>11103</v>
      </c>
      <c r="M309" s="12">
        <f t="shared" si="17"/>
        <v>178897</v>
      </c>
      <c r="N309" s="12">
        <v>88995</v>
      </c>
      <c r="O309" s="14">
        <f t="shared" si="18"/>
        <v>2.0101915837968427</v>
      </c>
      <c r="P309" s="15">
        <v>960</v>
      </c>
      <c r="Q309" s="16">
        <f t="shared" si="19"/>
        <v>186.35104166666667</v>
      </c>
      <c r="R309" s="17" t="s">
        <v>560</v>
      </c>
      <c r="S309" s="18">
        <f>ABS(O1325-O309)*100</f>
        <v>111.55675934865907</v>
      </c>
      <c r="T309" s="10" t="s">
        <v>30</v>
      </c>
      <c r="U309" s="10" t="s">
        <v>36</v>
      </c>
      <c r="V309" s="12">
        <v>11103</v>
      </c>
      <c r="W309" s="10" t="s">
        <v>31</v>
      </c>
      <c r="X309" s="10" t="s">
        <v>561</v>
      </c>
      <c r="Y309" s="10" t="s">
        <v>33</v>
      </c>
      <c r="Z309" s="10">
        <v>45</v>
      </c>
    </row>
    <row r="310" spans="1:26" x14ac:dyDescent="0.3">
      <c r="A310" s="10" t="s">
        <v>560</v>
      </c>
      <c r="B310" s="10" t="s">
        <v>660</v>
      </c>
      <c r="C310" s="10" t="s">
        <v>661</v>
      </c>
      <c r="D310" s="11">
        <v>45247</v>
      </c>
      <c r="E310" s="12">
        <v>150000</v>
      </c>
      <c r="F310" s="10" t="s">
        <v>27</v>
      </c>
      <c r="G310" s="10" t="s">
        <v>28</v>
      </c>
      <c r="H310" s="12">
        <v>150000</v>
      </c>
      <c r="I310" s="12">
        <v>75600</v>
      </c>
      <c r="J310" s="13">
        <f t="shared" si="16"/>
        <v>50.4</v>
      </c>
      <c r="K310" s="12">
        <v>191478</v>
      </c>
      <c r="L310" s="12">
        <v>16573</v>
      </c>
      <c r="M310" s="12">
        <f t="shared" si="17"/>
        <v>133427</v>
      </c>
      <c r="N310" s="12">
        <v>93532</v>
      </c>
      <c r="O310" s="14">
        <f t="shared" si="18"/>
        <v>1.4265385108839754</v>
      </c>
      <c r="P310" s="15">
        <v>1026</v>
      </c>
      <c r="Q310" s="16">
        <f t="shared" si="19"/>
        <v>130.04580896686159</v>
      </c>
      <c r="R310" s="17" t="s">
        <v>560</v>
      </c>
      <c r="S310" s="18">
        <f>ABS(O1325-O310)*100</f>
        <v>53.191452057372345</v>
      </c>
      <c r="T310" s="10" t="s">
        <v>30</v>
      </c>
      <c r="U310" s="10" t="s">
        <v>36</v>
      </c>
      <c r="V310" s="12">
        <v>14325</v>
      </c>
      <c r="W310" s="10" t="s">
        <v>31</v>
      </c>
      <c r="X310" s="10" t="s">
        <v>561</v>
      </c>
      <c r="Y310" s="10" t="s">
        <v>33</v>
      </c>
      <c r="Z310" s="10">
        <v>45</v>
      </c>
    </row>
    <row r="311" spans="1:26" x14ac:dyDescent="0.3">
      <c r="A311" s="19" t="s">
        <v>560</v>
      </c>
      <c r="B311" s="19" t="s">
        <v>662</v>
      </c>
      <c r="C311" s="19" t="s">
        <v>663</v>
      </c>
      <c r="D311" s="20">
        <v>45170</v>
      </c>
      <c r="E311" s="21">
        <v>150000</v>
      </c>
      <c r="F311" s="19" t="s">
        <v>27</v>
      </c>
      <c r="G311" s="19" t="s">
        <v>28</v>
      </c>
      <c r="H311" s="21">
        <v>150000</v>
      </c>
      <c r="I311" s="21">
        <v>70900</v>
      </c>
      <c r="J311" s="22">
        <f t="shared" si="16"/>
        <v>47.266666666666666</v>
      </c>
      <c r="K311" s="21">
        <v>179667</v>
      </c>
      <c r="L311" s="21">
        <v>11103</v>
      </c>
      <c r="M311" s="21">
        <f t="shared" si="17"/>
        <v>138897</v>
      </c>
      <c r="N311" s="21">
        <v>90141</v>
      </c>
      <c r="O311" s="23">
        <f t="shared" si="18"/>
        <v>1.5408859453522814</v>
      </c>
      <c r="P311" s="24">
        <v>1026</v>
      </c>
      <c r="Q311" s="25">
        <f t="shared" si="19"/>
        <v>135.37719298245614</v>
      </c>
      <c r="R311" s="26" t="s">
        <v>560</v>
      </c>
      <c r="S311" s="27">
        <f>ABS(O1325-O311)*100</f>
        <v>64.62619550420294</v>
      </c>
      <c r="T311" s="19" t="s">
        <v>30</v>
      </c>
      <c r="U311" s="19" t="s">
        <v>36</v>
      </c>
      <c r="V311" s="21">
        <v>11103</v>
      </c>
      <c r="W311" s="19" t="s">
        <v>31</v>
      </c>
      <c r="X311" s="19" t="s">
        <v>561</v>
      </c>
      <c r="Y311" s="19" t="s">
        <v>33</v>
      </c>
      <c r="Z311" s="19">
        <v>45</v>
      </c>
    </row>
    <row r="312" spans="1:26" x14ac:dyDescent="0.3">
      <c r="A312" s="19" t="s">
        <v>560</v>
      </c>
      <c r="B312" s="19" t="s">
        <v>664</v>
      </c>
      <c r="C312" s="19" t="s">
        <v>665</v>
      </c>
      <c r="D312" s="20">
        <v>45593</v>
      </c>
      <c r="E312" s="21">
        <v>209900</v>
      </c>
      <c r="F312" s="19" t="s">
        <v>27</v>
      </c>
      <c r="G312" s="19" t="s">
        <v>28</v>
      </c>
      <c r="H312" s="21">
        <v>209900</v>
      </c>
      <c r="I312" s="21">
        <v>75100</v>
      </c>
      <c r="J312" s="22">
        <f t="shared" si="16"/>
        <v>35.77894235350167</v>
      </c>
      <c r="K312" s="21">
        <v>163087</v>
      </c>
      <c r="L312" s="21">
        <v>12300</v>
      </c>
      <c r="M312" s="21">
        <f t="shared" si="17"/>
        <v>197600</v>
      </c>
      <c r="N312" s="21">
        <v>80634</v>
      </c>
      <c r="O312" s="23">
        <f t="shared" si="18"/>
        <v>2.4505791601557654</v>
      </c>
      <c r="P312" s="24">
        <v>1026</v>
      </c>
      <c r="Q312" s="25">
        <f t="shared" si="19"/>
        <v>192.59259259259258</v>
      </c>
      <c r="R312" s="26" t="s">
        <v>560</v>
      </c>
      <c r="S312" s="27">
        <f>ABS(O1325-O312)*100</f>
        <v>155.59551698455135</v>
      </c>
      <c r="T312" s="19" t="s">
        <v>30</v>
      </c>
      <c r="U312" s="19" t="s">
        <v>31</v>
      </c>
      <c r="V312" s="21">
        <v>11103</v>
      </c>
      <c r="W312" s="19" t="s">
        <v>31</v>
      </c>
      <c r="X312" s="19" t="s">
        <v>561</v>
      </c>
      <c r="Y312" s="19" t="s">
        <v>33</v>
      </c>
      <c r="Z312" s="19">
        <v>45</v>
      </c>
    </row>
    <row r="313" spans="1:26" x14ac:dyDescent="0.3">
      <c r="A313" s="10" t="s">
        <v>560</v>
      </c>
      <c r="B313" s="10" t="s">
        <v>664</v>
      </c>
      <c r="C313" s="10" t="s">
        <v>665</v>
      </c>
      <c r="D313" s="11">
        <v>45470</v>
      </c>
      <c r="E313" s="12">
        <v>95000</v>
      </c>
      <c r="F313" s="10" t="s">
        <v>69</v>
      </c>
      <c r="G313" s="10" t="s">
        <v>28</v>
      </c>
      <c r="H313" s="12">
        <v>95000</v>
      </c>
      <c r="I313" s="12">
        <v>75100</v>
      </c>
      <c r="J313" s="13">
        <f t="shared" si="16"/>
        <v>79.05263157894737</v>
      </c>
      <c r="K313" s="12">
        <v>163087</v>
      </c>
      <c r="L313" s="12">
        <v>12300</v>
      </c>
      <c r="M313" s="12">
        <f t="shared" si="17"/>
        <v>82700</v>
      </c>
      <c r="N313" s="12">
        <v>80634</v>
      </c>
      <c r="O313" s="14">
        <f t="shared" si="18"/>
        <v>1.025621946077337</v>
      </c>
      <c r="P313" s="15">
        <v>1026</v>
      </c>
      <c r="Q313" s="16">
        <f t="shared" si="19"/>
        <v>80.604288499025344</v>
      </c>
      <c r="R313" s="17" t="s">
        <v>560</v>
      </c>
      <c r="S313" s="18">
        <f>ABS(O1325-O313)*100</f>
        <v>13.099795576708505</v>
      </c>
      <c r="T313" s="10" t="s">
        <v>30</v>
      </c>
      <c r="U313" s="10" t="s">
        <v>36</v>
      </c>
      <c r="V313" s="12">
        <v>11103</v>
      </c>
      <c r="W313" s="10" t="s">
        <v>31</v>
      </c>
      <c r="X313" s="10" t="s">
        <v>561</v>
      </c>
      <c r="Y313" s="10" t="s">
        <v>33</v>
      </c>
      <c r="Z313" s="10">
        <v>45</v>
      </c>
    </row>
    <row r="314" spans="1:26" x14ac:dyDescent="0.3">
      <c r="A314" s="10" t="s">
        <v>560</v>
      </c>
      <c r="B314" s="10" t="s">
        <v>666</v>
      </c>
      <c r="C314" s="10" t="s">
        <v>667</v>
      </c>
      <c r="D314" s="11">
        <v>45033</v>
      </c>
      <c r="E314" s="12">
        <v>162500</v>
      </c>
      <c r="F314" s="10" t="s">
        <v>27</v>
      </c>
      <c r="G314" s="10" t="s">
        <v>28</v>
      </c>
      <c r="H314" s="12">
        <v>162500</v>
      </c>
      <c r="I314" s="12">
        <v>83700</v>
      </c>
      <c r="J314" s="13">
        <f t="shared" si="16"/>
        <v>51.507692307692309</v>
      </c>
      <c r="K314" s="12">
        <v>220497</v>
      </c>
      <c r="L314" s="12">
        <v>11233</v>
      </c>
      <c r="M314" s="12">
        <f t="shared" si="17"/>
        <v>151267</v>
      </c>
      <c r="N314" s="12">
        <v>111905</v>
      </c>
      <c r="O314" s="14">
        <f t="shared" si="18"/>
        <v>1.3517447835217371</v>
      </c>
      <c r="P314" s="15">
        <v>1386</v>
      </c>
      <c r="Q314" s="16">
        <f t="shared" si="19"/>
        <v>109.13924963924964</v>
      </c>
      <c r="R314" s="17" t="s">
        <v>560</v>
      </c>
      <c r="S314" s="18">
        <f>ABS(O1325-O314)*100</f>
        <v>45.712079321148515</v>
      </c>
      <c r="T314" s="10" t="s">
        <v>30</v>
      </c>
      <c r="U314" s="10" t="s">
        <v>36</v>
      </c>
      <c r="V314" s="12">
        <v>11233</v>
      </c>
      <c r="W314" s="10" t="s">
        <v>31</v>
      </c>
      <c r="X314" s="10" t="s">
        <v>561</v>
      </c>
      <c r="Y314" s="10" t="s">
        <v>33</v>
      </c>
      <c r="Z314" s="10">
        <v>45</v>
      </c>
    </row>
    <row r="315" spans="1:26" x14ac:dyDescent="0.3">
      <c r="A315" s="19" t="s">
        <v>560</v>
      </c>
      <c r="B315" s="19" t="s">
        <v>668</v>
      </c>
      <c r="C315" s="19" t="s">
        <v>669</v>
      </c>
      <c r="D315" s="20">
        <v>45727</v>
      </c>
      <c r="E315" s="21">
        <v>185000</v>
      </c>
      <c r="F315" s="19" t="s">
        <v>27</v>
      </c>
      <c r="G315" s="19" t="s">
        <v>28</v>
      </c>
      <c r="H315" s="21">
        <v>185000</v>
      </c>
      <c r="I315" s="21">
        <v>83500</v>
      </c>
      <c r="J315" s="22">
        <f t="shared" si="16"/>
        <v>45.135135135135137</v>
      </c>
      <c r="K315" s="21">
        <v>183589</v>
      </c>
      <c r="L315" s="21">
        <v>11076</v>
      </c>
      <c r="M315" s="21">
        <f t="shared" si="17"/>
        <v>173924</v>
      </c>
      <c r="N315" s="21">
        <v>92252</v>
      </c>
      <c r="O315" s="23">
        <f t="shared" si="18"/>
        <v>1.8853141395308504</v>
      </c>
      <c r="P315" s="24">
        <v>1050</v>
      </c>
      <c r="Q315" s="25">
        <f t="shared" si="19"/>
        <v>165.64190476190475</v>
      </c>
      <c r="R315" s="26" t="s">
        <v>560</v>
      </c>
      <c r="S315" s="27">
        <f>ABS(O1325-O315)*100</f>
        <v>99.069014922059836</v>
      </c>
      <c r="T315" s="19" t="s">
        <v>30</v>
      </c>
      <c r="U315" s="19" t="s">
        <v>31</v>
      </c>
      <c r="V315" s="21">
        <v>11076</v>
      </c>
      <c r="W315" s="19" t="s">
        <v>31</v>
      </c>
      <c r="X315" s="19" t="s">
        <v>561</v>
      </c>
      <c r="Y315" s="19" t="s">
        <v>33</v>
      </c>
      <c r="Z315" s="19">
        <v>45</v>
      </c>
    </row>
    <row r="316" spans="1:26" x14ac:dyDescent="0.3">
      <c r="A316" s="19" t="s">
        <v>560</v>
      </c>
      <c r="B316" s="19" t="s">
        <v>670</v>
      </c>
      <c r="C316" s="19" t="s">
        <v>671</v>
      </c>
      <c r="D316" s="20">
        <v>45476</v>
      </c>
      <c r="E316" s="21">
        <v>210000</v>
      </c>
      <c r="F316" s="19" t="s">
        <v>27</v>
      </c>
      <c r="G316" s="19" t="s">
        <v>28</v>
      </c>
      <c r="H316" s="21">
        <v>210000</v>
      </c>
      <c r="I316" s="21">
        <v>99000</v>
      </c>
      <c r="J316" s="22">
        <f t="shared" si="16"/>
        <v>47.142857142857139</v>
      </c>
      <c r="K316" s="21">
        <v>216095</v>
      </c>
      <c r="L316" s="21">
        <v>15708</v>
      </c>
      <c r="M316" s="21">
        <f t="shared" si="17"/>
        <v>194292</v>
      </c>
      <c r="N316" s="21">
        <v>107158</v>
      </c>
      <c r="O316" s="23">
        <f t="shared" si="18"/>
        <v>1.813135743481588</v>
      </c>
      <c r="P316" s="24">
        <v>1302</v>
      </c>
      <c r="Q316" s="25">
        <f t="shared" si="19"/>
        <v>149.2258064516129</v>
      </c>
      <c r="R316" s="26" t="s">
        <v>560</v>
      </c>
      <c r="S316" s="27">
        <f>ABS(O1325-O316)*100</f>
        <v>91.85117531713361</v>
      </c>
      <c r="T316" s="19" t="s">
        <v>30</v>
      </c>
      <c r="U316" s="19" t="s">
        <v>36</v>
      </c>
      <c r="V316" s="21">
        <v>11076</v>
      </c>
      <c r="W316" s="19" t="s">
        <v>31</v>
      </c>
      <c r="X316" s="19" t="s">
        <v>561</v>
      </c>
      <c r="Y316" s="19" t="s">
        <v>33</v>
      </c>
      <c r="Z316" s="19">
        <v>45</v>
      </c>
    </row>
    <row r="317" spans="1:26" x14ac:dyDescent="0.3">
      <c r="A317" s="10" t="s">
        <v>560</v>
      </c>
      <c r="B317" s="10" t="s">
        <v>672</v>
      </c>
      <c r="C317" s="10" t="s">
        <v>673</v>
      </c>
      <c r="D317" s="11">
        <v>45681</v>
      </c>
      <c r="E317" s="12">
        <v>171000</v>
      </c>
      <c r="F317" s="10" t="s">
        <v>27</v>
      </c>
      <c r="G317" s="10" t="s">
        <v>28</v>
      </c>
      <c r="H317" s="12">
        <v>171000</v>
      </c>
      <c r="I317" s="12">
        <v>77800</v>
      </c>
      <c r="J317" s="13">
        <f t="shared" si="16"/>
        <v>45.497076023391813</v>
      </c>
      <c r="K317" s="12">
        <v>170795</v>
      </c>
      <c r="L317" s="12">
        <v>11076</v>
      </c>
      <c r="M317" s="12">
        <f t="shared" si="17"/>
        <v>159924</v>
      </c>
      <c r="N317" s="12">
        <v>85411</v>
      </c>
      <c r="O317" s="14">
        <f t="shared" si="18"/>
        <v>1.872405193710412</v>
      </c>
      <c r="P317" s="15">
        <v>1050</v>
      </c>
      <c r="Q317" s="16">
        <f t="shared" si="19"/>
        <v>152.30857142857144</v>
      </c>
      <c r="R317" s="17" t="s">
        <v>560</v>
      </c>
      <c r="S317" s="18">
        <f>ABS(O1325-O317)*100</f>
        <v>97.778120340016002</v>
      </c>
      <c r="T317" s="10" t="s">
        <v>30</v>
      </c>
      <c r="U317" s="10" t="s">
        <v>31</v>
      </c>
      <c r="V317" s="12">
        <v>11076</v>
      </c>
      <c r="W317" s="10" t="s">
        <v>31</v>
      </c>
      <c r="X317" s="10" t="s">
        <v>561</v>
      </c>
      <c r="Y317" s="10" t="s">
        <v>33</v>
      </c>
      <c r="Z317" s="10">
        <v>45</v>
      </c>
    </row>
    <row r="318" spans="1:26" x14ac:dyDescent="0.3">
      <c r="A318" s="10" t="s">
        <v>560</v>
      </c>
      <c r="B318" s="10" t="s">
        <v>674</v>
      </c>
      <c r="C318" s="10" t="s">
        <v>675</v>
      </c>
      <c r="D318" s="11">
        <v>45741</v>
      </c>
      <c r="E318" s="12">
        <v>170000</v>
      </c>
      <c r="F318" s="10" t="s">
        <v>27</v>
      </c>
      <c r="G318" s="10" t="s">
        <v>28</v>
      </c>
      <c r="H318" s="12">
        <v>170000</v>
      </c>
      <c r="I318" s="12">
        <v>79400</v>
      </c>
      <c r="J318" s="13">
        <f t="shared" si="16"/>
        <v>46.705882352941174</v>
      </c>
      <c r="K318" s="12">
        <v>177846</v>
      </c>
      <c r="L318" s="12">
        <v>12465</v>
      </c>
      <c r="M318" s="12">
        <f t="shared" si="17"/>
        <v>157535</v>
      </c>
      <c r="N318" s="12">
        <v>88439</v>
      </c>
      <c r="O318" s="14">
        <f t="shared" si="18"/>
        <v>1.7812842750370312</v>
      </c>
      <c r="P318" s="15">
        <v>1050</v>
      </c>
      <c r="Q318" s="16">
        <f t="shared" si="19"/>
        <v>150.03333333333333</v>
      </c>
      <c r="R318" s="17" t="s">
        <v>560</v>
      </c>
      <c r="S318" s="18">
        <f>ABS(O1325-O318)*100</f>
        <v>88.666028472677922</v>
      </c>
      <c r="T318" s="10" t="s">
        <v>30</v>
      </c>
      <c r="U318" s="10" t="s">
        <v>31</v>
      </c>
      <c r="V318" s="12">
        <v>11076</v>
      </c>
      <c r="W318" s="10" t="s">
        <v>31</v>
      </c>
      <c r="X318" s="10" t="s">
        <v>561</v>
      </c>
      <c r="Y318" s="10" t="s">
        <v>33</v>
      </c>
      <c r="Z318" s="10">
        <v>45</v>
      </c>
    </row>
    <row r="319" spans="1:26" x14ac:dyDescent="0.3">
      <c r="A319" s="19" t="s">
        <v>560</v>
      </c>
      <c r="B319" s="19" t="s">
        <v>674</v>
      </c>
      <c r="C319" s="19" t="s">
        <v>675</v>
      </c>
      <c r="D319" s="20">
        <v>45327</v>
      </c>
      <c r="E319" s="21">
        <v>163300</v>
      </c>
      <c r="F319" s="19" t="s">
        <v>27</v>
      </c>
      <c r="G319" s="19" t="s">
        <v>28</v>
      </c>
      <c r="H319" s="21">
        <v>163300</v>
      </c>
      <c r="I319" s="21">
        <v>68000</v>
      </c>
      <c r="J319" s="22">
        <f t="shared" si="16"/>
        <v>41.641151255358238</v>
      </c>
      <c r="K319" s="21">
        <v>177846</v>
      </c>
      <c r="L319" s="21">
        <v>12465</v>
      </c>
      <c r="M319" s="21">
        <f t="shared" si="17"/>
        <v>150835</v>
      </c>
      <c r="N319" s="21">
        <v>88439</v>
      </c>
      <c r="O319" s="23">
        <f t="shared" si="18"/>
        <v>1.7055258426712196</v>
      </c>
      <c r="P319" s="24">
        <v>1050</v>
      </c>
      <c r="Q319" s="25">
        <f t="shared" si="19"/>
        <v>143.65238095238095</v>
      </c>
      <c r="R319" s="26" t="s">
        <v>560</v>
      </c>
      <c r="S319" s="27">
        <f>ABS(O1325-O319)*100</f>
        <v>81.090185236096772</v>
      </c>
      <c r="T319" s="19" t="s">
        <v>30</v>
      </c>
      <c r="U319" s="19" t="s">
        <v>36</v>
      </c>
      <c r="V319" s="21">
        <v>11076</v>
      </c>
      <c r="W319" s="19" t="s">
        <v>31</v>
      </c>
      <c r="X319" s="19" t="s">
        <v>561</v>
      </c>
      <c r="Y319" s="19" t="s">
        <v>33</v>
      </c>
      <c r="Z319" s="19">
        <v>45</v>
      </c>
    </row>
    <row r="320" spans="1:26" x14ac:dyDescent="0.3">
      <c r="A320" s="19" t="s">
        <v>560</v>
      </c>
      <c r="B320" s="19" t="s">
        <v>676</v>
      </c>
      <c r="C320" s="19" t="s">
        <v>677</v>
      </c>
      <c r="D320" s="20">
        <v>45089</v>
      </c>
      <c r="E320" s="21">
        <v>205000</v>
      </c>
      <c r="F320" s="19" t="s">
        <v>27</v>
      </c>
      <c r="G320" s="19" t="s">
        <v>28</v>
      </c>
      <c r="H320" s="21">
        <v>205000</v>
      </c>
      <c r="I320" s="21">
        <v>89800</v>
      </c>
      <c r="J320" s="22">
        <f t="shared" ref="J320:J383" si="20">I320/H320*100</f>
        <v>43.804878048780488</v>
      </c>
      <c r="K320" s="21">
        <v>229570</v>
      </c>
      <c r="L320" s="21">
        <v>11715</v>
      </c>
      <c r="M320" s="21">
        <f t="shared" ref="M320:M383" si="21">H320-L320</f>
        <v>193285</v>
      </c>
      <c r="N320" s="21">
        <v>116500</v>
      </c>
      <c r="O320" s="23">
        <f t="shared" ref="O320:O383" si="22">M320/N320</f>
        <v>1.6590987124463519</v>
      </c>
      <c r="P320" s="24">
        <v>1182</v>
      </c>
      <c r="Q320" s="25">
        <f t="shared" ref="Q320:Q383" si="23">M320/P320</f>
        <v>163.52368866328257</v>
      </c>
      <c r="R320" s="26" t="s">
        <v>560</v>
      </c>
      <c r="S320" s="27">
        <f>ABS(O1325-O320)*100</f>
        <v>76.447472213609984</v>
      </c>
      <c r="T320" s="19" t="s">
        <v>30</v>
      </c>
      <c r="U320" s="19" t="s">
        <v>36</v>
      </c>
      <c r="V320" s="21">
        <v>11715</v>
      </c>
      <c r="W320" s="19" t="s">
        <v>31</v>
      </c>
      <c r="X320" s="19" t="s">
        <v>561</v>
      </c>
      <c r="Y320" s="19" t="s">
        <v>33</v>
      </c>
      <c r="Z320" s="19">
        <v>45</v>
      </c>
    </row>
    <row r="321" spans="1:26" x14ac:dyDescent="0.3">
      <c r="A321" s="10" t="s">
        <v>560</v>
      </c>
      <c r="B321" s="10" t="s">
        <v>678</v>
      </c>
      <c r="C321" s="10" t="s">
        <v>679</v>
      </c>
      <c r="D321" s="11">
        <v>45495</v>
      </c>
      <c r="E321" s="12">
        <v>200000</v>
      </c>
      <c r="F321" s="10" t="s">
        <v>27</v>
      </c>
      <c r="G321" s="10" t="s">
        <v>28</v>
      </c>
      <c r="H321" s="12">
        <v>200000</v>
      </c>
      <c r="I321" s="12">
        <v>67200</v>
      </c>
      <c r="J321" s="13">
        <f t="shared" si="20"/>
        <v>33.6</v>
      </c>
      <c r="K321" s="12">
        <v>146769</v>
      </c>
      <c r="L321" s="12">
        <v>11076</v>
      </c>
      <c r="M321" s="12">
        <f t="shared" si="21"/>
        <v>188924</v>
      </c>
      <c r="N321" s="12">
        <v>72563</v>
      </c>
      <c r="O321" s="14">
        <f t="shared" si="22"/>
        <v>2.6035858495376432</v>
      </c>
      <c r="P321" s="15">
        <v>901</v>
      </c>
      <c r="Q321" s="16">
        <f t="shared" si="23"/>
        <v>209.68257491675917</v>
      </c>
      <c r="R321" s="17" t="s">
        <v>560</v>
      </c>
      <c r="S321" s="18">
        <f>ABS(O1325-O321)*100</f>
        <v>170.89618592273911</v>
      </c>
      <c r="T321" s="10" t="s">
        <v>30</v>
      </c>
      <c r="U321" s="10" t="s">
        <v>36</v>
      </c>
      <c r="V321" s="12">
        <v>11076</v>
      </c>
      <c r="W321" s="10" t="s">
        <v>31</v>
      </c>
      <c r="X321" s="10" t="s">
        <v>561</v>
      </c>
      <c r="Y321" s="10" t="s">
        <v>33</v>
      </c>
      <c r="Z321" s="10">
        <v>45</v>
      </c>
    </row>
    <row r="322" spans="1:26" x14ac:dyDescent="0.3">
      <c r="A322" s="10" t="s">
        <v>560</v>
      </c>
      <c r="B322" s="10" t="s">
        <v>680</v>
      </c>
      <c r="C322" s="10" t="s">
        <v>681</v>
      </c>
      <c r="D322" s="11">
        <v>45436</v>
      </c>
      <c r="E322" s="12">
        <v>220000</v>
      </c>
      <c r="F322" s="10" t="s">
        <v>27</v>
      </c>
      <c r="G322" s="10" t="s">
        <v>28</v>
      </c>
      <c r="H322" s="12">
        <v>220000</v>
      </c>
      <c r="I322" s="12">
        <v>77700</v>
      </c>
      <c r="J322" s="13">
        <f t="shared" si="20"/>
        <v>35.31818181818182</v>
      </c>
      <c r="K322" s="12">
        <v>168883</v>
      </c>
      <c r="L322" s="12">
        <v>11076</v>
      </c>
      <c r="M322" s="12">
        <f t="shared" si="21"/>
        <v>208924</v>
      </c>
      <c r="N322" s="12">
        <v>84388</v>
      </c>
      <c r="O322" s="14">
        <f t="shared" si="22"/>
        <v>2.4757548466606627</v>
      </c>
      <c r="P322" s="15">
        <v>914</v>
      </c>
      <c r="Q322" s="16">
        <f t="shared" si="23"/>
        <v>228.58205689277898</v>
      </c>
      <c r="R322" s="17" t="s">
        <v>560</v>
      </c>
      <c r="S322" s="18">
        <f>ABS(O1325-O322)*100</f>
        <v>158.11308563504107</v>
      </c>
      <c r="T322" s="10" t="s">
        <v>30</v>
      </c>
      <c r="U322" s="10" t="s">
        <v>36</v>
      </c>
      <c r="V322" s="12">
        <v>11076</v>
      </c>
      <c r="W322" s="10" t="s">
        <v>31</v>
      </c>
      <c r="X322" s="10" t="s">
        <v>561</v>
      </c>
      <c r="Y322" s="10" t="s">
        <v>33</v>
      </c>
      <c r="Z322" s="10">
        <v>45</v>
      </c>
    </row>
    <row r="323" spans="1:26" x14ac:dyDescent="0.3">
      <c r="A323" s="19" t="s">
        <v>560</v>
      </c>
      <c r="B323" s="19" t="s">
        <v>682</v>
      </c>
      <c r="C323" s="19" t="s">
        <v>683</v>
      </c>
      <c r="D323" s="20">
        <v>45520</v>
      </c>
      <c r="E323" s="21">
        <v>195000</v>
      </c>
      <c r="F323" s="19" t="s">
        <v>27</v>
      </c>
      <c r="G323" s="19" t="s">
        <v>28</v>
      </c>
      <c r="H323" s="21">
        <v>195000</v>
      </c>
      <c r="I323" s="21">
        <v>75200</v>
      </c>
      <c r="J323" s="22">
        <f t="shared" si="20"/>
        <v>38.564102564102562</v>
      </c>
      <c r="K323" s="21">
        <v>163578</v>
      </c>
      <c r="L323" s="21">
        <v>11076</v>
      </c>
      <c r="M323" s="21">
        <f t="shared" si="21"/>
        <v>183924</v>
      </c>
      <c r="N323" s="21">
        <v>81551</v>
      </c>
      <c r="O323" s="23">
        <f t="shared" si="22"/>
        <v>2.255324888719942</v>
      </c>
      <c r="P323" s="24">
        <v>914</v>
      </c>
      <c r="Q323" s="25">
        <f t="shared" si="23"/>
        <v>201.22975929978119</v>
      </c>
      <c r="R323" s="26" t="s">
        <v>560</v>
      </c>
      <c r="S323" s="27">
        <f>ABS(O1325-O323)*100</f>
        <v>136.07008984096899</v>
      </c>
      <c r="T323" s="19" t="s">
        <v>30</v>
      </c>
      <c r="U323" s="19" t="s">
        <v>36</v>
      </c>
      <c r="V323" s="21">
        <v>11076</v>
      </c>
      <c r="W323" s="19" t="s">
        <v>31</v>
      </c>
      <c r="X323" s="19" t="s">
        <v>561</v>
      </c>
      <c r="Y323" s="19" t="s">
        <v>33</v>
      </c>
      <c r="Z323" s="19">
        <v>45</v>
      </c>
    </row>
    <row r="324" spans="1:26" x14ac:dyDescent="0.3">
      <c r="A324" s="19" t="s">
        <v>560</v>
      </c>
      <c r="B324" s="19" t="s">
        <v>684</v>
      </c>
      <c r="C324" s="19" t="s">
        <v>685</v>
      </c>
      <c r="D324" s="20">
        <v>45618</v>
      </c>
      <c r="E324" s="21">
        <v>169000</v>
      </c>
      <c r="F324" s="19" t="s">
        <v>27</v>
      </c>
      <c r="G324" s="19" t="s">
        <v>28</v>
      </c>
      <c r="H324" s="21">
        <v>169000</v>
      </c>
      <c r="I324" s="21">
        <v>77600</v>
      </c>
      <c r="J324" s="22">
        <f t="shared" si="20"/>
        <v>45.917159763313606</v>
      </c>
      <c r="K324" s="21">
        <v>168812</v>
      </c>
      <c r="L324" s="21">
        <v>11076</v>
      </c>
      <c r="M324" s="21">
        <f t="shared" si="21"/>
        <v>157924</v>
      </c>
      <c r="N324" s="21">
        <v>84350</v>
      </c>
      <c r="O324" s="23">
        <f t="shared" si="22"/>
        <v>1.8722465915826911</v>
      </c>
      <c r="P324" s="24">
        <v>914</v>
      </c>
      <c r="Q324" s="25">
        <f t="shared" si="23"/>
        <v>172.78336980306347</v>
      </c>
      <c r="R324" s="26" t="s">
        <v>560</v>
      </c>
      <c r="S324" s="27">
        <f>ABS(O1325-O324)*100</f>
        <v>97.76226012724392</v>
      </c>
      <c r="T324" s="19" t="s">
        <v>30</v>
      </c>
      <c r="U324" s="19" t="s">
        <v>31</v>
      </c>
      <c r="V324" s="21">
        <v>11076</v>
      </c>
      <c r="W324" s="19" t="s">
        <v>31</v>
      </c>
      <c r="X324" s="19" t="s">
        <v>561</v>
      </c>
      <c r="Y324" s="19" t="s">
        <v>33</v>
      </c>
      <c r="Z324" s="19">
        <v>45</v>
      </c>
    </row>
    <row r="325" spans="1:26" x14ac:dyDescent="0.3">
      <c r="A325" s="10" t="s">
        <v>560</v>
      </c>
      <c r="B325" s="10" t="s">
        <v>686</v>
      </c>
      <c r="C325" s="10" t="s">
        <v>687</v>
      </c>
      <c r="D325" s="11">
        <v>45030</v>
      </c>
      <c r="E325" s="12">
        <v>152500</v>
      </c>
      <c r="F325" s="10" t="s">
        <v>27</v>
      </c>
      <c r="G325" s="10" t="s">
        <v>28</v>
      </c>
      <c r="H325" s="12">
        <v>152500</v>
      </c>
      <c r="I325" s="12">
        <v>64200</v>
      </c>
      <c r="J325" s="13">
        <f t="shared" si="20"/>
        <v>42.098360655737707</v>
      </c>
      <c r="K325" s="12">
        <v>166679</v>
      </c>
      <c r="L325" s="12">
        <v>11076</v>
      </c>
      <c r="M325" s="12">
        <f t="shared" si="21"/>
        <v>141424</v>
      </c>
      <c r="N325" s="12">
        <v>83210</v>
      </c>
      <c r="O325" s="14">
        <f t="shared" si="22"/>
        <v>1.699603413051316</v>
      </c>
      <c r="P325" s="15">
        <v>914</v>
      </c>
      <c r="Q325" s="16">
        <f t="shared" si="23"/>
        <v>154.73085339168489</v>
      </c>
      <c r="R325" s="17" t="s">
        <v>560</v>
      </c>
      <c r="S325" s="18">
        <f>ABS(O1325-O325)*100</f>
        <v>80.497942274106407</v>
      </c>
      <c r="T325" s="10" t="s">
        <v>30</v>
      </c>
      <c r="U325" s="10" t="s">
        <v>36</v>
      </c>
      <c r="V325" s="12">
        <v>11076</v>
      </c>
      <c r="W325" s="10" t="s">
        <v>31</v>
      </c>
      <c r="X325" s="10" t="s">
        <v>561</v>
      </c>
      <c r="Y325" s="10" t="s">
        <v>33</v>
      </c>
      <c r="Z325" s="10">
        <v>45</v>
      </c>
    </row>
    <row r="326" spans="1:26" x14ac:dyDescent="0.3">
      <c r="A326" s="10" t="s">
        <v>560</v>
      </c>
      <c r="B326" s="10" t="s">
        <v>688</v>
      </c>
      <c r="C326" s="10" t="s">
        <v>689</v>
      </c>
      <c r="D326" s="11">
        <v>45223</v>
      </c>
      <c r="E326" s="12">
        <v>222500</v>
      </c>
      <c r="F326" s="10" t="s">
        <v>27</v>
      </c>
      <c r="G326" s="10" t="s">
        <v>28</v>
      </c>
      <c r="H326" s="12">
        <v>222500</v>
      </c>
      <c r="I326" s="12">
        <v>63800</v>
      </c>
      <c r="J326" s="13">
        <f t="shared" si="20"/>
        <v>28.674157303370784</v>
      </c>
      <c r="K326" s="12">
        <v>161858</v>
      </c>
      <c r="L326" s="12">
        <v>11076</v>
      </c>
      <c r="M326" s="12">
        <f t="shared" si="21"/>
        <v>211424</v>
      </c>
      <c r="N326" s="12">
        <v>80632</v>
      </c>
      <c r="O326" s="14">
        <f t="shared" si="22"/>
        <v>2.6220855243575754</v>
      </c>
      <c r="P326" s="15">
        <v>914</v>
      </c>
      <c r="Q326" s="16">
        <f t="shared" si="23"/>
        <v>231.31728665207876</v>
      </c>
      <c r="R326" s="17" t="s">
        <v>560</v>
      </c>
      <c r="S326" s="18">
        <f>ABS(O1325-O326)*100</f>
        <v>172.74615340473233</v>
      </c>
      <c r="T326" s="10" t="s">
        <v>30</v>
      </c>
      <c r="U326" s="10" t="s">
        <v>36</v>
      </c>
      <c r="V326" s="12">
        <v>11076</v>
      </c>
      <c r="W326" s="10" t="s">
        <v>31</v>
      </c>
      <c r="X326" s="10" t="s">
        <v>561</v>
      </c>
      <c r="Y326" s="10" t="s">
        <v>33</v>
      </c>
      <c r="Z326" s="10">
        <v>45</v>
      </c>
    </row>
    <row r="327" spans="1:26" x14ac:dyDescent="0.3">
      <c r="A327" s="19" t="s">
        <v>560</v>
      </c>
      <c r="B327" s="19" t="s">
        <v>690</v>
      </c>
      <c r="C327" s="19" t="s">
        <v>691</v>
      </c>
      <c r="D327" s="20">
        <v>45219</v>
      </c>
      <c r="E327" s="21">
        <v>190000</v>
      </c>
      <c r="F327" s="19" t="s">
        <v>27</v>
      </c>
      <c r="G327" s="19" t="s">
        <v>28</v>
      </c>
      <c r="H327" s="21">
        <v>190000</v>
      </c>
      <c r="I327" s="21">
        <v>63800</v>
      </c>
      <c r="J327" s="22">
        <f t="shared" si="20"/>
        <v>33.578947368421055</v>
      </c>
      <c r="K327" s="21">
        <v>161858</v>
      </c>
      <c r="L327" s="21">
        <v>11076</v>
      </c>
      <c r="M327" s="21">
        <f t="shared" si="21"/>
        <v>178924</v>
      </c>
      <c r="N327" s="21">
        <v>80632</v>
      </c>
      <c r="O327" s="23">
        <f t="shared" si="22"/>
        <v>2.2190197440222246</v>
      </c>
      <c r="P327" s="24">
        <v>914</v>
      </c>
      <c r="Q327" s="25">
        <f t="shared" si="23"/>
        <v>195.75929978118162</v>
      </c>
      <c r="R327" s="26" t="s">
        <v>560</v>
      </c>
      <c r="S327" s="27">
        <f>ABS(O1325-O327)*100</f>
        <v>132.43957537119726</v>
      </c>
      <c r="T327" s="19" t="s">
        <v>30</v>
      </c>
      <c r="U327" s="19" t="s">
        <v>36</v>
      </c>
      <c r="V327" s="21">
        <v>11076</v>
      </c>
      <c r="W327" s="19" t="s">
        <v>31</v>
      </c>
      <c r="X327" s="19" t="s">
        <v>561</v>
      </c>
      <c r="Y327" s="19" t="s">
        <v>33</v>
      </c>
      <c r="Z327" s="19">
        <v>45</v>
      </c>
    </row>
    <row r="328" spans="1:26" x14ac:dyDescent="0.3">
      <c r="A328" s="19" t="s">
        <v>640</v>
      </c>
      <c r="B328" s="19" t="s">
        <v>638</v>
      </c>
      <c r="C328" s="19" t="s">
        <v>639</v>
      </c>
      <c r="D328" s="20">
        <v>45495</v>
      </c>
      <c r="E328" s="21">
        <v>137900</v>
      </c>
      <c r="F328" s="19" t="s">
        <v>27</v>
      </c>
      <c r="G328" s="19" t="s">
        <v>28</v>
      </c>
      <c r="H328" s="21">
        <v>137900</v>
      </c>
      <c r="I328" s="21">
        <v>52700</v>
      </c>
      <c r="J328" s="22">
        <f t="shared" si="20"/>
        <v>38.216098622189989</v>
      </c>
      <c r="K328" s="21">
        <v>109423</v>
      </c>
      <c r="L328" s="21">
        <v>10957</v>
      </c>
      <c r="M328" s="21">
        <f t="shared" si="21"/>
        <v>126943</v>
      </c>
      <c r="N328" s="21">
        <v>62717</v>
      </c>
      <c r="O328" s="23">
        <f t="shared" si="22"/>
        <v>2.0240604620756733</v>
      </c>
      <c r="P328" s="24">
        <v>880</v>
      </c>
      <c r="Q328" s="25">
        <f t="shared" si="23"/>
        <v>144.25340909090909</v>
      </c>
      <c r="R328" s="26" t="s">
        <v>640</v>
      </c>
      <c r="S328" s="27">
        <f>ABS(O1353-O328)*100</f>
        <v>202.40604620756733</v>
      </c>
      <c r="T328" s="19" t="s">
        <v>147</v>
      </c>
      <c r="U328" s="19" t="s">
        <v>36</v>
      </c>
      <c r="V328" s="21">
        <v>10957</v>
      </c>
      <c r="W328" s="19" t="s">
        <v>31</v>
      </c>
      <c r="X328" s="19" t="s">
        <v>641</v>
      </c>
      <c r="Y328" s="19" t="s">
        <v>33</v>
      </c>
      <c r="Z328" s="19">
        <v>45</v>
      </c>
    </row>
    <row r="329" spans="1:26" x14ac:dyDescent="0.3">
      <c r="A329" s="10" t="s">
        <v>640</v>
      </c>
      <c r="B329" s="10" t="s">
        <v>642</v>
      </c>
      <c r="C329" s="10" t="s">
        <v>643</v>
      </c>
      <c r="D329" s="11">
        <v>45044</v>
      </c>
      <c r="E329" s="12">
        <v>126000</v>
      </c>
      <c r="F329" s="10" t="s">
        <v>27</v>
      </c>
      <c r="G329" s="10" t="s">
        <v>28</v>
      </c>
      <c r="H329" s="12">
        <v>126000</v>
      </c>
      <c r="I329" s="12">
        <v>59200</v>
      </c>
      <c r="J329" s="13">
        <f t="shared" si="20"/>
        <v>46.984126984126981</v>
      </c>
      <c r="K329" s="12">
        <v>128493</v>
      </c>
      <c r="L329" s="12">
        <v>11635</v>
      </c>
      <c r="M329" s="12">
        <f t="shared" si="21"/>
        <v>114365</v>
      </c>
      <c r="N329" s="12">
        <v>74431</v>
      </c>
      <c r="O329" s="14">
        <f t="shared" si="22"/>
        <v>1.5365237602611814</v>
      </c>
      <c r="P329" s="15">
        <v>944</v>
      </c>
      <c r="Q329" s="16">
        <f t="shared" si="23"/>
        <v>121.14936440677967</v>
      </c>
      <c r="R329" s="17" t="s">
        <v>640</v>
      </c>
      <c r="S329" s="18">
        <f>ABS(O1353-O329)*100</f>
        <v>153.65237602611813</v>
      </c>
      <c r="T329" s="10" t="s">
        <v>30</v>
      </c>
      <c r="U329" s="10" t="s">
        <v>36</v>
      </c>
      <c r="V329" s="12">
        <v>11635</v>
      </c>
      <c r="W329" s="10" t="s">
        <v>31</v>
      </c>
      <c r="X329" s="10" t="s">
        <v>641</v>
      </c>
      <c r="Y329" s="10" t="s">
        <v>33</v>
      </c>
      <c r="Z329" s="10">
        <v>45</v>
      </c>
    </row>
    <row r="330" spans="1:26" x14ac:dyDescent="0.3">
      <c r="A330" s="10" t="s">
        <v>640</v>
      </c>
      <c r="B330" s="10" t="s">
        <v>644</v>
      </c>
      <c r="C330" s="10" t="s">
        <v>645</v>
      </c>
      <c r="D330" s="11">
        <v>45482</v>
      </c>
      <c r="E330" s="12">
        <v>140000</v>
      </c>
      <c r="F330" s="10" t="s">
        <v>27</v>
      </c>
      <c r="G330" s="10" t="s">
        <v>28</v>
      </c>
      <c r="H330" s="12">
        <v>140000</v>
      </c>
      <c r="I330" s="12">
        <v>53900</v>
      </c>
      <c r="J330" s="13">
        <f t="shared" si="20"/>
        <v>38.5</v>
      </c>
      <c r="K330" s="12">
        <v>111843</v>
      </c>
      <c r="L330" s="12">
        <v>11702</v>
      </c>
      <c r="M330" s="12">
        <f t="shared" si="21"/>
        <v>128298</v>
      </c>
      <c r="N330" s="12">
        <v>63784</v>
      </c>
      <c r="O330" s="14">
        <f t="shared" si="22"/>
        <v>2.0114448764580457</v>
      </c>
      <c r="P330" s="15">
        <v>846</v>
      </c>
      <c r="Q330" s="16">
        <f t="shared" si="23"/>
        <v>151.65248226950354</v>
      </c>
      <c r="R330" s="17" t="s">
        <v>640</v>
      </c>
      <c r="S330" s="18">
        <f>ABS(O1353-O330)*100</f>
        <v>201.14448764580456</v>
      </c>
      <c r="T330" s="10" t="s">
        <v>30</v>
      </c>
      <c r="U330" s="10" t="s">
        <v>36</v>
      </c>
      <c r="V330" s="12">
        <v>11702</v>
      </c>
      <c r="W330" s="10" t="s">
        <v>31</v>
      </c>
      <c r="X330" s="10" t="s">
        <v>641</v>
      </c>
      <c r="Y330" s="10" t="s">
        <v>33</v>
      </c>
      <c r="Z330" s="10">
        <v>45</v>
      </c>
    </row>
    <row r="331" spans="1:26" x14ac:dyDescent="0.3">
      <c r="A331" s="19" t="s">
        <v>640</v>
      </c>
      <c r="B331" s="19" t="s">
        <v>646</v>
      </c>
      <c r="C331" s="19" t="s">
        <v>647</v>
      </c>
      <c r="D331" s="20">
        <v>45519</v>
      </c>
      <c r="E331" s="21">
        <v>325000</v>
      </c>
      <c r="F331" s="19" t="s">
        <v>27</v>
      </c>
      <c r="G331" s="19" t="s">
        <v>28</v>
      </c>
      <c r="H331" s="21">
        <v>325000</v>
      </c>
      <c r="I331" s="21">
        <v>185800</v>
      </c>
      <c r="J331" s="22">
        <f t="shared" si="20"/>
        <v>57.169230769230772</v>
      </c>
      <c r="K331" s="21">
        <v>378351</v>
      </c>
      <c r="L331" s="21">
        <v>14299</v>
      </c>
      <c r="M331" s="21">
        <f t="shared" si="21"/>
        <v>310701</v>
      </c>
      <c r="N331" s="21">
        <v>231880</v>
      </c>
      <c r="O331" s="23">
        <f t="shared" si="22"/>
        <v>1.3399215111264446</v>
      </c>
      <c r="P331" s="24">
        <v>2576</v>
      </c>
      <c r="Q331" s="25">
        <f t="shared" si="23"/>
        <v>120.61374223602485</v>
      </c>
      <c r="R331" s="26" t="s">
        <v>640</v>
      </c>
      <c r="S331" s="27">
        <f>ABS(O1353-O331)*100</f>
        <v>133.99215111264448</v>
      </c>
      <c r="T331" s="19" t="s">
        <v>52</v>
      </c>
      <c r="U331" s="19" t="s">
        <v>36</v>
      </c>
      <c r="V331" s="21">
        <v>10277</v>
      </c>
      <c r="W331" s="19" t="s">
        <v>31</v>
      </c>
      <c r="X331" s="19" t="s">
        <v>641</v>
      </c>
      <c r="Y331" s="19" t="s">
        <v>33</v>
      </c>
      <c r="Z331" s="19">
        <v>62</v>
      </c>
    </row>
    <row r="332" spans="1:26" x14ac:dyDescent="0.3">
      <c r="A332" s="19" t="s">
        <v>640</v>
      </c>
      <c r="B332" s="19" t="s">
        <v>692</v>
      </c>
      <c r="C332" s="19" t="s">
        <v>693</v>
      </c>
      <c r="D332" s="20">
        <v>45407</v>
      </c>
      <c r="E332" s="21">
        <v>404000</v>
      </c>
      <c r="F332" s="19" t="s">
        <v>27</v>
      </c>
      <c r="G332" s="19" t="s">
        <v>28</v>
      </c>
      <c r="H332" s="21">
        <v>404000</v>
      </c>
      <c r="I332" s="21">
        <v>181700</v>
      </c>
      <c r="J332" s="22">
        <f t="shared" si="20"/>
        <v>44.975247524752476</v>
      </c>
      <c r="K332" s="21">
        <v>362021</v>
      </c>
      <c r="L332" s="21">
        <v>12293</v>
      </c>
      <c r="M332" s="21">
        <f t="shared" si="21"/>
        <v>391707</v>
      </c>
      <c r="N332" s="21">
        <v>222756</v>
      </c>
      <c r="O332" s="23">
        <f t="shared" si="22"/>
        <v>1.7584576846414912</v>
      </c>
      <c r="P332" s="24">
        <v>2513</v>
      </c>
      <c r="Q332" s="25">
        <f t="shared" si="23"/>
        <v>155.87226422602467</v>
      </c>
      <c r="R332" s="26" t="s">
        <v>640</v>
      </c>
      <c r="S332" s="27">
        <f>ABS(O1329-O332)*100</f>
        <v>4.0594116606236463</v>
      </c>
      <c r="T332" s="19" t="s">
        <v>30</v>
      </c>
      <c r="U332" s="19" t="s">
        <v>36</v>
      </c>
      <c r="V332" s="21">
        <v>8996</v>
      </c>
      <c r="W332" s="19" t="s">
        <v>31</v>
      </c>
      <c r="X332" s="19" t="s">
        <v>641</v>
      </c>
      <c r="Y332" s="19" t="s">
        <v>33</v>
      </c>
      <c r="Z332" s="19">
        <v>51</v>
      </c>
    </row>
    <row r="333" spans="1:26" x14ac:dyDescent="0.3">
      <c r="A333" s="10" t="s">
        <v>640</v>
      </c>
      <c r="B333" s="10" t="s">
        <v>694</v>
      </c>
      <c r="C333" s="10" t="s">
        <v>695</v>
      </c>
      <c r="D333" s="11">
        <v>45730</v>
      </c>
      <c r="E333" s="12">
        <v>285000</v>
      </c>
      <c r="F333" s="10" t="s">
        <v>27</v>
      </c>
      <c r="G333" s="10" t="s">
        <v>28</v>
      </c>
      <c r="H333" s="12">
        <v>285000</v>
      </c>
      <c r="I333" s="12">
        <v>102900</v>
      </c>
      <c r="J333" s="13">
        <f t="shared" si="20"/>
        <v>36.105263157894733</v>
      </c>
      <c r="K333" s="12">
        <v>208138</v>
      </c>
      <c r="L333" s="12">
        <v>41643</v>
      </c>
      <c r="M333" s="12">
        <f t="shared" si="21"/>
        <v>243357</v>
      </c>
      <c r="N333" s="12">
        <v>106047</v>
      </c>
      <c r="O333" s="14">
        <f t="shared" si="22"/>
        <v>2.2948032476166227</v>
      </c>
      <c r="P333" s="15">
        <v>1192</v>
      </c>
      <c r="Q333" s="16">
        <f t="shared" si="23"/>
        <v>204.15855704697987</v>
      </c>
      <c r="R333" s="17" t="s">
        <v>640</v>
      </c>
      <c r="S333" s="18">
        <f>ABS(O1329-O333)*100</f>
        <v>57.693967958136795</v>
      </c>
      <c r="T333" s="10" t="s">
        <v>30</v>
      </c>
      <c r="U333" s="10" t="s">
        <v>31</v>
      </c>
      <c r="V333" s="12">
        <v>39401</v>
      </c>
      <c r="W333" s="10" t="s">
        <v>31</v>
      </c>
      <c r="X333" s="10" t="s">
        <v>641</v>
      </c>
      <c r="Y333" s="10" t="s">
        <v>33</v>
      </c>
      <c r="Z333" s="10">
        <v>45</v>
      </c>
    </row>
    <row r="334" spans="1:26" x14ac:dyDescent="0.3">
      <c r="A334" s="10" t="s">
        <v>640</v>
      </c>
      <c r="B334" s="10" t="s">
        <v>696</v>
      </c>
      <c r="C334" s="10" t="s">
        <v>697</v>
      </c>
      <c r="D334" s="11">
        <v>45597</v>
      </c>
      <c r="E334" s="12">
        <v>122000</v>
      </c>
      <c r="F334" s="10" t="s">
        <v>69</v>
      </c>
      <c r="G334" s="10" t="s">
        <v>28</v>
      </c>
      <c r="H334" s="12">
        <v>122000</v>
      </c>
      <c r="I334" s="12">
        <v>56000</v>
      </c>
      <c r="J334" s="13">
        <f t="shared" si="20"/>
        <v>45.901639344262293</v>
      </c>
      <c r="K334" s="12">
        <v>116283</v>
      </c>
      <c r="L334" s="12">
        <v>13134</v>
      </c>
      <c r="M334" s="12">
        <f t="shared" si="21"/>
        <v>108866</v>
      </c>
      <c r="N334" s="12">
        <v>65700</v>
      </c>
      <c r="O334" s="14">
        <f t="shared" si="22"/>
        <v>1.6570167427701674</v>
      </c>
      <c r="P334" s="15">
        <v>832</v>
      </c>
      <c r="Q334" s="16">
        <f t="shared" si="23"/>
        <v>130.84855769230768</v>
      </c>
      <c r="R334" s="17" t="s">
        <v>640</v>
      </c>
      <c r="S334" s="18">
        <f>ABS(O1329-O334)*100</f>
        <v>6.0846825265087334</v>
      </c>
      <c r="T334" s="10" t="s">
        <v>30</v>
      </c>
      <c r="U334" s="10" t="s">
        <v>31</v>
      </c>
      <c r="V334" s="12">
        <v>13134</v>
      </c>
      <c r="W334" s="10" t="s">
        <v>31</v>
      </c>
      <c r="X334" s="10" t="s">
        <v>641</v>
      </c>
      <c r="Y334" s="10" t="s">
        <v>33</v>
      </c>
      <c r="Z334" s="10">
        <v>45</v>
      </c>
    </row>
    <row r="335" spans="1:26" x14ac:dyDescent="0.3">
      <c r="A335" s="19" t="s">
        <v>640</v>
      </c>
      <c r="B335" s="19" t="s">
        <v>698</v>
      </c>
      <c r="C335" s="19" t="s">
        <v>699</v>
      </c>
      <c r="D335" s="20">
        <v>45699</v>
      </c>
      <c r="E335" s="21">
        <v>215000</v>
      </c>
      <c r="F335" s="19" t="s">
        <v>27</v>
      </c>
      <c r="G335" s="19" t="s">
        <v>28</v>
      </c>
      <c r="H335" s="21">
        <v>215000</v>
      </c>
      <c r="I335" s="21">
        <v>91000</v>
      </c>
      <c r="J335" s="22">
        <f t="shared" si="20"/>
        <v>42.325581395348841</v>
      </c>
      <c r="K335" s="21">
        <v>182751</v>
      </c>
      <c r="L335" s="21">
        <v>13759</v>
      </c>
      <c r="M335" s="21">
        <f t="shared" si="21"/>
        <v>201241</v>
      </c>
      <c r="N335" s="21">
        <v>107638</v>
      </c>
      <c r="O335" s="23">
        <f t="shared" si="22"/>
        <v>1.8696092458053848</v>
      </c>
      <c r="P335" s="24">
        <v>1500</v>
      </c>
      <c r="Q335" s="25">
        <f t="shared" si="23"/>
        <v>134.16066666666666</v>
      </c>
      <c r="R335" s="26" t="s">
        <v>640</v>
      </c>
      <c r="S335" s="27">
        <f>ABS(O1329-O335)*100</f>
        <v>15.174567777013003</v>
      </c>
      <c r="T335" s="19" t="s">
        <v>30</v>
      </c>
      <c r="U335" s="19" t="s">
        <v>31</v>
      </c>
      <c r="V335" s="21">
        <v>13759</v>
      </c>
      <c r="W335" s="19" t="s">
        <v>31</v>
      </c>
      <c r="X335" s="19" t="s">
        <v>641</v>
      </c>
      <c r="Y335" s="19" t="s">
        <v>33</v>
      </c>
      <c r="Z335" s="19">
        <v>42</v>
      </c>
    </row>
    <row r="336" spans="1:26" x14ac:dyDescent="0.3">
      <c r="A336" s="19" t="s">
        <v>640</v>
      </c>
      <c r="B336" s="19" t="s">
        <v>700</v>
      </c>
      <c r="C336" s="19" t="s">
        <v>701</v>
      </c>
      <c r="D336" s="20">
        <v>45527</v>
      </c>
      <c r="E336" s="21">
        <v>186000</v>
      </c>
      <c r="F336" s="19" t="s">
        <v>27</v>
      </c>
      <c r="G336" s="19" t="s">
        <v>28</v>
      </c>
      <c r="H336" s="21">
        <v>186000</v>
      </c>
      <c r="I336" s="21">
        <v>61500</v>
      </c>
      <c r="J336" s="22">
        <f t="shared" si="20"/>
        <v>33.064516129032256</v>
      </c>
      <c r="K336" s="21">
        <v>127896</v>
      </c>
      <c r="L336" s="21">
        <v>6885</v>
      </c>
      <c r="M336" s="21">
        <f t="shared" si="21"/>
        <v>179115</v>
      </c>
      <c r="N336" s="21">
        <v>77077</v>
      </c>
      <c r="O336" s="23">
        <f t="shared" si="22"/>
        <v>2.3238449861826487</v>
      </c>
      <c r="P336" s="24">
        <v>1066</v>
      </c>
      <c r="Q336" s="25">
        <f t="shared" si="23"/>
        <v>168.02532833020638</v>
      </c>
      <c r="R336" s="26" t="s">
        <v>640</v>
      </c>
      <c r="S336" s="27">
        <f>ABS(O1329-O336)*100</f>
        <v>60.598141814739392</v>
      </c>
      <c r="T336" s="19" t="s">
        <v>43</v>
      </c>
      <c r="U336" s="19" t="s">
        <v>36</v>
      </c>
      <c r="V336" s="21">
        <v>6885</v>
      </c>
      <c r="W336" s="19" t="s">
        <v>31</v>
      </c>
      <c r="X336" s="19" t="s">
        <v>641</v>
      </c>
      <c r="Y336" s="19" t="s">
        <v>33</v>
      </c>
      <c r="Z336" s="19">
        <v>45</v>
      </c>
    </row>
    <row r="337" spans="1:26" x14ac:dyDescent="0.3">
      <c r="A337" s="10" t="s">
        <v>640</v>
      </c>
      <c r="B337" s="10" t="s">
        <v>702</v>
      </c>
      <c r="C337" s="10" t="s">
        <v>703</v>
      </c>
      <c r="D337" s="11">
        <v>45135</v>
      </c>
      <c r="E337" s="12">
        <v>95000</v>
      </c>
      <c r="F337" s="10" t="s">
        <v>27</v>
      </c>
      <c r="G337" s="10" t="s">
        <v>28</v>
      </c>
      <c r="H337" s="12">
        <v>95000</v>
      </c>
      <c r="I337" s="12">
        <v>49300</v>
      </c>
      <c r="J337" s="13">
        <f t="shared" si="20"/>
        <v>51.89473684210526</v>
      </c>
      <c r="K337" s="12">
        <v>109965</v>
      </c>
      <c r="L337" s="12">
        <v>6885</v>
      </c>
      <c r="M337" s="12">
        <f t="shared" si="21"/>
        <v>88115</v>
      </c>
      <c r="N337" s="12">
        <v>65656</v>
      </c>
      <c r="O337" s="14">
        <f t="shared" si="22"/>
        <v>1.3420707932252955</v>
      </c>
      <c r="P337" s="15">
        <v>870</v>
      </c>
      <c r="Q337" s="16">
        <f t="shared" si="23"/>
        <v>101.2816091954023</v>
      </c>
      <c r="R337" s="17" t="s">
        <v>640</v>
      </c>
      <c r="S337" s="18">
        <f>ABS(O1329-O337)*100</f>
        <v>37.57927748099592</v>
      </c>
      <c r="T337" s="10" t="s">
        <v>43</v>
      </c>
      <c r="U337" s="10" t="s">
        <v>36</v>
      </c>
      <c r="V337" s="12">
        <v>6885</v>
      </c>
      <c r="W337" s="10" t="s">
        <v>31</v>
      </c>
      <c r="X337" s="10" t="s">
        <v>641</v>
      </c>
      <c r="Y337" s="10" t="s">
        <v>33</v>
      </c>
      <c r="Z337" s="10">
        <v>45</v>
      </c>
    </row>
    <row r="338" spans="1:26" x14ac:dyDescent="0.3">
      <c r="A338" s="10" t="s">
        <v>640</v>
      </c>
      <c r="B338" s="10" t="s">
        <v>704</v>
      </c>
      <c r="C338" s="10" t="s">
        <v>705</v>
      </c>
      <c r="D338" s="11">
        <v>45615</v>
      </c>
      <c r="E338" s="12">
        <v>131711</v>
      </c>
      <c r="F338" s="10" t="s">
        <v>69</v>
      </c>
      <c r="G338" s="10" t="s">
        <v>28</v>
      </c>
      <c r="H338" s="12">
        <v>131711</v>
      </c>
      <c r="I338" s="12">
        <v>77500</v>
      </c>
      <c r="J338" s="13">
        <f t="shared" si="20"/>
        <v>58.840947225364623</v>
      </c>
      <c r="K338" s="12">
        <v>160737</v>
      </c>
      <c r="L338" s="12">
        <v>7962</v>
      </c>
      <c r="M338" s="12">
        <f t="shared" si="21"/>
        <v>123749</v>
      </c>
      <c r="N338" s="12">
        <v>97308</v>
      </c>
      <c r="O338" s="14">
        <f t="shared" si="22"/>
        <v>1.2717248324906483</v>
      </c>
      <c r="P338" s="15">
        <v>1462</v>
      </c>
      <c r="Q338" s="16">
        <f t="shared" si="23"/>
        <v>84.643638850889189</v>
      </c>
      <c r="R338" s="17" t="s">
        <v>640</v>
      </c>
      <c r="S338" s="18">
        <f>ABS(O1329-O338)*100</f>
        <v>44.613873554460646</v>
      </c>
      <c r="T338" s="10" t="s">
        <v>30</v>
      </c>
      <c r="U338" s="10" t="s">
        <v>31</v>
      </c>
      <c r="V338" s="12">
        <v>7962</v>
      </c>
      <c r="W338" s="10" t="s">
        <v>31</v>
      </c>
      <c r="X338" s="10" t="s">
        <v>641</v>
      </c>
      <c r="Y338" s="10" t="s">
        <v>33</v>
      </c>
      <c r="Z338" s="10">
        <v>43</v>
      </c>
    </row>
    <row r="339" spans="1:26" x14ac:dyDescent="0.3">
      <c r="A339" s="19" t="s">
        <v>640</v>
      </c>
      <c r="B339" s="19" t="s">
        <v>706</v>
      </c>
      <c r="C339" s="19" t="s">
        <v>707</v>
      </c>
      <c r="D339" s="20">
        <v>45618</v>
      </c>
      <c r="E339" s="21">
        <v>207500</v>
      </c>
      <c r="F339" s="19" t="s">
        <v>27</v>
      </c>
      <c r="G339" s="19" t="s">
        <v>28</v>
      </c>
      <c r="H339" s="21">
        <v>207500</v>
      </c>
      <c r="I339" s="21">
        <v>83100</v>
      </c>
      <c r="J339" s="22">
        <f t="shared" si="20"/>
        <v>40.048192771084338</v>
      </c>
      <c r="K339" s="21">
        <v>167131</v>
      </c>
      <c r="L339" s="21">
        <v>7545</v>
      </c>
      <c r="M339" s="21">
        <f t="shared" si="21"/>
        <v>199955</v>
      </c>
      <c r="N339" s="21">
        <v>101647</v>
      </c>
      <c r="O339" s="23">
        <f t="shared" si="22"/>
        <v>1.9671510226568418</v>
      </c>
      <c r="P339" s="24">
        <v>1495</v>
      </c>
      <c r="Q339" s="25">
        <f t="shared" si="23"/>
        <v>133.74916387959865</v>
      </c>
      <c r="R339" s="26" t="s">
        <v>640</v>
      </c>
      <c r="S339" s="27">
        <f>ABS(O1329-O339)*100</f>
        <v>24.928745462158709</v>
      </c>
      <c r="T339" s="19" t="s">
        <v>708</v>
      </c>
      <c r="U339" s="19" t="s">
        <v>31</v>
      </c>
      <c r="V339" s="21">
        <v>7545</v>
      </c>
      <c r="W339" s="19" t="s">
        <v>31</v>
      </c>
      <c r="X339" s="19" t="s">
        <v>641</v>
      </c>
      <c r="Y339" s="19" t="s">
        <v>33</v>
      </c>
      <c r="Z339" s="19">
        <v>45</v>
      </c>
    </row>
    <row r="340" spans="1:26" x14ac:dyDescent="0.3">
      <c r="A340" s="19" t="s">
        <v>749</v>
      </c>
      <c r="B340" s="19" t="s">
        <v>747</v>
      </c>
      <c r="C340" s="19" t="s">
        <v>748</v>
      </c>
      <c r="D340" s="20">
        <v>45605</v>
      </c>
      <c r="E340" s="21">
        <v>205000</v>
      </c>
      <c r="F340" s="19" t="s">
        <v>27</v>
      </c>
      <c r="G340" s="19" t="s">
        <v>28</v>
      </c>
      <c r="H340" s="21">
        <v>205000</v>
      </c>
      <c r="I340" s="21">
        <v>83900</v>
      </c>
      <c r="J340" s="22">
        <f t="shared" si="20"/>
        <v>40.926829268292678</v>
      </c>
      <c r="K340" s="21">
        <v>182292</v>
      </c>
      <c r="L340" s="21">
        <v>11810</v>
      </c>
      <c r="M340" s="21">
        <f t="shared" si="21"/>
        <v>193190</v>
      </c>
      <c r="N340" s="21">
        <v>90681</v>
      </c>
      <c r="O340" s="23">
        <f t="shared" si="22"/>
        <v>2.13043526207254</v>
      </c>
      <c r="P340" s="24">
        <v>1053</v>
      </c>
      <c r="Q340" s="25">
        <f t="shared" si="23"/>
        <v>183.46628679962012</v>
      </c>
      <c r="R340" s="26" t="s">
        <v>749</v>
      </c>
      <c r="S340" s="27">
        <f>ABS(O1310-O340)*100</f>
        <v>131.61444311269813</v>
      </c>
      <c r="T340" s="19" t="s">
        <v>30</v>
      </c>
      <c r="U340" s="19" t="s">
        <v>31</v>
      </c>
      <c r="V340" s="21">
        <v>11810</v>
      </c>
      <c r="W340" s="19" t="s">
        <v>31</v>
      </c>
      <c r="X340" s="19" t="s">
        <v>750</v>
      </c>
      <c r="Y340" s="19" t="s">
        <v>33</v>
      </c>
      <c r="Z340" s="19">
        <v>45</v>
      </c>
    </row>
    <row r="341" spans="1:26" x14ac:dyDescent="0.3">
      <c r="A341" s="19" t="s">
        <v>749</v>
      </c>
      <c r="B341" s="19" t="s">
        <v>751</v>
      </c>
      <c r="C341" s="19" t="s">
        <v>752</v>
      </c>
      <c r="D341" s="20">
        <v>45468</v>
      </c>
      <c r="E341" s="21">
        <v>190000</v>
      </c>
      <c r="F341" s="19" t="s">
        <v>27</v>
      </c>
      <c r="G341" s="19" t="s">
        <v>28</v>
      </c>
      <c r="H341" s="21">
        <v>190000</v>
      </c>
      <c r="I341" s="21">
        <v>80300</v>
      </c>
      <c r="J341" s="22">
        <f t="shared" si="20"/>
        <v>42.263157894736842</v>
      </c>
      <c r="K341" s="21">
        <v>174281</v>
      </c>
      <c r="L341" s="21">
        <v>10477</v>
      </c>
      <c r="M341" s="21">
        <f t="shared" si="21"/>
        <v>179523</v>
      </c>
      <c r="N341" s="21">
        <v>87129</v>
      </c>
      <c r="O341" s="23">
        <f t="shared" si="22"/>
        <v>2.0604276417725442</v>
      </c>
      <c r="P341" s="24">
        <v>996</v>
      </c>
      <c r="Q341" s="25">
        <f t="shared" si="23"/>
        <v>180.24397590361446</v>
      </c>
      <c r="R341" s="26" t="s">
        <v>749</v>
      </c>
      <c r="S341" s="27">
        <f>ABS(O1310-O341)*100</f>
        <v>124.61368108269855</v>
      </c>
      <c r="T341" s="19" t="s">
        <v>30</v>
      </c>
      <c r="U341" s="19" t="s">
        <v>36</v>
      </c>
      <c r="V341" s="21">
        <v>10477</v>
      </c>
      <c r="W341" s="19" t="s">
        <v>31</v>
      </c>
      <c r="X341" s="19" t="s">
        <v>750</v>
      </c>
      <c r="Y341" s="19" t="s">
        <v>33</v>
      </c>
      <c r="Z341" s="19">
        <v>45</v>
      </c>
    </row>
    <row r="342" spans="1:26" x14ac:dyDescent="0.3">
      <c r="A342" s="10" t="s">
        <v>749</v>
      </c>
      <c r="B342" s="10" t="s">
        <v>753</v>
      </c>
      <c r="C342" s="10" t="s">
        <v>754</v>
      </c>
      <c r="D342" s="11">
        <v>45257</v>
      </c>
      <c r="E342" s="12">
        <v>235000</v>
      </c>
      <c r="F342" s="10" t="s">
        <v>27</v>
      </c>
      <c r="G342" s="10" t="s">
        <v>28</v>
      </c>
      <c r="H342" s="12">
        <v>235000</v>
      </c>
      <c r="I342" s="12">
        <v>89700</v>
      </c>
      <c r="J342" s="13">
        <f t="shared" si="20"/>
        <v>38.170212765957444</v>
      </c>
      <c r="K342" s="12">
        <v>234176</v>
      </c>
      <c r="L342" s="12">
        <v>10426</v>
      </c>
      <c r="M342" s="12">
        <f t="shared" si="21"/>
        <v>224574</v>
      </c>
      <c r="N342" s="12">
        <v>119015</v>
      </c>
      <c r="O342" s="14">
        <f t="shared" si="22"/>
        <v>1.8869386211822039</v>
      </c>
      <c r="P342" s="15">
        <v>1580</v>
      </c>
      <c r="Q342" s="16">
        <f t="shared" si="23"/>
        <v>142.13544303797468</v>
      </c>
      <c r="R342" s="17" t="s">
        <v>749</v>
      </c>
      <c r="S342" s="18">
        <f>ABS(O1310-O342)*100</f>
        <v>107.26477902366452</v>
      </c>
      <c r="T342" s="10" t="s">
        <v>52</v>
      </c>
      <c r="U342" s="10" t="s">
        <v>36</v>
      </c>
      <c r="V342" s="12">
        <v>10426</v>
      </c>
      <c r="W342" s="10" t="s">
        <v>31</v>
      </c>
      <c r="X342" s="10" t="s">
        <v>750</v>
      </c>
      <c r="Y342" s="10" t="s">
        <v>33</v>
      </c>
      <c r="Z342" s="10">
        <v>45</v>
      </c>
    </row>
    <row r="343" spans="1:26" x14ac:dyDescent="0.3">
      <c r="A343" s="10" t="s">
        <v>749</v>
      </c>
      <c r="B343" s="10" t="s">
        <v>755</v>
      </c>
      <c r="C343" s="10" t="s">
        <v>756</v>
      </c>
      <c r="D343" s="11">
        <v>45202</v>
      </c>
      <c r="E343" s="12">
        <v>157000</v>
      </c>
      <c r="F343" s="10" t="s">
        <v>27</v>
      </c>
      <c r="G343" s="10" t="s">
        <v>28</v>
      </c>
      <c r="H343" s="12">
        <v>157000</v>
      </c>
      <c r="I343" s="12">
        <v>67300</v>
      </c>
      <c r="J343" s="13">
        <f t="shared" si="20"/>
        <v>42.866242038216562</v>
      </c>
      <c r="K343" s="12">
        <v>174027</v>
      </c>
      <c r="L343" s="12">
        <v>10375</v>
      </c>
      <c r="M343" s="12">
        <f t="shared" si="21"/>
        <v>146625</v>
      </c>
      <c r="N343" s="12">
        <v>87048</v>
      </c>
      <c r="O343" s="14">
        <f t="shared" si="22"/>
        <v>1.6844154948993659</v>
      </c>
      <c r="P343" s="15">
        <v>999</v>
      </c>
      <c r="Q343" s="16">
        <f t="shared" si="23"/>
        <v>146.77177177177177</v>
      </c>
      <c r="R343" s="17" t="s">
        <v>749</v>
      </c>
      <c r="S343" s="18">
        <f>ABS(O1310-O343)*100</f>
        <v>87.012466395380713</v>
      </c>
      <c r="T343" s="10" t="s">
        <v>30</v>
      </c>
      <c r="U343" s="10" t="s">
        <v>36</v>
      </c>
      <c r="V343" s="12">
        <v>10375</v>
      </c>
      <c r="W343" s="10" t="s">
        <v>31</v>
      </c>
      <c r="X343" s="10" t="s">
        <v>750</v>
      </c>
      <c r="Y343" s="10" t="s">
        <v>33</v>
      </c>
      <c r="Z343" s="10">
        <v>45</v>
      </c>
    </row>
    <row r="344" spans="1:26" x14ac:dyDescent="0.3">
      <c r="A344" s="19" t="s">
        <v>749</v>
      </c>
      <c r="B344" s="19" t="s">
        <v>757</v>
      </c>
      <c r="C344" s="19" t="s">
        <v>758</v>
      </c>
      <c r="D344" s="20">
        <v>45448</v>
      </c>
      <c r="E344" s="21">
        <v>180000</v>
      </c>
      <c r="F344" s="19" t="s">
        <v>27</v>
      </c>
      <c r="G344" s="19" t="s">
        <v>28</v>
      </c>
      <c r="H344" s="21">
        <v>180000</v>
      </c>
      <c r="I344" s="21">
        <v>87500</v>
      </c>
      <c r="J344" s="22">
        <f t="shared" si="20"/>
        <v>48.611111111111107</v>
      </c>
      <c r="K344" s="21">
        <v>189591</v>
      </c>
      <c r="L344" s="21">
        <v>10807</v>
      </c>
      <c r="M344" s="21">
        <f t="shared" si="21"/>
        <v>169193</v>
      </c>
      <c r="N344" s="21">
        <v>95097</v>
      </c>
      <c r="O344" s="23">
        <f t="shared" si="22"/>
        <v>1.7791623289903993</v>
      </c>
      <c r="P344" s="24">
        <v>999</v>
      </c>
      <c r="Q344" s="25">
        <f t="shared" si="23"/>
        <v>169.36236236236238</v>
      </c>
      <c r="R344" s="26" t="s">
        <v>749</v>
      </c>
      <c r="S344" s="27">
        <f>ABS(O1309-O344)*100</f>
        <v>95.930149390693316</v>
      </c>
      <c r="T344" s="19" t="s">
        <v>30</v>
      </c>
      <c r="U344" s="19" t="s">
        <v>36</v>
      </c>
      <c r="V344" s="21">
        <v>10807</v>
      </c>
      <c r="W344" s="19" t="s">
        <v>31</v>
      </c>
      <c r="X344" s="19" t="s">
        <v>750</v>
      </c>
      <c r="Y344" s="19" t="s">
        <v>33</v>
      </c>
      <c r="Z344" s="19">
        <v>45</v>
      </c>
    </row>
    <row r="345" spans="1:26" x14ac:dyDescent="0.3">
      <c r="A345" s="19" t="s">
        <v>749</v>
      </c>
      <c r="B345" s="19" t="s">
        <v>759</v>
      </c>
      <c r="C345" s="19" t="s">
        <v>760</v>
      </c>
      <c r="D345" s="20">
        <v>45443</v>
      </c>
      <c r="E345" s="21">
        <v>180000</v>
      </c>
      <c r="F345" s="19" t="s">
        <v>27</v>
      </c>
      <c r="G345" s="19" t="s">
        <v>28</v>
      </c>
      <c r="H345" s="21">
        <v>180000</v>
      </c>
      <c r="I345" s="21">
        <v>82000</v>
      </c>
      <c r="J345" s="22">
        <f t="shared" si="20"/>
        <v>45.555555555555557</v>
      </c>
      <c r="K345" s="21">
        <v>178028</v>
      </c>
      <c r="L345" s="21">
        <v>11881</v>
      </c>
      <c r="M345" s="21">
        <f t="shared" si="21"/>
        <v>168119</v>
      </c>
      <c r="N345" s="21">
        <v>88376</v>
      </c>
      <c r="O345" s="23">
        <f t="shared" si="22"/>
        <v>1.9023151081741649</v>
      </c>
      <c r="P345" s="24">
        <v>999</v>
      </c>
      <c r="Q345" s="25">
        <f t="shared" si="23"/>
        <v>168.28728728728728</v>
      </c>
      <c r="R345" s="26" t="s">
        <v>749</v>
      </c>
      <c r="S345" s="27">
        <f>ABS(O1309-O345)*100</f>
        <v>108.24542730906987</v>
      </c>
      <c r="T345" s="19" t="s">
        <v>30</v>
      </c>
      <c r="U345" s="19" t="s">
        <v>36</v>
      </c>
      <c r="V345" s="21">
        <v>11881</v>
      </c>
      <c r="W345" s="19" t="s">
        <v>31</v>
      </c>
      <c r="X345" s="19" t="s">
        <v>750</v>
      </c>
      <c r="Y345" s="19" t="s">
        <v>33</v>
      </c>
      <c r="Z345" s="19">
        <v>45</v>
      </c>
    </row>
    <row r="346" spans="1:26" x14ac:dyDescent="0.3">
      <c r="A346" s="10" t="s">
        <v>749</v>
      </c>
      <c r="B346" s="10" t="s">
        <v>761</v>
      </c>
      <c r="C346" s="10" t="s">
        <v>762</v>
      </c>
      <c r="D346" s="11">
        <v>45061</v>
      </c>
      <c r="E346" s="12">
        <v>185000</v>
      </c>
      <c r="F346" s="10" t="s">
        <v>27</v>
      </c>
      <c r="G346" s="10" t="s">
        <v>28</v>
      </c>
      <c r="H346" s="12">
        <v>185000</v>
      </c>
      <c r="I346" s="12">
        <v>69300</v>
      </c>
      <c r="J346" s="13">
        <f t="shared" si="20"/>
        <v>37.45945945945946</v>
      </c>
      <c r="K346" s="12">
        <v>179093</v>
      </c>
      <c r="L346" s="12">
        <v>10807</v>
      </c>
      <c r="M346" s="12">
        <f t="shared" si="21"/>
        <v>174193</v>
      </c>
      <c r="N346" s="12">
        <v>89513</v>
      </c>
      <c r="O346" s="14">
        <f t="shared" si="22"/>
        <v>1.9460078424362941</v>
      </c>
      <c r="P346" s="15">
        <v>996</v>
      </c>
      <c r="Q346" s="16">
        <f t="shared" si="23"/>
        <v>174.89257028112451</v>
      </c>
      <c r="R346" s="17" t="s">
        <v>749</v>
      </c>
      <c r="S346" s="18">
        <f>ABS(O1309-O346)*100</f>
        <v>112.61470073528281</v>
      </c>
      <c r="T346" s="10" t="s">
        <v>30</v>
      </c>
      <c r="U346" s="10" t="s">
        <v>36</v>
      </c>
      <c r="V346" s="12">
        <v>10807</v>
      </c>
      <c r="W346" s="10" t="s">
        <v>31</v>
      </c>
      <c r="X346" s="10" t="s">
        <v>750</v>
      </c>
      <c r="Y346" s="10" t="s">
        <v>33</v>
      </c>
      <c r="Z346" s="10">
        <v>45</v>
      </c>
    </row>
    <row r="347" spans="1:26" x14ac:dyDescent="0.3">
      <c r="A347" s="10" t="s">
        <v>749</v>
      </c>
      <c r="B347" s="10" t="s">
        <v>763</v>
      </c>
      <c r="C347" s="10" t="s">
        <v>764</v>
      </c>
      <c r="D347" s="11">
        <v>45450</v>
      </c>
      <c r="E347" s="12">
        <v>205000</v>
      </c>
      <c r="F347" s="10" t="s">
        <v>27</v>
      </c>
      <c r="G347" s="10" t="s">
        <v>28</v>
      </c>
      <c r="H347" s="12">
        <v>205000</v>
      </c>
      <c r="I347" s="12">
        <v>79900</v>
      </c>
      <c r="J347" s="13">
        <f t="shared" si="20"/>
        <v>38.975609756097562</v>
      </c>
      <c r="K347" s="12">
        <v>173564</v>
      </c>
      <c r="L347" s="12">
        <v>10807</v>
      </c>
      <c r="M347" s="12">
        <f t="shared" si="21"/>
        <v>194193</v>
      </c>
      <c r="N347" s="12">
        <v>86572</v>
      </c>
      <c r="O347" s="14">
        <f t="shared" si="22"/>
        <v>2.2431386591507647</v>
      </c>
      <c r="P347" s="15">
        <v>996</v>
      </c>
      <c r="Q347" s="16">
        <f t="shared" si="23"/>
        <v>194.97289156626505</v>
      </c>
      <c r="R347" s="17" t="s">
        <v>749</v>
      </c>
      <c r="S347" s="18">
        <f>ABS(O1309-O347)*100</f>
        <v>142.32778240672985</v>
      </c>
      <c r="T347" s="10" t="s">
        <v>30</v>
      </c>
      <c r="U347" s="10" t="s">
        <v>36</v>
      </c>
      <c r="V347" s="12">
        <v>10807</v>
      </c>
      <c r="W347" s="10" t="s">
        <v>31</v>
      </c>
      <c r="X347" s="10" t="s">
        <v>750</v>
      </c>
      <c r="Y347" s="10" t="s">
        <v>33</v>
      </c>
      <c r="Z347" s="10">
        <v>45</v>
      </c>
    </row>
    <row r="348" spans="1:26" x14ac:dyDescent="0.3">
      <c r="A348" s="19" t="s">
        <v>749</v>
      </c>
      <c r="B348" s="19" t="s">
        <v>765</v>
      </c>
      <c r="C348" s="19" t="s">
        <v>766</v>
      </c>
      <c r="D348" s="20">
        <v>45503</v>
      </c>
      <c r="E348" s="21">
        <v>207500</v>
      </c>
      <c r="F348" s="19" t="s">
        <v>27</v>
      </c>
      <c r="G348" s="19" t="s">
        <v>28</v>
      </c>
      <c r="H348" s="21">
        <v>207500</v>
      </c>
      <c r="I348" s="21">
        <v>82300</v>
      </c>
      <c r="J348" s="22">
        <f t="shared" si="20"/>
        <v>39.662650602409641</v>
      </c>
      <c r="K348" s="21">
        <v>182556</v>
      </c>
      <c r="L348" s="21">
        <v>11113</v>
      </c>
      <c r="M348" s="21">
        <f t="shared" si="21"/>
        <v>196387</v>
      </c>
      <c r="N348" s="21">
        <v>91193</v>
      </c>
      <c r="O348" s="23">
        <f t="shared" si="22"/>
        <v>2.1535315210597306</v>
      </c>
      <c r="P348" s="24">
        <v>1001</v>
      </c>
      <c r="Q348" s="25">
        <f t="shared" si="23"/>
        <v>196.1908091908092</v>
      </c>
      <c r="R348" s="26" t="s">
        <v>749</v>
      </c>
      <c r="S348" s="27">
        <f>ABS(O1309-O348)*100</f>
        <v>133.36706859762643</v>
      </c>
      <c r="T348" s="19" t="s">
        <v>30</v>
      </c>
      <c r="U348" s="19" t="s">
        <v>36</v>
      </c>
      <c r="V348" s="21">
        <v>10807</v>
      </c>
      <c r="W348" s="19" t="s">
        <v>31</v>
      </c>
      <c r="X348" s="19" t="s">
        <v>750</v>
      </c>
      <c r="Y348" s="19" t="s">
        <v>33</v>
      </c>
      <c r="Z348" s="19">
        <v>45</v>
      </c>
    </row>
    <row r="349" spans="1:26" x14ac:dyDescent="0.3">
      <c r="A349" s="55" t="s">
        <v>749</v>
      </c>
      <c r="B349" s="10" t="s">
        <v>2786</v>
      </c>
      <c r="C349" s="10" t="s">
        <v>2787</v>
      </c>
      <c r="D349" s="11">
        <v>45365</v>
      </c>
      <c r="E349" s="12">
        <v>152500</v>
      </c>
      <c r="F349" s="10" t="s">
        <v>27</v>
      </c>
      <c r="G349" s="10" t="s">
        <v>2781</v>
      </c>
      <c r="H349" s="12">
        <v>152500</v>
      </c>
      <c r="I349" s="12">
        <v>71400</v>
      </c>
      <c r="J349" s="13">
        <f t="shared" si="20"/>
        <v>46.819672131147541</v>
      </c>
      <c r="K349" s="12">
        <v>184812</v>
      </c>
      <c r="L349" s="12">
        <v>10354</v>
      </c>
      <c r="M349" s="12">
        <f t="shared" si="21"/>
        <v>142146</v>
      </c>
      <c r="N349" s="12">
        <v>92796</v>
      </c>
      <c r="O349" s="14">
        <f t="shared" si="22"/>
        <v>1.5318117160222424</v>
      </c>
      <c r="P349" s="15">
        <v>996</v>
      </c>
      <c r="Q349" s="16">
        <f t="shared" si="23"/>
        <v>142.71686746987953</v>
      </c>
      <c r="R349" s="17" t="s">
        <v>749</v>
      </c>
      <c r="S349" s="18">
        <f>ABS(O1323-O349)*100</f>
        <v>76.360677052073385</v>
      </c>
      <c r="T349" s="10" t="s">
        <v>30</v>
      </c>
      <c r="U349" s="10" t="s">
        <v>36</v>
      </c>
      <c r="V349" s="12">
        <v>10354</v>
      </c>
      <c r="W349" s="10" t="s">
        <v>31</v>
      </c>
      <c r="X349" s="10" t="s">
        <v>750</v>
      </c>
      <c r="Y349" s="10" t="s">
        <v>33</v>
      </c>
      <c r="Z349" s="10">
        <v>45</v>
      </c>
    </row>
    <row r="350" spans="1:26" x14ac:dyDescent="0.3">
      <c r="A350" s="19" t="s">
        <v>749</v>
      </c>
      <c r="B350" s="19" t="s">
        <v>767</v>
      </c>
      <c r="C350" s="19" t="s">
        <v>768</v>
      </c>
      <c r="D350" s="20">
        <v>45569</v>
      </c>
      <c r="E350" s="21">
        <v>200000</v>
      </c>
      <c r="F350" s="19" t="s">
        <v>27</v>
      </c>
      <c r="G350" s="19" t="s">
        <v>28</v>
      </c>
      <c r="H350" s="21">
        <v>200000</v>
      </c>
      <c r="I350" s="21">
        <v>89600</v>
      </c>
      <c r="J350" s="22">
        <f t="shared" si="20"/>
        <v>44.800000000000004</v>
      </c>
      <c r="K350" s="21">
        <v>195839</v>
      </c>
      <c r="L350" s="21">
        <v>10392</v>
      </c>
      <c r="M350" s="21">
        <f t="shared" si="21"/>
        <v>189608</v>
      </c>
      <c r="N350" s="21">
        <v>98642</v>
      </c>
      <c r="O350" s="23">
        <f t="shared" si="22"/>
        <v>1.9221832485148314</v>
      </c>
      <c r="P350" s="24">
        <v>1154</v>
      </c>
      <c r="Q350" s="25">
        <f t="shared" si="23"/>
        <v>164.3050259965338</v>
      </c>
      <c r="R350" s="26" t="s">
        <v>749</v>
      </c>
      <c r="S350" s="27">
        <f>ABS(O1310-O350)*100</f>
        <v>110.78924175692725</v>
      </c>
      <c r="T350" s="19" t="s">
        <v>30</v>
      </c>
      <c r="U350" s="19" t="s">
        <v>31</v>
      </c>
      <c r="V350" s="21">
        <v>10392</v>
      </c>
      <c r="W350" s="19" t="s">
        <v>31</v>
      </c>
      <c r="X350" s="19" t="s">
        <v>750</v>
      </c>
      <c r="Y350" s="19" t="s">
        <v>33</v>
      </c>
      <c r="Z350" s="19">
        <v>45</v>
      </c>
    </row>
    <row r="351" spans="1:26" x14ac:dyDescent="0.3">
      <c r="A351" s="10" t="s">
        <v>749</v>
      </c>
      <c r="B351" s="10" t="s">
        <v>769</v>
      </c>
      <c r="C351" s="10" t="s">
        <v>770</v>
      </c>
      <c r="D351" s="11">
        <v>45602</v>
      </c>
      <c r="E351" s="12">
        <v>190000</v>
      </c>
      <c r="F351" s="10" t="s">
        <v>27</v>
      </c>
      <c r="G351" s="10" t="s">
        <v>28</v>
      </c>
      <c r="H351" s="12">
        <v>190000</v>
      </c>
      <c r="I351" s="12">
        <v>80200</v>
      </c>
      <c r="J351" s="13">
        <f t="shared" si="20"/>
        <v>42.21052631578948</v>
      </c>
      <c r="K351" s="12">
        <v>174196</v>
      </c>
      <c r="L351" s="12">
        <v>10392</v>
      </c>
      <c r="M351" s="12">
        <f t="shared" si="21"/>
        <v>179608</v>
      </c>
      <c r="N351" s="12">
        <v>87129</v>
      </c>
      <c r="O351" s="14">
        <f t="shared" si="22"/>
        <v>2.0614032067394321</v>
      </c>
      <c r="P351" s="15">
        <v>996</v>
      </c>
      <c r="Q351" s="16">
        <f t="shared" si="23"/>
        <v>180.32931726907631</v>
      </c>
      <c r="R351" s="17" t="s">
        <v>749</v>
      </c>
      <c r="S351" s="18">
        <f>ABS(O1310-O351)*100</f>
        <v>124.71123757938733</v>
      </c>
      <c r="T351" s="10" t="s">
        <v>30</v>
      </c>
      <c r="U351" s="10" t="s">
        <v>31</v>
      </c>
      <c r="V351" s="12">
        <v>10392</v>
      </c>
      <c r="W351" s="10" t="s">
        <v>31</v>
      </c>
      <c r="X351" s="10" t="s">
        <v>750</v>
      </c>
      <c r="Y351" s="10" t="s">
        <v>33</v>
      </c>
      <c r="Z351" s="10">
        <v>45</v>
      </c>
    </row>
    <row r="352" spans="1:26" x14ac:dyDescent="0.3">
      <c r="A352" s="10" t="s">
        <v>749</v>
      </c>
      <c r="B352" s="10" t="s">
        <v>771</v>
      </c>
      <c r="C352" s="10" t="s">
        <v>772</v>
      </c>
      <c r="D352" s="11">
        <v>45394</v>
      </c>
      <c r="E352" s="12">
        <v>172000</v>
      </c>
      <c r="F352" s="10" t="s">
        <v>27</v>
      </c>
      <c r="G352" s="10" t="s">
        <v>28</v>
      </c>
      <c r="H352" s="12">
        <v>172000</v>
      </c>
      <c r="I352" s="12">
        <v>80600</v>
      </c>
      <c r="J352" s="13">
        <f t="shared" si="20"/>
        <v>46.860465116279073</v>
      </c>
      <c r="K352" s="12">
        <v>175029</v>
      </c>
      <c r="L352" s="12">
        <v>10392</v>
      </c>
      <c r="M352" s="12">
        <f t="shared" si="21"/>
        <v>161608</v>
      </c>
      <c r="N352" s="12">
        <v>87572</v>
      </c>
      <c r="O352" s="14">
        <f t="shared" si="22"/>
        <v>1.8454300461334674</v>
      </c>
      <c r="P352" s="15">
        <v>996</v>
      </c>
      <c r="Q352" s="16">
        <f t="shared" si="23"/>
        <v>162.2570281124498</v>
      </c>
      <c r="R352" s="17" t="s">
        <v>749</v>
      </c>
      <c r="S352" s="18">
        <f>ABS(O1310-O352)*100</f>
        <v>103.11392151879086</v>
      </c>
      <c r="T352" s="10" t="s">
        <v>30</v>
      </c>
      <c r="U352" s="10" t="s">
        <v>36</v>
      </c>
      <c r="V352" s="12">
        <v>10392</v>
      </c>
      <c r="W352" s="10" t="s">
        <v>31</v>
      </c>
      <c r="X352" s="10" t="s">
        <v>750</v>
      </c>
      <c r="Y352" s="10" t="s">
        <v>33</v>
      </c>
      <c r="Z352" s="10">
        <v>45</v>
      </c>
    </row>
    <row r="353" spans="1:26" x14ac:dyDescent="0.3">
      <c r="A353" s="19" t="s">
        <v>749</v>
      </c>
      <c r="B353" s="19" t="s">
        <v>773</v>
      </c>
      <c r="C353" s="19" t="s">
        <v>774</v>
      </c>
      <c r="D353" s="20">
        <v>45162</v>
      </c>
      <c r="E353" s="21">
        <v>204900</v>
      </c>
      <c r="F353" s="19" t="s">
        <v>27</v>
      </c>
      <c r="G353" s="19" t="s">
        <v>28</v>
      </c>
      <c r="H353" s="21">
        <v>204900</v>
      </c>
      <c r="I353" s="21">
        <v>70400</v>
      </c>
      <c r="J353" s="22">
        <f t="shared" si="20"/>
        <v>34.358223523670084</v>
      </c>
      <c r="K353" s="21">
        <v>181934</v>
      </c>
      <c r="L353" s="21">
        <v>10392</v>
      </c>
      <c r="M353" s="21">
        <f t="shared" si="21"/>
        <v>194508</v>
      </c>
      <c r="N353" s="21">
        <v>91245</v>
      </c>
      <c r="O353" s="23">
        <f t="shared" si="22"/>
        <v>2.1317113266480354</v>
      </c>
      <c r="P353" s="24">
        <v>996</v>
      </c>
      <c r="Q353" s="25">
        <f t="shared" si="23"/>
        <v>195.28915662650601</v>
      </c>
      <c r="R353" s="26" t="s">
        <v>749</v>
      </c>
      <c r="S353" s="27">
        <f>ABS(O1310-O353)*100</f>
        <v>131.74204957024767</v>
      </c>
      <c r="T353" s="19" t="s">
        <v>30</v>
      </c>
      <c r="U353" s="19" t="s">
        <v>36</v>
      </c>
      <c r="V353" s="21">
        <v>10392</v>
      </c>
      <c r="W353" s="19" t="s">
        <v>31</v>
      </c>
      <c r="X353" s="19" t="s">
        <v>750</v>
      </c>
      <c r="Y353" s="19" t="s">
        <v>33</v>
      </c>
      <c r="Z353" s="19">
        <v>45</v>
      </c>
    </row>
    <row r="354" spans="1:26" x14ac:dyDescent="0.3">
      <c r="A354" s="19" t="s">
        <v>749</v>
      </c>
      <c r="B354" s="19" t="s">
        <v>775</v>
      </c>
      <c r="C354" s="19" t="s">
        <v>776</v>
      </c>
      <c r="D354" s="20">
        <v>45386</v>
      </c>
      <c r="E354" s="21">
        <v>233000</v>
      </c>
      <c r="F354" s="19" t="s">
        <v>27</v>
      </c>
      <c r="G354" s="19" t="s">
        <v>28</v>
      </c>
      <c r="H354" s="21">
        <v>233000</v>
      </c>
      <c r="I354" s="21">
        <v>80200</v>
      </c>
      <c r="J354" s="22">
        <f t="shared" si="20"/>
        <v>34.420600858369099</v>
      </c>
      <c r="K354" s="21">
        <v>174196</v>
      </c>
      <c r="L354" s="21">
        <v>10392</v>
      </c>
      <c r="M354" s="21">
        <f t="shared" si="21"/>
        <v>222608</v>
      </c>
      <c r="N354" s="21">
        <v>87129</v>
      </c>
      <c r="O354" s="23">
        <f t="shared" si="22"/>
        <v>2.5549243076358046</v>
      </c>
      <c r="P354" s="24">
        <v>996</v>
      </c>
      <c r="Q354" s="25">
        <f t="shared" si="23"/>
        <v>223.50200803212851</v>
      </c>
      <c r="R354" s="26" t="s">
        <v>749</v>
      </c>
      <c r="S354" s="27">
        <f>ABS(O1310-O354)*100</f>
        <v>174.06334766902458</v>
      </c>
      <c r="T354" s="19" t="s">
        <v>30</v>
      </c>
      <c r="U354" s="19" t="s">
        <v>36</v>
      </c>
      <c r="V354" s="21">
        <v>10392</v>
      </c>
      <c r="W354" s="19" t="s">
        <v>31</v>
      </c>
      <c r="X354" s="19" t="s">
        <v>750</v>
      </c>
      <c r="Y354" s="19" t="s">
        <v>33</v>
      </c>
      <c r="Z354" s="19">
        <v>45</v>
      </c>
    </row>
    <row r="355" spans="1:26" x14ac:dyDescent="0.3">
      <c r="A355" s="10" t="s">
        <v>749</v>
      </c>
      <c r="B355" s="10" t="s">
        <v>777</v>
      </c>
      <c r="C355" s="10" t="s">
        <v>778</v>
      </c>
      <c r="D355" s="11">
        <v>45547</v>
      </c>
      <c r="E355" s="12">
        <v>223000</v>
      </c>
      <c r="F355" s="10" t="s">
        <v>27</v>
      </c>
      <c r="G355" s="10" t="s">
        <v>28</v>
      </c>
      <c r="H355" s="12">
        <v>223000</v>
      </c>
      <c r="I355" s="12">
        <v>78800</v>
      </c>
      <c r="J355" s="13">
        <f t="shared" si="20"/>
        <v>35.336322869955154</v>
      </c>
      <c r="K355" s="12">
        <v>171185</v>
      </c>
      <c r="L355" s="12">
        <v>10441</v>
      </c>
      <c r="M355" s="12">
        <f t="shared" si="21"/>
        <v>212559</v>
      </c>
      <c r="N355" s="12">
        <v>85502</v>
      </c>
      <c r="O355" s="14">
        <f t="shared" si="22"/>
        <v>2.4860120231105705</v>
      </c>
      <c r="P355" s="15">
        <v>996</v>
      </c>
      <c r="Q355" s="16">
        <f t="shared" si="23"/>
        <v>213.41265060240963</v>
      </c>
      <c r="R355" s="17" t="s">
        <v>749</v>
      </c>
      <c r="S355" s="18">
        <f>ABS(O1310-O355)*100</f>
        <v>167.17211921650116</v>
      </c>
      <c r="T355" s="10" t="s">
        <v>30</v>
      </c>
      <c r="U355" s="10" t="s">
        <v>36</v>
      </c>
      <c r="V355" s="12">
        <v>10441</v>
      </c>
      <c r="W355" s="10" t="s">
        <v>31</v>
      </c>
      <c r="X355" s="10" t="s">
        <v>750</v>
      </c>
      <c r="Y355" s="10" t="s">
        <v>33</v>
      </c>
      <c r="Z355" s="10">
        <v>45</v>
      </c>
    </row>
    <row r="356" spans="1:26" x14ac:dyDescent="0.3">
      <c r="A356" s="56" t="s">
        <v>749</v>
      </c>
      <c r="B356" s="19" t="s">
        <v>2788</v>
      </c>
      <c r="C356" s="19" t="s">
        <v>2789</v>
      </c>
      <c r="D356" s="20">
        <v>45601</v>
      </c>
      <c r="E356" s="21">
        <v>160000</v>
      </c>
      <c r="F356" s="19" t="s">
        <v>27</v>
      </c>
      <c r="G356" s="19" t="s">
        <v>2790</v>
      </c>
      <c r="H356" s="21">
        <v>160000</v>
      </c>
      <c r="I356" s="21">
        <v>68200</v>
      </c>
      <c r="J356" s="22">
        <f t="shared" si="20"/>
        <v>42.625</v>
      </c>
      <c r="K356" s="21">
        <v>152765</v>
      </c>
      <c r="L356" s="21">
        <v>12756</v>
      </c>
      <c r="M356" s="21">
        <f t="shared" si="21"/>
        <v>147244</v>
      </c>
      <c r="N356" s="21">
        <v>74472</v>
      </c>
      <c r="O356" s="23">
        <f t="shared" si="22"/>
        <v>1.9771726286389515</v>
      </c>
      <c r="P356" s="24">
        <v>1013</v>
      </c>
      <c r="Q356" s="25">
        <f t="shared" si="23"/>
        <v>145.35439289239881</v>
      </c>
      <c r="R356" s="26" t="s">
        <v>749</v>
      </c>
      <c r="S356" s="27">
        <f>ABS(O1322-O356)*100</f>
        <v>116.60851186439061</v>
      </c>
      <c r="T356" s="19" t="s">
        <v>30</v>
      </c>
      <c r="U356" s="19" t="s">
        <v>31</v>
      </c>
      <c r="V356" s="21">
        <v>12756</v>
      </c>
      <c r="W356" s="19" t="s">
        <v>31</v>
      </c>
      <c r="X356" s="19" t="s">
        <v>750</v>
      </c>
      <c r="Y356" s="19" t="s">
        <v>33</v>
      </c>
      <c r="Z356" s="19">
        <v>45</v>
      </c>
    </row>
    <row r="357" spans="1:26" x14ac:dyDescent="0.3">
      <c r="A357" s="10" t="s">
        <v>749</v>
      </c>
      <c r="B357" s="10" t="s">
        <v>779</v>
      </c>
      <c r="C357" s="10" t="s">
        <v>780</v>
      </c>
      <c r="D357" s="11">
        <v>45693</v>
      </c>
      <c r="E357" s="12">
        <v>209900</v>
      </c>
      <c r="F357" s="10" t="s">
        <v>27</v>
      </c>
      <c r="G357" s="10" t="s">
        <v>28</v>
      </c>
      <c r="H357" s="12">
        <v>209900</v>
      </c>
      <c r="I357" s="12">
        <v>85700</v>
      </c>
      <c r="J357" s="13">
        <f t="shared" si="20"/>
        <v>40.828966174368745</v>
      </c>
      <c r="K357" s="12">
        <v>185968</v>
      </c>
      <c r="L357" s="12">
        <v>9716</v>
      </c>
      <c r="M357" s="12">
        <f t="shared" si="21"/>
        <v>200184</v>
      </c>
      <c r="N357" s="12">
        <v>93751</v>
      </c>
      <c r="O357" s="14">
        <f t="shared" si="22"/>
        <v>2.13527322375228</v>
      </c>
      <c r="P357" s="15">
        <v>925</v>
      </c>
      <c r="Q357" s="16">
        <f t="shared" si="23"/>
        <v>216.41513513513513</v>
      </c>
      <c r="R357" s="17" t="s">
        <v>749</v>
      </c>
      <c r="S357" s="18">
        <f>ABS(O1310-O357)*100</f>
        <v>132.09823928067212</v>
      </c>
      <c r="T357" s="10" t="s">
        <v>30</v>
      </c>
      <c r="U357" s="10" t="s">
        <v>31</v>
      </c>
      <c r="V357" s="12">
        <v>9716</v>
      </c>
      <c r="W357" s="10" t="s">
        <v>31</v>
      </c>
      <c r="X357" s="10" t="s">
        <v>750</v>
      </c>
      <c r="Y357" s="10" t="s">
        <v>33</v>
      </c>
      <c r="Z357" s="10">
        <v>45</v>
      </c>
    </row>
    <row r="358" spans="1:26" x14ac:dyDescent="0.3">
      <c r="A358" s="19" t="s">
        <v>749</v>
      </c>
      <c r="B358" s="19" t="s">
        <v>781</v>
      </c>
      <c r="C358" s="19" t="s">
        <v>782</v>
      </c>
      <c r="D358" s="20">
        <v>45440</v>
      </c>
      <c r="E358" s="21">
        <v>175000</v>
      </c>
      <c r="F358" s="19" t="s">
        <v>27</v>
      </c>
      <c r="G358" s="19" t="s">
        <v>28</v>
      </c>
      <c r="H358" s="21">
        <v>175000</v>
      </c>
      <c r="I358" s="21">
        <v>78100</v>
      </c>
      <c r="J358" s="22">
        <f t="shared" si="20"/>
        <v>44.628571428571426</v>
      </c>
      <c r="K358" s="21">
        <v>169896</v>
      </c>
      <c r="L358" s="21">
        <v>9716</v>
      </c>
      <c r="M358" s="21">
        <f t="shared" si="21"/>
        <v>165284</v>
      </c>
      <c r="N358" s="21">
        <v>85202</v>
      </c>
      <c r="O358" s="23">
        <f t="shared" si="22"/>
        <v>1.9399075139081243</v>
      </c>
      <c r="P358" s="24">
        <v>925</v>
      </c>
      <c r="Q358" s="25">
        <f t="shared" si="23"/>
        <v>178.68540540540542</v>
      </c>
      <c r="R358" s="26" t="s">
        <v>749</v>
      </c>
      <c r="S358" s="27">
        <f>ABS(O1310-O358)*100</f>
        <v>112.56166829625656</v>
      </c>
      <c r="T358" s="19" t="s">
        <v>30</v>
      </c>
      <c r="U358" s="19" t="s">
        <v>36</v>
      </c>
      <c r="V358" s="21">
        <v>9716</v>
      </c>
      <c r="W358" s="19" t="s">
        <v>31</v>
      </c>
      <c r="X358" s="19" t="s">
        <v>750</v>
      </c>
      <c r="Y358" s="19" t="s">
        <v>33</v>
      </c>
      <c r="Z358" s="19">
        <v>45</v>
      </c>
    </row>
    <row r="359" spans="1:26" x14ac:dyDescent="0.3">
      <c r="A359" s="19" t="s">
        <v>749</v>
      </c>
      <c r="B359" s="19" t="s">
        <v>783</v>
      </c>
      <c r="C359" s="19" t="s">
        <v>784</v>
      </c>
      <c r="D359" s="20">
        <v>45302</v>
      </c>
      <c r="E359" s="21">
        <v>165000</v>
      </c>
      <c r="F359" s="19" t="s">
        <v>27</v>
      </c>
      <c r="G359" s="19" t="s">
        <v>28</v>
      </c>
      <c r="H359" s="21">
        <v>165000</v>
      </c>
      <c r="I359" s="21">
        <v>65400</v>
      </c>
      <c r="J359" s="22">
        <f t="shared" si="20"/>
        <v>39.636363636363633</v>
      </c>
      <c r="K359" s="21">
        <v>169193</v>
      </c>
      <c r="L359" s="21">
        <v>9626</v>
      </c>
      <c r="M359" s="21">
        <f t="shared" si="21"/>
        <v>155374</v>
      </c>
      <c r="N359" s="21">
        <v>84876</v>
      </c>
      <c r="O359" s="23">
        <f t="shared" si="22"/>
        <v>1.8305999340213959</v>
      </c>
      <c r="P359" s="24">
        <v>925</v>
      </c>
      <c r="Q359" s="25">
        <f t="shared" si="23"/>
        <v>167.97189189189189</v>
      </c>
      <c r="R359" s="26" t="s">
        <v>749</v>
      </c>
      <c r="S359" s="27">
        <f>ABS(O1310-O359)*100</f>
        <v>101.6309103075837</v>
      </c>
      <c r="T359" s="19" t="s">
        <v>30</v>
      </c>
      <c r="U359" s="19" t="s">
        <v>36</v>
      </c>
      <c r="V359" s="21">
        <v>9626</v>
      </c>
      <c r="W359" s="19" t="s">
        <v>31</v>
      </c>
      <c r="X359" s="19" t="s">
        <v>750</v>
      </c>
      <c r="Y359" s="19" t="s">
        <v>33</v>
      </c>
      <c r="Z359" s="19">
        <v>45</v>
      </c>
    </row>
    <row r="360" spans="1:26" x14ac:dyDescent="0.3">
      <c r="A360" s="10" t="s">
        <v>749</v>
      </c>
      <c r="B360" s="10" t="s">
        <v>785</v>
      </c>
      <c r="C360" s="10" t="s">
        <v>786</v>
      </c>
      <c r="D360" s="11">
        <v>45447</v>
      </c>
      <c r="E360" s="12">
        <v>205000</v>
      </c>
      <c r="F360" s="10" t="s">
        <v>27</v>
      </c>
      <c r="G360" s="10" t="s">
        <v>28</v>
      </c>
      <c r="H360" s="12">
        <v>205000</v>
      </c>
      <c r="I360" s="12">
        <v>76600</v>
      </c>
      <c r="J360" s="13">
        <f t="shared" si="20"/>
        <v>37.365853658536587</v>
      </c>
      <c r="K360" s="12">
        <v>166656</v>
      </c>
      <c r="L360" s="12">
        <v>9699</v>
      </c>
      <c r="M360" s="12">
        <f t="shared" si="21"/>
        <v>195301</v>
      </c>
      <c r="N360" s="12">
        <v>83487</v>
      </c>
      <c r="O360" s="14">
        <f t="shared" si="22"/>
        <v>2.3392983338723394</v>
      </c>
      <c r="P360" s="15">
        <v>925</v>
      </c>
      <c r="Q360" s="16">
        <f t="shared" si="23"/>
        <v>211.13621621621621</v>
      </c>
      <c r="R360" s="17" t="s">
        <v>749</v>
      </c>
      <c r="S360" s="18">
        <f>ABS(O1310-O360)*100</f>
        <v>152.50075029267808</v>
      </c>
      <c r="T360" s="10" t="s">
        <v>30</v>
      </c>
      <c r="U360" s="10" t="s">
        <v>36</v>
      </c>
      <c r="V360" s="12">
        <v>9699</v>
      </c>
      <c r="W360" s="10" t="s">
        <v>31</v>
      </c>
      <c r="X360" s="10" t="s">
        <v>750</v>
      </c>
      <c r="Y360" s="10" t="s">
        <v>33</v>
      </c>
      <c r="Z360" s="10">
        <v>45</v>
      </c>
    </row>
    <row r="361" spans="1:26" x14ac:dyDescent="0.3">
      <c r="A361" s="10" t="s">
        <v>749</v>
      </c>
      <c r="B361" s="10" t="s">
        <v>787</v>
      </c>
      <c r="C361" s="10" t="s">
        <v>788</v>
      </c>
      <c r="D361" s="11">
        <v>45152</v>
      </c>
      <c r="E361" s="12">
        <v>221500</v>
      </c>
      <c r="F361" s="10" t="s">
        <v>27</v>
      </c>
      <c r="G361" s="10" t="s">
        <v>28</v>
      </c>
      <c r="H361" s="12">
        <v>221500</v>
      </c>
      <c r="I361" s="12">
        <v>79300</v>
      </c>
      <c r="J361" s="13">
        <f t="shared" si="20"/>
        <v>35.801354401805867</v>
      </c>
      <c r="K361" s="12">
        <v>202654</v>
      </c>
      <c r="L361" s="12">
        <v>16017</v>
      </c>
      <c r="M361" s="12">
        <f t="shared" si="21"/>
        <v>205483</v>
      </c>
      <c r="N361" s="12">
        <v>99275</v>
      </c>
      <c r="O361" s="14">
        <f t="shared" si="22"/>
        <v>2.0698363132712165</v>
      </c>
      <c r="P361" s="15">
        <v>1073</v>
      </c>
      <c r="Q361" s="16">
        <f t="shared" si="23"/>
        <v>191.50326188257222</v>
      </c>
      <c r="R361" s="17" t="s">
        <v>749</v>
      </c>
      <c r="S361" s="18">
        <f>ABS(O1310-O361)*100</f>
        <v>125.55454823256578</v>
      </c>
      <c r="T361" s="10" t="s">
        <v>30</v>
      </c>
      <c r="U361" s="10" t="s">
        <v>36</v>
      </c>
      <c r="V361" s="12">
        <v>16017</v>
      </c>
      <c r="W361" s="10" t="s">
        <v>31</v>
      </c>
      <c r="X361" s="10" t="s">
        <v>750</v>
      </c>
      <c r="Y361" s="10" t="s">
        <v>33</v>
      </c>
      <c r="Z361" s="10">
        <v>45</v>
      </c>
    </row>
    <row r="362" spans="1:26" x14ac:dyDescent="0.3">
      <c r="A362" s="19" t="s">
        <v>749</v>
      </c>
      <c r="B362" s="19" t="s">
        <v>789</v>
      </c>
      <c r="C362" s="19" t="s">
        <v>790</v>
      </c>
      <c r="D362" s="20">
        <v>45415</v>
      </c>
      <c r="E362" s="21">
        <v>215000</v>
      </c>
      <c r="F362" s="19" t="s">
        <v>27</v>
      </c>
      <c r="G362" s="19" t="s">
        <v>28</v>
      </c>
      <c r="H362" s="21">
        <v>215000</v>
      </c>
      <c r="I362" s="21">
        <v>87500</v>
      </c>
      <c r="J362" s="22">
        <f t="shared" si="20"/>
        <v>40.697674418604649</v>
      </c>
      <c r="K362" s="21">
        <v>189873</v>
      </c>
      <c r="L362" s="21">
        <v>15477</v>
      </c>
      <c r="M362" s="21">
        <f t="shared" si="21"/>
        <v>199523</v>
      </c>
      <c r="N362" s="21">
        <v>92763</v>
      </c>
      <c r="O362" s="23">
        <f t="shared" si="22"/>
        <v>2.1508899022239469</v>
      </c>
      <c r="P362" s="24">
        <v>996</v>
      </c>
      <c r="Q362" s="25">
        <f t="shared" si="23"/>
        <v>200.32429718875503</v>
      </c>
      <c r="R362" s="26" t="s">
        <v>749</v>
      </c>
      <c r="S362" s="27">
        <f>ABS(O1310-O362)*100</f>
        <v>133.65990712783881</v>
      </c>
      <c r="T362" s="19" t="s">
        <v>30</v>
      </c>
      <c r="U362" s="19" t="s">
        <v>36</v>
      </c>
      <c r="V362" s="21">
        <v>15477</v>
      </c>
      <c r="W362" s="19" t="s">
        <v>31</v>
      </c>
      <c r="X362" s="19" t="s">
        <v>750</v>
      </c>
      <c r="Y362" s="19" t="s">
        <v>33</v>
      </c>
      <c r="Z362" s="19">
        <v>45</v>
      </c>
    </row>
    <row r="363" spans="1:26" x14ac:dyDescent="0.3">
      <c r="A363" s="19" t="s">
        <v>749</v>
      </c>
      <c r="B363" s="19" t="s">
        <v>791</v>
      </c>
      <c r="C363" s="19" t="s">
        <v>792</v>
      </c>
      <c r="D363" s="20">
        <v>45390</v>
      </c>
      <c r="E363" s="21">
        <v>180000</v>
      </c>
      <c r="F363" s="19" t="s">
        <v>27</v>
      </c>
      <c r="G363" s="19" t="s">
        <v>28</v>
      </c>
      <c r="H363" s="21">
        <v>180000</v>
      </c>
      <c r="I363" s="21">
        <v>72700</v>
      </c>
      <c r="J363" s="22">
        <f t="shared" si="20"/>
        <v>40.388888888888893</v>
      </c>
      <c r="K363" s="21">
        <v>160742</v>
      </c>
      <c r="L363" s="21">
        <v>10921</v>
      </c>
      <c r="M363" s="21">
        <f t="shared" si="21"/>
        <v>169079</v>
      </c>
      <c r="N363" s="21">
        <v>79692</v>
      </c>
      <c r="O363" s="23">
        <f t="shared" si="22"/>
        <v>2.1216558751192092</v>
      </c>
      <c r="P363" s="24">
        <v>996</v>
      </c>
      <c r="Q363" s="25">
        <f t="shared" si="23"/>
        <v>169.75803212851406</v>
      </c>
      <c r="R363" s="26" t="s">
        <v>749</v>
      </c>
      <c r="S363" s="27">
        <f>ABS(O1310-O363)*100</f>
        <v>130.73650441736504</v>
      </c>
      <c r="T363" s="19" t="s">
        <v>30</v>
      </c>
      <c r="U363" s="19" t="s">
        <v>36</v>
      </c>
      <c r="V363" s="21">
        <v>10921</v>
      </c>
      <c r="W363" s="19" t="s">
        <v>31</v>
      </c>
      <c r="X363" s="19" t="s">
        <v>750</v>
      </c>
      <c r="Y363" s="19" t="s">
        <v>33</v>
      </c>
      <c r="Z363" s="19">
        <v>45</v>
      </c>
    </row>
    <row r="364" spans="1:26" x14ac:dyDescent="0.3">
      <c r="A364" s="10" t="s">
        <v>749</v>
      </c>
      <c r="B364" s="10" t="s">
        <v>793</v>
      </c>
      <c r="C364" s="10" t="s">
        <v>794</v>
      </c>
      <c r="D364" s="11">
        <v>45460</v>
      </c>
      <c r="E364" s="12">
        <v>160000</v>
      </c>
      <c r="F364" s="10" t="s">
        <v>27</v>
      </c>
      <c r="G364" s="10" t="s">
        <v>28</v>
      </c>
      <c r="H364" s="12">
        <v>160000</v>
      </c>
      <c r="I364" s="12">
        <v>79000</v>
      </c>
      <c r="J364" s="13">
        <f t="shared" si="20"/>
        <v>49.375</v>
      </c>
      <c r="K364" s="12">
        <v>171578</v>
      </c>
      <c r="L364" s="12">
        <v>9798</v>
      </c>
      <c r="M364" s="12">
        <f t="shared" si="21"/>
        <v>150202</v>
      </c>
      <c r="N364" s="12">
        <v>86053</v>
      </c>
      <c r="O364" s="14">
        <f t="shared" si="22"/>
        <v>1.7454591937526873</v>
      </c>
      <c r="P364" s="15">
        <v>996</v>
      </c>
      <c r="Q364" s="16">
        <f t="shared" si="23"/>
        <v>150.80522088353413</v>
      </c>
      <c r="R364" s="17" t="s">
        <v>749</v>
      </c>
      <c r="S364" s="18">
        <f>ABS(O1310-O364)*100</f>
        <v>93.11683628071286</v>
      </c>
      <c r="T364" s="10" t="s">
        <v>30</v>
      </c>
      <c r="U364" s="10" t="s">
        <v>36</v>
      </c>
      <c r="V364" s="12">
        <v>9798</v>
      </c>
      <c r="W364" s="10" t="s">
        <v>31</v>
      </c>
      <c r="X364" s="10" t="s">
        <v>750</v>
      </c>
      <c r="Y364" s="10" t="s">
        <v>33</v>
      </c>
      <c r="Z364" s="10">
        <v>45</v>
      </c>
    </row>
    <row r="365" spans="1:26" x14ac:dyDescent="0.3">
      <c r="A365" s="10" t="s">
        <v>749</v>
      </c>
      <c r="B365" s="10" t="s">
        <v>795</v>
      </c>
      <c r="C365" s="10" t="s">
        <v>796</v>
      </c>
      <c r="D365" s="11">
        <v>45175</v>
      </c>
      <c r="E365" s="12">
        <v>200000</v>
      </c>
      <c r="F365" s="10" t="s">
        <v>27</v>
      </c>
      <c r="G365" s="10" t="s">
        <v>28</v>
      </c>
      <c r="H365" s="12">
        <v>200000</v>
      </c>
      <c r="I365" s="12">
        <v>72100</v>
      </c>
      <c r="J365" s="13">
        <f t="shared" si="20"/>
        <v>36.049999999999997</v>
      </c>
      <c r="K365" s="12">
        <v>186435</v>
      </c>
      <c r="L365" s="12">
        <v>13537</v>
      </c>
      <c r="M365" s="12">
        <f t="shared" si="21"/>
        <v>186463</v>
      </c>
      <c r="N365" s="12">
        <v>91967</v>
      </c>
      <c r="O365" s="14">
        <f t="shared" si="22"/>
        <v>2.0274989942044428</v>
      </c>
      <c r="P365" s="15">
        <v>996</v>
      </c>
      <c r="Q365" s="16">
        <f t="shared" si="23"/>
        <v>187.21184738955824</v>
      </c>
      <c r="R365" s="17" t="s">
        <v>749</v>
      </c>
      <c r="S365" s="18">
        <f>ABS(O1310-O365)*100</f>
        <v>121.3208163258884</v>
      </c>
      <c r="T365" s="10" t="s">
        <v>30</v>
      </c>
      <c r="U365" s="10" t="s">
        <v>36</v>
      </c>
      <c r="V365" s="12">
        <v>13537</v>
      </c>
      <c r="W365" s="10" t="s">
        <v>31</v>
      </c>
      <c r="X365" s="10" t="s">
        <v>750</v>
      </c>
      <c r="Y365" s="10" t="s">
        <v>33</v>
      </c>
      <c r="Z365" s="10">
        <v>45</v>
      </c>
    </row>
    <row r="366" spans="1:26" x14ac:dyDescent="0.3">
      <c r="A366" s="19" t="s">
        <v>749</v>
      </c>
      <c r="B366" s="19" t="s">
        <v>797</v>
      </c>
      <c r="C366" s="19" t="s">
        <v>798</v>
      </c>
      <c r="D366" s="20">
        <v>45681</v>
      </c>
      <c r="E366" s="21">
        <v>185000</v>
      </c>
      <c r="F366" s="19" t="s">
        <v>27</v>
      </c>
      <c r="G366" s="19" t="s">
        <v>28</v>
      </c>
      <c r="H366" s="21">
        <v>185000</v>
      </c>
      <c r="I366" s="21">
        <v>89100</v>
      </c>
      <c r="J366" s="22">
        <f t="shared" si="20"/>
        <v>48.162162162162161</v>
      </c>
      <c r="K366" s="21">
        <v>192966</v>
      </c>
      <c r="L366" s="21">
        <v>14458</v>
      </c>
      <c r="M366" s="21">
        <f t="shared" si="21"/>
        <v>170542</v>
      </c>
      <c r="N366" s="21">
        <v>94951</v>
      </c>
      <c r="O366" s="23">
        <f t="shared" si="22"/>
        <v>1.7961053596065339</v>
      </c>
      <c r="P366" s="24">
        <v>996</v>
      </c>
      <c r="Q366" s="25">
        <f t="shared" si="23"/>
        <v>171.22690763052208</v>
      </c>
      <c r="R366" s="26" t="s">
        <v>749</v>
      </c>
      <c r="S366" s="27">
        <f>ABS(O1310-O366)*100</f>
        <v>98.181452866097516</v>
      </c>
      <c r="T366" s="19" t="s">
        <v>30</v>
      </c>
      <c r="U366" s="19" t="s">
        <v>31</v>
      </c>
      <c r="V366" s="21">
        <v>14458</v>
      </c>
      <c r="W366" s="19" t="s">
        <v>31</v>
      </c>
      <c r="X366" s="19" t="s">
        <v>750</v>
      </c>
      <c r="Y366" s="19" t="s">
        <v>33</v>
      </c>
      <c r="Z366" s="19">
        <v>45</v>
      </c>
    </row>
    <row r="367" spans="1:26" x14ac:dyDescent="0.3">
      <c r="A367" s="19" t="s">
        <v>749</v>
      </c>
      <c r="B367" s="19" t="s">
        <v>799</v>
      </c>
      <c r="C367" s="19" t="s">
        <v>800</v>
      </c>
      <c r="D367" s="20">
        <v>45534</v>
      </c>
      <c r="E367" s="21">
        <v>191000</v>
      </c>
      <c r="F367" s="19" t="s">
        <v>27</v>
      </c>
      <c r="G367" s="19" t="s">
        <v>28</v>
      </c>
      <c r="H367" s="21">
        <v>191000</v>
      </c>
      <c r="I367" s="21">
        <v>78300</v>
      </c>
      <c r="J367" s="22">
        <f t="shared" si="20"/>
        <v>40.994764397905762</v>
      </c>
      <c r="K367" s="21">
        <v>170001</v>
      </c>
      <c r="L367" s="21">
        <v>9590</v>
      </c>
      <c r="M367" s="21">
        <f t="shared" si="21"/>
        <v>181410</v>
      </c>
      <c r="N367" s="21">
        <v>85325</v>
      </c>
      <c r="O367" s="23">
        <f t="shared" si="22"/>
        <v>2.1261060650454144</v>
      </c>
      <c r="P367" s="24">
        <v>996</v>
      </c>
      <c r="Q367" s="25">
        <f t="shared" si="23"/>
        <v>182.13855421686748</v>
      </c>
      <c r="R367" s="26" t="s">
        <v>749</v>
      </c>
      <c r="S367" s="27">
        <f>ABS(O1310-O367)*100</f>
        <v>131.18152340998557</v>
      </c>
      <c r="T367" s="19" t="s">
        <v>30</v>
      </c>
      <c r="U367" s="19" t="s">
        <v>36</v>
      </c>
      <c r="V367" s="21">
        <v>9590</v>
      </c>
      <c r="W367" s="19" t="s">
        <v>31</v>
      </c>
      <c r="X367" s="19" t="s">
        <v>750</v>
      </c>
      <c r="Y367" s="19" t="s">
        <v>33</v>
      </c>
      <c r="Z367" s="19">
        <v>45</v>
      </c>
    </row>
    <row r="368" spans="1:26" x14ac:dyDescent="0.3">
      <c r="A368" s="10" t="s">
        <v>749</v>
      </c>
      <c r="B368" s="10" t="s">
        <v>801</v>
      </c>
      <c r="C368" s="10" t="s">
        <v>802</v>
      </c>
      <c r="D368" s="11">
        <v>45068</v>
      </c>
      <c r="E368" s="12">
        <v>185000</v>
      </c>
      <c r="F368" s="10" t="s">
        <v>27</v>
      </c>
      <c r="G368" s="10" t="s">
        <v>28</v>
      </c>
      <c r="H368" s="12">
        <v>185000</v>
      </c>
      <c r="I368" s="12">
        <v>66800</v>
      </c>
      <c r="J368" s="13">
        <f t="shared" si="20"/>
        <v>36.108108108108105</v>
      </c>
      <c r="K368" s="12">
        <v>172969</v>
      </c>
      <c r="L368" s="12">
        <v>9165</v>
      </c>
      <c r="M368" s="12">
        <f t="shared" si="21"/>
        <v>175835</v>
      </c>
      <c r="N368" s="12">
        <v>87129</v>
      </c>
      <c r="O368" s="14">
        <f t="shared" si="22"/>
        <v>2.0180995994445019</v>
      </c>
      <c r="P368" s="15">
        <v>996</v>
      </c>
      <c r="Q368" s="16">
        <f t="shared" si="23"/>
        <v>176.54116465863453</v>
      </c>
      <c r="R368" s="17" t="s">
        <v>749</v>
      </c>
      <c r="S368" s="18">
        <f>ABS(O1310-O368)*100</f>
        <v>120.38087684989432</v>
      </c>
      <c r="T368" s="10" t="s">
        <v>30</v>
      </c>
      <c r="U368" s="10" t="s">
        <v>36</v>
      </c>
      <c r="V368" s="12">
        <v>9165</v>
      </c>
      <c r="W368" s="10" t="s">
        <v>31</v>
      </c>
      <c r="X368" s="10" t="s">
        <v>750</v>
      </c>
      <c r="Y368" s="10" t="s">
        <v>33</v>
      </c>
      <c r="Z368" s="10">
        <v>45</v>
      </c>
    </row>
    <row r="369" spans="1:26" x14ac:dyDescent="0.3">
      <c r="A369" s="10" t="s">
        <v>749</v>
      </c>
      <c r="B369" s="10" t="s">
        <v>803</v>
      </c>
      <c r="C369" s="10" t="s">
        <v>804</v>
      </c>
      <c r="D369" s="11">
        <v>45288</v>
      </c>
      <c r="E369" s="12">
        <v>157000</v>
      </c>
      <c r="F369" s="10" t="s">
        <v>27</v>
      </c>
      <c r="G369" s="10" t="s">
        <v>28</v>
      </c>
      <c r="H369" s="12">
        <v>157000</v>
      </c>
      <c r="I369" s="12">
        <v>67500</v>
      </c>
      <c r="J369" s="13">
        <f t="shared" si="20"/>
        <v>42.99363057324841</v>
      </c>
      <c r="K369" s="12">
        <v>177957</v>
      </c>
      <c r="L369" s="12">
        <v>11742</v>
      </c>
      <c r="M369" s="12">
        <f t="shared" si="21"/>
        <v>145258</v>
      </c>
      <c r="N369" s="12">
        <v>88412</v>
      </c>
      <c r="O369" s="14">
        <f t="shared" si="22"/>
        <v>1.6429670180518481</v>
      </c>
      <c r="P369" s="15">
        <v>996</v>
      </c>
      <c r="Q369" s="16">
        <f t="shared" si="23"/>
        <v>145.8413654618474</v>
      </c>
      <c r="R369" s="17" t="s">
        <v>749</v>
      </c>
      <c r="S369" s="18">
        <f>ABS(O1310-O369)*100</f>
        <v>82.867618710628932</v>
      </c>
      <c r="T369" s="10" t="s">
        <v>30</v>
      </c>
      <c r="U369" s="10" t="s">
        <v>36</v>
      </c>
      <c r="V369" s="12">
        <v>10620</v>
      </c>
      <c r="W369" s="10" t="s">
        <v>31</v>
      </c>
      <c r="X369" s="10" t="s">
        <v>750</v>
      </c>
      <c r="Y369" s="10" t="s">
        <v>33</v>
      </c>
      <c r="Z369" s="10">
        <v>45</v>
      </c>
    </row>
    <row r="370" spans="1:26" x14ac:dyDescent="0.3">
      <c r="A370" s="19" t="s">
        <v>749</v>
      </c>
      <c r="B370" s="19" t="s">
        <v>805</v>
      </c>
      <c r="C370" s="19" t="s">
        <v>806</v>
      </c>
      <c r="D370" s="20">
        <v>45406</v>
      </c>
      <c r="E370" s="21">
        <v>220000</v>
      </c>
      <c r="F370" s="19" t="s">
        <v>27</v>
      </c>
      <c r="G370" s="19" t="s">
        <v>28</v>
      </c>
      <c r="H370" s="21">
        <v>220000</v>
      </c>
      <c r="I370" s="21">
        <v>84200</v>
      </c>
      <c r="J370" s="22">
        <f t="shared" si="20"/>
        <v>38.272727272727273</v>
      </c>
      <c r="K370" s="21">
        <v>183156</v>
      </c>
      <c r="L370" s="21">
        <v>10361</v>
      </c>
      <c r="M370" s="21">
        <f t="shared" si="21"/>
        <v>209639</v>
      </c>
      <c r="N370" s="21">
        <v>91912</v>
      </c>
      <c r="O370" s="23">
        <f t="shared" si="22"/>
        <v>2.2808664809818087</v>
      </c>
      <c r="P370" s="24">
        <v>996</v>
      </c>
      <c r="Q370" s="25">
        <f t="shared" si="23"/>
        <v>210.48092369477911</v>
      </c>
      <c r="R370" s="26" t="s">
        <v>749</v>
      </c>
      <c r="S370" s="27">
        <f>ABS(O1310-O370)*100</f>
        <v>146.657565003625</v>
      </c>
      <c r="T370" s="19" t="s">
        <v>30</v>
      </c>
      <c r="U370" s="19" t="s">
        <v>36</v>
      </c>
      <c r="V370" s="21">
        <v>10361</v>
      </c>
      <c r="W370" s="19" t="s">
        <v>31</v>
      </c>
      <c r="X370" s="19" t="s">
        <v>750</v>
      </c>
      <c r="Y370" s="19" t="s">
        <v>33</v>
      </c>
      <c r="Z370" s="19">
        <v>45</v>
      </c>
    </row>
    <row r="371" spans="1:26" x14ac:dyDescent="0.3">
      <c r="A371" s="19" t="s">
        <v>749</v>
      </c>
      <c r="B371" s="19" t="s">
        <v>807</v>
      </c>
      <c r="C371" s="19" t="s">
        <v>808</v>
      </c>
      <c r="D371" s="20">
        <v>45317</v>
      </c>
      <c r="E371" s="21">
        <v>185000</v>
      </c>
      <c r="F371" s="19" t="s">
        <v>27</v>
      </c>
      <c r="G371" s="19" t="s">
        <v>28</v>
      </c>
      <c r="H371" s="21">
        <v>185000</v>
      </c>
      <c r="I371" s="21">
        <v>64100</v>
      </c>
      <c r="J371" s="22">
        <f t="shared" si="20"/>
        <v>34.648648648648653</v>
      </c>
      <c r="K371" s="21">
        <v>165460</v>
      </c>
      <c r="L371" s="21">
        <v>14253</v>
      </c>
      <c r="M371" s="21">
        <f t="shared" si="21"/>
        <v>170747</v>
      </c>
      <c r="N371" s="21">
        <v>80429</v>
      </c>
      <c r="O371" s="23">
        <f t="shared" si="22"/>
        <v>2.122953163659874</v>
      </c>
      <c r="P371" s="24">
        <v>1040</v>
      </c>
      <c r="Q371" s="25">
        <f t="shared" si="23"/>
        <v>164.17980769230769</v>
      </c>
      <c r="R371" s="26" t="s">
        <v>749</v>
      </c>
      <c r="S371" s="27">
        <f>ABS(O1310-O371)*100</f>
        <v>130.86623327143153</v>
      </c>
      <c r="T371" s="19" t="s">
        <v>30</v>
      </c>
      <c r="U371" s="19" t="s">
        <v>36</v>
      </c>
      <c r="V371" s="21">
        <v>12448</v>
      </c>
      <c r="W371" s="19" t="s">
        <v>31</v>
      </c>
      <c r="X371" s="19" t="s">
        <v>750</v>
      </c>
      <c r="Y371" s="19" t="s">
        <v>33</v>
      </c>
      <c r="Z371" s="19">
        <v>45</v>
      </c>
    </row>
    <row r="372" spans="1:26" x14ac:dyDescent="0.3">
      <c r="A372" s="10" t="s">
        <v>887</v>
      </c>
      <c r="B372" s="10" t="s">
        <v>885</v>
      </c>
      <c r="C372" s="10" t="s">
        <v>886</v>
      </c>
      <c r="D372" s="11">
        <v>45019</v>
      </c>
      <c r="E372" s="12">
        <v>155000</v>
      </c>
      <c r="F372" s="10" t="s">
        <v>27</v>
      </c>
      <c r="G372" s="10" t="s">
        <v>28</v>
      </c>
      <c r="H372" s="12">
        <v>155000</v>
      </c>
      <c r="I372" s="12">
        <v>70000</v>
      </c>
      <c r="J372" s="13">
        <f t="shared" si="20"/>
        <v>45.161290322580641</v>
      </c>
      <c r="K372" s="12">
        <v>167662</v>
      </c>
      <c r="L372" s="12">
        <v>6518</v>
      </c>
      <c r="M372" s="12">
        <f t="shared" si="21"/>
        <v>148482</v>
      </c>
      <c r="N372" s="12">
        <v>76735</v>
      </c>
      <c r="O372" s="14">
        <f t="shared" si="22"/>
        <v>1.9349970678308464</v>
      </c>
      <c r="P372" s="15">
        <v>910</v>
      </c>
      <c r="Q372" s="16">
        <f t="shared" si="23"/>
        <v>163.16703296703298</v>
      </c>
      <c r="R372" s="17" t="s">
        <v>887</v>
      </c>
      <c r="S372" s="18">
        <f>ABS(O1270-O372)*100</f>
        <v>107.6172985866823</v>
      </c>
      <c r="T372" s="10" t="s">
        <v>30</v>
      </c>
      <c r="U372" s="10" t="s">
        <v>36</v>
      </c>
      <c r="V372" s="12">
        <v>6518</v>
      </c>
      <c r="W372" s="10" t="s">
        <v>31</v>
      </c>
      <c r="X372" s="10" t="s">
        <v>888</v>
      </c>
      <c r="Y372" s="10" t="s">
        <v>33</v>
      </c>
      <c r="Z372" s="10">
        <v>45</v>
      </c>
    </row>
    <row r="373" spans="1:26" x14ac:dyDescent="0.3">
      <c r="A373" s="10" t="s">
        <v>887</v>
      </c>
      <c r="B373" s="10" t="s">
        <v>889</v>
      </c>
      <c r="C373" s="10" t="s">
        <v>890</v>
      </c>
      <c r="D373" s="11">
        <v>45552</v>
      </c>
      <c r="E373" s="12">
        <v>186000</v>
      </c>
      <c r="F373" s="10" t="s">
        <v>27</v>
      </c>
      <c r="G373" s="10" t="s">
        <v>28</v>
      </c>
      <c r="H373" s="12">
        <v>186000</v>
      </c>
      <c r="I373" s="12">
        <v>77400</v>
      </c>
      <c r="J373" s="13">
        <f t="shared" si="20"/>
        <v>41.612903225806456</v>
      </c>
      <c r="K373" s="12">
        <v>169275</v>
      </c>
      <c r="L373" s="12">
        <v>8390</v>
      </c>
      <c r="M373" s="12">
        <f t="shared" si="21"/>
        <v>177610</v>
      </c>
      <c r="N373" s="12">
        <v>76611</v>
      </c>
      <c r="O373" s="14">
        <f t="shared" si="22"/>
        <v>2.3183354870710473</v>
      </c>
      <c r="P373" s="15">
        <v>910</v>
      </c>
      <c r="Q373" s="16">
        <f t="shared" si="23"/>
        <v>195.17582417582418</v>
      </c>
      <c r="R373" s="17" t="s">
        <v>887</v>
      </c>
      <c r="S373" s="18">
        <f>ABS(O1269-O373)*100</f>
        <v>134.18093161696672</v>
      </c>
      <c r="T373" s="10" t="s">
        <v>30</v>
      </c>
      <c r="U373" s="10" t="s">
        <v>36</v>
      </c>
      <c r="V373" s="12">
        <v>8390</v>
      </c>
      <c r="W373" s="10" t="s">
        <v>31</v>
      </c>
      <c r="X373" s="10" t="s">
        <v>888</v>
      </c>
      <c r="Y373" s="10" t="s">
        <v>33</v>
      </c>
      <c r="Z373" s="10">
        <v>45</v>
      </c>
    </row>
    <row r="374" spans="1:26" x14ac:dyDescent="0.3">
      <c r="A374" s="19" t="s">
        <v>887</v>
      </c>
      <c r="B374" s="19" t="s">
        <v>891</v>
      </c>
      <c r="C374" s="19" t="s">
        <v>892</v>
      </c>
      <c r="D374" s="20">
        <v>45252</v>
      </c>
      <c r="E374" s="21">
        <v>194900</v>
      </c>
      <c r="F374" s="19" t="s">
        <v>27</v>
      </c>
      <c r="G374" s="19" t="s">
        <v>28</v>
      </c>
      <c r="H374" s="21">
        <v>194900</v>
      </c>
      <c r="I374" s="21">
        <v>73600</v>
      </c>
      <c r="J374" s="22">
        <f t="shared" si="20"/>
        <v>37.762955361723961</v>
      </c>
      <c r="K374" s="21">
        <v>178691</v>
      </c>
      <c r="L374" s="21">
        <v>6583</v>
      </c>
      <c r="M374" s="21">
        <f t="shared" si="21"/>
        <v>188317</v>
      </c>
      <c r="N374" s="21">
        <v>81956</v>
      </c>
      <c r="O374" s="23">
        <f t="shared" si="22"/>
        <v>2.2977817365415589</v>
      </c>
      <c r="P374" s="24">
        <v>851</v>
      </c>
      <c r="Q374" s="25">
        <f t="shared" si="23"/>
        <v>221.28907168037603</v>
      </c>
      <c r="R374" s="26" t="s">
        <v>887</v>
      </c>
      <c r="S374" s="27">
        <f>ABS(O1269-O374)*100</f>
        <v>132.12555656401787</v>
      </c>
      <c r="T374" s="19" t="s">
        <v>30</v>
      </c>
      <c r="U374" s="19" t="s">
        <v>36</v>
      </c>
      <c r="V374" s="21">
        <v>6583</v>
      </c>
      <c r="W374" s="19" t="s">
        <v>31</v>
      </c>
      <c r="X374" s="19" t="s">
        <v>888</v>
      </c>
      <c r="Y374" s="19" t="s">
        <v>33</v>
      </c>
      <c r="Z374" s="19">
        <v>45</v>
      </c>
    </row>
    <row r="375" spans="1:26" x14ac:dyDescent="0.3">
      <c r="A375" s="19" t="s">
        <v>887</v>
      </c>
      <c r="B375" s="19" t="s">
        <v>893</v>
      </c>
      <c r="C375" s="19" t="s">
        <v>894</v>
      </c>
      <c r="D375" s="20">
        <v>45222</v>
      </c>
      <c r="E375" s="21">
        <v>265550</v>
      </c>
      <c r="F375" s="19" t="s">
        <v>27</v>
      </c>
      <c r="G375" s="19" t="s">
        <v>28</v>
      </c>
      <c r="H375" s="21">
        <v>265550</v>
      </c>
      <c r="I375" s="21">
        <v>129300</v>
      </c>
      <c r="J375" s="22">
        <f t="shared" si="20"/>
        <v>48.691395217473172</v>
      </c>
      <c r="K375" s="21">
        <v>299838</v>
      </c>
      <c r="L375" s="21">
        <v>6583</v>
      </c>
      <c r="M375" s="21">
        <f t="shared" si="21"/>
        <v>258967</v>
      </c>
      <c r="N375" s="21">
        <v>139645</v>
      </c>
      <c r="O375" s="23">
        <f t="shared" si="22"/>
        <v>1.8544666833757026</v>
      </c>
      <c r="P375" s="24">
        <v>1913</v>
      </c>
      <c r="Q375" s="25">
        <f t="shared" si="23"/>
        <v>135.37219027705174</v>
      </c>
      <c r="R375" s="26" t="s">
        <v>887</v>
      </c>
      <c r="S375" s="27">
        <f>ABS(O1269-O375)*100</f>
        <v>87.79405124743225</v>
      </c>
      <c r="T375" s="19" t="s">
        <v>52</v>
      </c>
      <c r="U375" s="19" t="s">
        <v>36</v>
      </c>
      <c r="V375" s="21">
        <v>6583</v>
      </c>
      <c r="W375" s="19" t="s">
        <v>31</v>
      </c>
      <c r="X375" s="19" t="s">
        <v>888</v>
      </c>
      <c r="Y375" s="19" t="s">
        <v>33</v>
      </c>
      <c r="Z375" s="19">
        <v>46</v>
      </c>
    </row>
    <row r="376" spans="1:26" x14ac:dyDescent="0.3">
      <c r="A376" s="10" t="s">
        <v>887</v>
      </c>
      <c r="B376" s="10" t="s">
        <v>895</v>
      </c>
      <c r="C376" s="10" t="s">
        <v>896</v>
      </c>
      <c r="D376" s="11">
        <v>45177</v>
      </c>
      <c r="E376" s="12">
        <v>176000</v>
      </c>
      <c r="F376" s="10" t="s">
        <v>27</v>
      </c>
      <c r="G376" s="10" t="s">
        <v>28</v>
      </c>
      <c r="H376" s="12">
        <v>176000</v>
      </c>
      <c r="I376" s="12">
        <v>59000</v>
      </c>
      <c r="J376" s="13">
        <f t="shared" si="20"/>
        <v>33.522727272727273</v>
      </c>
      <c r="K376" s="12">
        <v>143593</v>
      </c>
      <c r="L376" s="12">
        <v>6583</v>
      </c>
      <c r="M376" s="12">
        <f t="shared" si="21"/>
        <v>169417</v>
      </c>
      <c r="N376" s="12">
        <v>65242</v>
      </c>
      <c r="O376" s="14">
        <f t="shared" si="22"/>
        <v>2.5967474939456179</v>
      </c>
      <c r="P376" s="15">
        <v>851</v>
      </c>
      <c r="Q376" s="16">
        <f t="shared" si="23"/>
        <v>199.07990599294948</v>
      </c>
      <c r="R376" s="17" t="s">
        <v>887</v>
      </c>
      <c r="S376" s="18">
        <f>ABS(O1269-O376)*100</f>
        <v>162.02213230442376</v>
      </c>
      <c r="T376" s="10" t="s">
        <v>30</v>
      </c>
      <c r="U376" s="10" t="s">
        <v>36</v>
      </c>
      <c r="V376" s="12">
        <v>6583</v>
      </c>
      <c r="W376" s="10" t="s">
        <v>31</v>
      </c>
      <c r="X376" s="10" t="s">
        <v>888</v>
      </c>
      <c r="Y376" s="10" t="s">
        <v>33</v>
      </c>
      <c r="Z376" s="10">
        <v>45</v>
      </c>
    </row>
    <row r="377" spans="1:26" x14ac:dyDescent="0.3">
      <c r="A377" s="10" t="s">
        <v>887</v>
      </c>
      <c r="B377" s="10" t="s">
        <v>897</v>
      </c>
      <c r="C377" s="10" t="s">
        <v>898</v>
      </c>
      <c r="D377" s="11">
        <v>45197</v>
      </c>
      <c r="E377" s="12">
        <v>235050</v>
      </c>
      <c r="F377" s="10" t="s">
        <v>27</v>
      </c>
      <c r="G377" s="10" t="s">
        <v>28</v>
      </c>
      <c r="H377" s="12">
        <v>235050</v>
      </c>
      <c r="I377" s="12">
        <v>75100</v>
      </c>
      <c r="J377" s="13">
        <f t="shared" si="20"/>
        <v>31.950648798128057</v>
      </c>
      <c r="K377" s="12">
        <v>183350</v>
      </c>
      <c r="L377" s="12">
        <v>6763</v>
      </c>
      <c r="M377" s="12">
        <f t="shared" si="21"/>
        <v>228287</v>
      </c>
      <c r="N377" s="12">
        <v>84089</v>
      </c>
      <c r="O377" s="14">
        <f t="shared" si="22"/>
        <v>2.7148259582109433</v>
      </c>
      <c r="P377" s="15">
        <v>1235</v>
      </c>
      <c r="Q377" s="16">
        <f t="shared" si="23"/>
        <v>184.84777327935223</v>
      </c>
      <c r="R377" s="17" t="s">
        <v>887</v>
      </c>
      <c r="S377" s="18">
        <f>ABS(O1269-O377)*100</f>
        <v>173.82997873095633</v>
      </c>
      <c r="T377" s="10" t="s">
        <v>52</v>
      </c>
      <c r="U377" s="10" t="s">
        <v>36</v>
      </c>
      <c r="V377" s="12">
        <v>6763</v>
      </c>
      <c r="W377" s="10" t="s">
        <v>31</v>
      </c>
      <c r="X377" s="10" t="s">
        <v>888</v>
      </c>
      <c r="Y377" s="10" t="s">
        <v>33</v>
      </c>
      <c r="Z377" s="10">
        <v>43</v>
      </c>
    </row>
    <row r="378" spans="1:26" x14ac:dyDescent="0.3">
      <c r="A378" s="19" t="s">
        <v>887</v>
      </c>
      <c r="B378" s="19" t="s">
        <v>897</v>
      </c>
      <c r="C378" s="19" t="s">
        <v>898</v>
      </c>
      <c r="D378" s="20">
        <v>45623</v>
      </c>
      <c r="E378" s="21">
        <v>250000</v>
      </c>
      <c r="F378" s="19" t="s">
        <v>27</v>
      </c>
      <c r="G378" s="19" t="s">
        <v>28</v>
      </c>
      <c r="H378" s="21">
        <v>250000</v>
      </c>
      <c r="I378" s="21">
        <v>83500</v>
      </c>
      <c r="J378" s="22">
        <f t="shared" si="20"/>
        <v>33.4</v>
      </c>
      <c r="K378" s="21">
        <v>183350</v>
      </c>
      <c r="L378" s="21">
        <v>6763</v>
      </c>
      <c r="M378" s="21">
        <f t="shared" si="21"/>
        <v>243237</v>
      </c>
      <c r="N378" s="21">
        <v>84089</v>
      </c>
      <c r="O378" s="23">
        <f t="shared" si="22"/>
        <v>2.8926137782587498</v>
      </c>
      <c r="P378" s="24">
        <v>1235</v>
      </c>
      <c r="Q378" s="25">
        <f t="shared" si="23"/>
        <v>196.95303643724696</v>
      </c>
      <c r="R378" s="26" t="s">
        <v>887</v>
      </c>
      <c r="S378" s="27">
        <f>ABS(O1269-O378)*100</f>
        <v>191.60876073573695</v>
      </c>
      <c r="T378" s="19" t="s">
        <v>52</v>
      </c>
      <c r="U378" s="19" t="s">
        <v>31</v>
      </c>
      <c r="V378" s="21">
        <v>6763</v>
      </c>
      <c r="W378" s="19" t="s">
        <v>31</v>
      </c>
      <c r="X378" s="19" t="s">
        <v>888</v>
      </c>
      <c r="Y378" s="19" t="s">
        <v>33</v>
      </c>
      <c r="Z378" s="19">
        <v>43</v>
      </c>
    </row>
    <row r="379" spans="1:26" x14ac:dyDescent="0.3">
      <c r="A379" s="19" t="s">
        <v>887</v>
      </c>
      <c r="B379" s="19" t="s">
        <v>899</v>
      </c>
      <c r="C379" s="19" t="s">
        <v>900</v>
      </c>
      <c r="D379" s="20">
        <v>45084</v>
      </c>
      <c r="E379" s="21">
        <v>172000</v>
      </c>
      <c r="F379" s="19" t="s">
        <v>27</v>
      </c>
      <c r="G379" s="19" t="s">
        <v>28</v>
      </c>
      <c r="H379" s="21">
        <v>172000</v>
      </c>
      <c r="I379" s="21">
        <v>66700</v>
      </c>
      <c r="J379" s="22">
        <f t="shared" si="20"/>
        <v>38.779069767441861</v>
      </c>
      <c r="K379" s="21">
        <v>159162</v>
      </c>
      <c r="L379" s="21">
        <v>8401</v>
      </c>
      <c r="M379" s="21">
        <f t="shared" si="21"/>
        <v>163599</v>
      </c>
      <c r="N379" s="21">
        <v>71790</v>
      </c>
      <c r="O379" s="23">
        <f t="shared" si="22"/>
        <v>2.2788549937317173</v>
      </c>
      <c r="P379" s="24">
        <v>847</v>
      </c>
      <c r="Q379" s="25">
        <f t="shared" si="23"/>
        <v>193.15112160566707</v>
      </c>
      <c r="R379" s="26" t="s">
        <v>887</v>
      </c>
      <c r="S379" s="27">
        <f>ABS(O1269-O379)*100</f>
        <v>130.23288228303372</v>
      </c>
      <c r="T379" s="19" t="s">
        <v>30</v>
      </c>
      <c r="U379" s="19" t="s">
        <v>36</v>
      </c>
      <c r="V379" s="21">
        <v>8401</v>
      </c>
      <c r="W379" s="19" t="s">
        <v>31</v>
      </c>
      <c r="X379" s="19" t="s">
        <v>888</v>
      </c>
      <c r="Y379" s="19" t="s">
        <v>33</v>
      </c>
      <c r="Z379" s="19">
        <v>45</v>
      </c>
    </row>
    <row r="380" spans="1:26" x14ac:dyDescent="0.3">
      <c r="A380" s="56" t="s">
        <v>887</v>
      </c>
      <c r="B380" s="19" t="s">
        <v>2791</v>
      </c>
      <c r="C380" s="19" t="s">
        <v>2792</v>
      </c>
      <c r="D380" s="20">
        <v>45162</v>
      </c>
      <c r="E380" s="21">
        <v>160000</v>
      </c>
      <c r="F380" s="19" t="s">
        <v>27</v>
      </c>
      <c r="G380" s="19" t="s">
        <v>2781</v>
      </c>
      <c r="H380" s="21">
        <v>160000</v>
      </c>
      <c r="I380" s="21">
        <v>80800</v>
      </c>
      <c r="J380" s="22">
        <f t="shared" si="20"/>
        <v>50.5</v>
      </c>
      <c r="K380" s="21">
        <v>194363</v>
      </c>
      <c r="L380" s="21">
        <v>7140</v>
      </c>
      <c r="M380" s="21">
        <f t="shared" si="21"/>
        <v>152860</v>
      </c>
      <c r="N380" s="21">
        <v>89153</v>
      </c>
      <c r="O380" s="23">
        <f t="shared" si="22"/>
        <v>1.7145805525332856</v>
      </c>
      <c r="P380" s="24">
        <v>973</v>
      </c>
      <c r="Q380" s="25">
        <f t="shared" si="23"/>
        <v>157.10174717368963</v>
      </c>
      <c r="R380" s="26" t="s">
        <v>887</v>
      </c>
      <c r="S380" s="27">
        <f>ABS(O1281-O380)*100</f>
        <v>85.953017891344842</v>
      </c>
      <c r="T380" s="19" t="s">
        <v>30</v>
      </c>
      <c r="U380" s="19" t="s">
        <v>36</v>
      </c>
      <c r="V380" s="21">
        <v>7140</v>
      </c>
      <c r="W380" s="19" t="s">
        <v>31</v>
      </c>
      <c r="X380" s="19" t="s">
        <v>888</v>
      </c>
      <c r="Y380" s="19" t="s">
        <v>33</v>
      </c>
      <c r="Z380" s="19">
        <v>45</v>
      </c>
    </row>
    <row r="381" spans="1:26" x14ac:dyDescent="0.3">
      <c r="A381" s="10" t="s">
        <v>811</v>
      </c>
      <c r="B381" s="10" t="s">
        <v>809</v>
      </c>
      <c r="C381" s="10" t="s">
        <v>810</v>
      </c>
      <c r="D381" s="11">
        <v>45716</v>
      </c>
      <c r="E381" s="12">
        <v>168000</v>
      </c>
      <c r="F381" s="10" t="s">
        <v>27</v>
      </c>
      <c r="G381" s="10" t="s">
        <v>28</v>
      </c>
      <c r="H381" s="12">
        <v>168000</v>
      </c>
      <c r="I381" s="12">
        <v>53100</v>
      </c>
      <c r="J381" s="13">
        <f t="shared" si="20"/>
        <v>31.607142857142854</v>
      </c>
      <c r="K381" s="12">
        <v>130396</v>
      </c>
      <c r="L381" s="12">
        <v>8454</v>
      </c>
      <c r="M381" s="12">
        <f t="shared" si="21"/>
        <v>159546</v>
      </c>
      <c r="N381" s="12">
        <v>60971</v>
      </c>
      <c r="O381" s="14">
        <f t="shared" si="22"/>
        <v>2.616752226468321</v>
      </c>
      <c r="P381" s="15">
        <v>949</v>
      </c>
      <c r="Q381" s="16">
        <f t="shared" si="23"/>
        <v>168.12012644889359</v>
      </c>
      <c r="R381" s="17" t="s">
        <v>811</v>
      </c>
      <c r="S381" s="18">
        <f>ABS(O1319-O381)*100</f>
        <v>166.33910346575109</v>
      </c>
      <c r="T381" s="10" t="s">
        <v>30</v>
      </c>
      <c r="U381" s="10" t="s">
        <v>31</v>
      </c>
      <c r="V381" s="12">
        <v>6330</v>
      </c>
      <c r="W381" s="10" t="s">
        <v>31</v>
      </c>
      <c r="X381" s="10" t="s">
        <v>812</v>
      </c>
      <c r="Y381" s="10" t="s">
        <v>33</v>
      </c>
      <c r="Z381" s="10">
        <v>45</v>
      </c>
    </row>
    <row r="382" spans="1:26" x14ac:dyDescent="0.3">
      <c r="A382" s="10" t="s">
        <v>811</v>
      </c>
      <c r="B382" s="10" t="s">
        <v>813</v>
      </c>
      <c r="C382" s="10" t="s">
        <v>814</v>
      </c>
      <c r="D382" s="11">
        <v>45211</v>
      </c>
      <c r="E382" s="12">
        <v>130000</v>
      </c>
      <c r="F382" s="10" t="s">
        <v>27</v>
      </c>
      <c r="G382" s="10" t="s">
        <v>28</v>
      </c>
      <c r="H382" s="12">
        <v>130000</v>
      </c>
      <c r="I382" s="12">
        <v>47000</v>
      </c>
      <c r="J382" s="13">
        <f t="shared" si="20"/>
        <v>36.153846153846153</v>
      </c>
      <c r="K382" s="12">
        <v>132338</v>
      </c>
      <c r="L382" s="12">
        <v>7264</v>
      </c>
      <c r="M382" s="12">
        <f t="shared" si="21"/>
        <v>122736</v>
      </c>
      <c r="N382" s="12">
        <v>62537</v>
      </c>
      <c r="O382" s="14">
        <f t="shared" si="22"/>
        <v>1.9626141324335993</v>
      </c>
      <c r="P382" s="15">
        <v>949</v>
      </c>
      <c r="Q382" s="16">
        <f t="shared" si="23"/>
        <v>129.33192834562698</v>
      </c>
      <c r="R382" s="17" t="s">
        <v>811</v>
      </c>
      <c r="S382" s="18">
        <f>ABS(O1319-O382)*100</f>
        <v>100.92529406227891</v>
      </c>
      <c r="T382" s="10" t="s">
        <v>30</v>
      </c>
      <c r="U382" s="10" t="s">
        <v>36</v>
      </c>
      <c r="V382" s="12">
        <v>6330</v>
      </c>
      <c r="W382" s="10" t="s">
        <v>31</v>
      </c>
      <c r="X382" s="10" t="s">
        <v>812</v>
      </c>
      <c r="Y382" s="10" t="s">
        <v>33</v>
      </c>
      <c r="Z382" s="10">
        <v>45</v>
      </c>
    </row>
    <row r="383" spans="1:26" x14ac:dyDescent="0.3">
      <c r="A383" s="19" t="s">
        <v>811</v>
      </c>
      <c r="B383" s="19" t="s">
        <v>815</v>
      </c>
      <c r="C383" s="19" t="s">
        <v>816</v>
      </c>
      <c r="D383" s="20">
        <v>45519</v>
      </c>
      <c r="E383" s="21">
        <v>128000</v>
      </c>
      <c r="F383" s="19" t="s">
        <v>27</v>
      </c>
      <c r="G383" s="19" t="s">
        <v>28</v>
      </c>
      <c r="H383" s="21">
        <v>128000</v>
      </c>
      <c r="I383" s="21">
        <v>84000</v>
      </c>
      <c r="J383" s="22">
        <f t="shared" si="20"/>
        <v>65.625</v>
      </c>
      <c r="K383" s="21">
        <v>167520</v>
      </c>
      <c r="L383" s="21">
        <v>12660</v>
      </c>
      <c r="M383" s="21">
        <f t="shared" si="21"/>
        <v>115340</v>
      </c>
      <c r="N383" s="21">
        <v>77430</v>
      </c>
      <c r="O383" s="23">
        <f t="shared" si="22"/>
        <v>1.4896035128503164</v>
      </c>
      <c r="P383" s="24">
        <v>1616</v>
      </c>
      <c r="Q383" s="25">
        <f t="shared" si="23"/>
        <v>71.373762376237622</v>
      </c>
      <c r="R383" s="26" t="s">
        <v>811</v>
      </c>
      <c r="S383" s="27">
        <f>ABS(O1319-O383)*100</f>
        <v>53.624232103950632</v>
      </c>
      <c r="T383" s="19" t="s">
        <v>147</v>
      </c>
      <c r="U383" s="19" t="s">
        <v>36</v>
      </c>
      <c r="V383" s="21">
        <v>12660</v>
      </c>
      <c r="W383" s="19" t="s">
        <v>31</v>
      </c>
      <c r="X383" s="19" t="s">
        <v>812</v>
      </c>
      <c r="Y383" s="19" t="s">
        <v>33</v>
      </c>
      <c r="Z383" s="19">
        <v>32</v>
      </c>
    </row>
    <row r="384" spans="1:26" x14ac:dyDescent="0.3">
      <c r="A384" s="19" t="s">
        <v>811</v>
      </c>
      <c r="B384" s="19" t="s">
        <v>817</v>
      </c>
      <c r="C384" s="19" t="s">
        <v>818</v>
      </c>
      <c r="D384" s="20">
        <v>45090</v>
      </c>
      <c r="E384" s="21">
        <v>134000</v>
      </c>
      <c r="F384" s="19" t="s">
        <v>27</v>
      </c>
      <c r="G384" s="19" t="s">
        <v>28</v>
      </c>
      <c r="H384" s="21">
        <v>134000</v>
      </c>
      <c r="I384" s="21">
        <v>45400</v>
      </c>
      <c r="J384" s="22">
        <f t="shared" ref="J384:J447" si="24">I384/H384*100</f>
        <v>33.880597014925371</v>
      </c>
      <c r="K384" s="21">
        <v>128272</v>
      </c>
      <c r="L384" s="21">
        <v>6330</v>
      </c>
      <c r="M384" s="21">
        <f t="shared" ref="M384:M447" si="25">H384-L384</f>
        <v>127670</v>
      </c>
      <c r="N384" s="21">
        <v>60971</v>
      </c>
      <c r="O384" s="23">
        <f t="shared" ref="O384:O447" si="26">M384/N384</f>
        <v>2.093946302340457</v>
      </c>
      <c r="P384" s="24">
        <v>949</v>
      </c>
      <c r="Q384" s="25">
        <f t="shared" ref="Q384:Q447" si="27">M384/P384</f>
        <v>134.53108535300316</v>
      </c>
      <c r="R384" s="26" t="s">
        <v>811</v>
      </c>
      <c r="S384" s="27">
        <f>ABS(O1319-O384)*100</f>
        <v>114.05851105296469</v>
      </c>
      <c r="T384" s="19" t="s">
        <v>30</v>
      </c>
      <c r="U384" s="19" t="s">
        <v>36</v>
      </c>
      <c r="V384" s="21">
        <v>6330</v>
      </c>
      <c r="W384" s="19" t="s">
        <v>31</v>
      </c>
      <c r="X384" s="19" t="s">
        <v>812</v>
      </c>
      <c r="Y384" s="19" t="s">
        <v>33</v>
      </c>
      <c r="Z384" s="19">
        <v>45</v>
      </c>
    </row>
    <row r="385" spans="1:26" x14ac:dyDescent="0.3">
      <c r="A385" s="10" t="s">
        <v>811</v>
      </c>
      <c r="B385" s="10" t="s">
        <v>819</v>
      </c>
      <c r="C385" s="10" t="s">
        <v>820</v>
      </c>
      <c r="D385" s="11">
        <v>45563</v>
      </c>
      <c r="E385" s="12">
        <v>150000</v>
      </c>
      <c r="F385" s="10" t="s">
        <v>27</v>
      </c>
      <c r="G385" s="10" t="s">
        <v>28</v>
      </c>
      <c r="H385" s="12">
        <v>150000</v>
      </c>
      <c r="I385" s="12">
        <v>26500</v>
      </c>
      <c r="J385" s="13">
        <f t="shared" si="24"/>
        <v>17.666666666666668</v>
      </c>
      <c r="K385" s="12">
        <v>62416</v>
      </c>
      <c r="L385" s="12">
        <v>6330</v>
      </c>
      <c r="M385" s="12">
        <f t="shared" si="25"/>
        <v>143670</v>
      </c>
      <c r="N385" s="12">
        <v>28043</v>
      </c>
      <c r="O385" s="14">
        <f t="shared" si="26"/>
        <v>5.1232036515351425</v>
      </c>
      <c r="P385" s="15">
        <v>949</v>
      </c>
      <c r="Q385" s="16">
        <f t="shared" si="27"/>
        <v>151.39093782929399</v>
      </c>
      <c r="R385" s="17" t="s">
        <v>811</v>
      </c>
      <c r="S385" s="18">
        <f>ABS(O1319-O385)*100</f>
        <v>416.98424597243326</v>
      </c>
      <c r="T385" s="10" t="s">
        <v>30</v>
      </c>
      <c r="U385" s="10" t="s">
        <v>31</v>
      </c>
      <c r="V385" s="12">
        <v>6330</v>
      </c>
      <c r="W385" s="10" t="s">
        <v>31</v>
      </c>
      <c r="X385" s="10" t="s">
        <v>812</v>
      </c>
      <c r="Y385" s="10" t="s">
        <v>33</v>
      </c>
      <c r="Z385" s="10">
        <v>21</v>
      </c>
    </row>
    <row r="386" spans="1:26" x14ac:dyDescent="0.3">
      <c r="A386" s="10" t="s">
        <v>811</v>
      </c>
      <c r="B386" s="10" t="s">
        <v>821</v>
      </c>
      <c r="C386" s="10" t="s">
        <v>822</v>
      </c>
      <c r="D386" s="11">
        <v>45226</v>
      </c>
      <c r="E386" s="12">
        <v>160500</v>
      </c>
      <c r="F386" s="10" t="s">
        <v>27</v>
      </c>
      <c r="G386" s="10" t="s">
        <v>28</v>
      </c>
      <c r="H386" s="12">
        <v>160500</v>
      </c>
      <c r="I386" s="12">
        <v>50800</v>
      </c>
      <c r="J386" s="13">
        <f t="shared" si="24"/>
        <v>31.651090342679129</v>
      </c>
      <c r="K386" s="12">
        <v>142172</v>
      </c>
      <c r="L386" s="12">
        <v>6330</v>
      </c>
      <c r="M386" s="12">
        <f t="shared" si="25"/>
        <v>154170</v>
      </c>
      <c r="N386" s="12">
        <v>67921</v>
      </c>
      <c r="O386" s="14">
        <f t="shared" si="26"/>
        <v>2.2698429057287144</v>
      </c>
      <c r="P386" s="15">
        <v>949</v>
      </c>
      <c r="Q386" s="16">
        <f t="shared" si="27"/>
        <v>162.45521601685985</v>
      </c>
      <c r="R386" s="17" t="s">
        <v>811</v>
      </c>
      <c r="S386" s="18">
        <f>ABS(O1319-O386)*100</f>
        <v>131.64817139179044</v>
      </c>
      <c r="T386" s="10" t="s">
        <v>30</v>
      </c>
      <c r="U386" s="10" t="s">
        <v>36</v>
      </c>
      <c r="V386" s="12">
        <v>6330</v>
      </c>
      <c r="W386" s="10" t="s">
        <v>31</v>
      </c>
      <c r="X386" s="10" t="s">
        <v>812</v>
      </c>
      <c r="Y386" s="10" t="s">
        <v>33</v>
      </c>
      <c r="Z386" s="10">
        <v>43</v>
      </c>
    </row>
    <row r="387" spans="1:26" x14ac:dyDescent="0.3">
      <c r="A387" s="19" t="s">
        <v>811</v>
      </c>
      <c r="B387" s="19" t="s">
        <v>823</v>
      </c>
      <c r="C387" s="19" t="s">
        <v>824</v>
      </c>
      <c r="D387" s="20">
        <v>45551</v>
      </c>
      <c r="E387" s="21">
        <v>139900</v>
      </c>
      <c r="F387" s="19" t="s">
        <v>27</v>
      </c>
      <c r="G387" s="19" t="s">
        <v>28</v>
      </c>
      <c r="H387" s="21">
        <v>139900</v>
      </c>
      <c r="I387" s="21">
        <v>62600</v>
      </c>
      <c r="J387" s="22">
        <f t="shared" si="24"/>
        <v>44.746247319513941</v>
      </c>
      <c r="K387" s="21">
        <v>146934</v>
      </c>
      <c r="L387" s="21">
        <v>6330</v>
      </c>
      <c r="M387" s="21">
        <f t="shared" si="25"/>
        <v>133570</v>
      </c>
      <c r="N387" s="21">
        <v>70302</v>
      </c>
      <c r="O387" s="23">
        <f t="shared" si="26"/>
        <v>1.899945947483713</v>
      </c>
      <c r="P387" s="24">
        <v>949</v>
      </c>
      <c r="Q387" s="25">
        <f t="shared" si="27"/>
        <v>140.7481559536354</v>
      </c>
      <c r="R387" s="26" t="s">
        <v>811</v>
      </c>
      <c r="S387" s="27">
        <f>ABS(O1319-O387)*100</f>
        <v>94.658475567290296</v>
      </c>
      <c r="T387" s="19" t="s">
        <v>30</v>
      </c>
      <c r="U387" s="19" t="s">
        <v>36</v>
      </c>
      <c r="V387" s="21">
        <v>6330</v>
      </c>
      <c r="W387" s="19" t="s">
        <v>31</v>
      </c>
      <c r="X387" s="19" t="s">
        <v>812</v>
      </c>
      <c r="Y387" s="19" t="s">
        <v>33</v>
      </c>
      <c r="Z387" s="19">
        <v>45</v>
      </c>
    </row>
    <row r="388" spans="1:26" x14ac:dyDescent="0.3">
      <c r="A388" s="19" t="s">
        <v>811</v>
      </c>
      <c r="B388" s="19" t="s">
        <v>825</v>
      </c>
      <c r="C388" s="19" t="s">
        <v>826</v>
      </c>
      <c r="D388" s="20">
        <v>45135</v>
      </c>
      <c r="E388" s="21">
        <v>136000</v>
      </c>
      <c r="F388" s="19" t="s">
        <v>69</v>
      </c>
      <c r="G388" s="19" t="s">
        <v>28</v>
      </c>
      <c r="H388" s="21">
        <v>136000</v>
      </c>
      <c r="I388" s="21">
        <v>47300</v>
      </c>
      <c r="J388" s="22">
        <f t="shared" si="24"/>
        <v>34.779411764705884</v>
      </c>
      <c r="K388" s="21">
        <v>135182</v>
      </c>
      <c r="L388" s="21">
        <v>6330</v>
      </c>
      <c r="M388" s="21">
        <f t="shared" si="25"/>
        <v>129670</v>
      </c>
      <c r="N388" s="21">
        <v>64426</v>
      </c>
      <c r="O388" s="23">
        <f t="shared" si="26"/>
        <v>2.012696737342067</v>
      </c>
      <c r="P388" s="24">
        <v>832</v>
      </c>
      <c r="Q388" s="25">
        <f t="shared" si="27"/>
        <v>155.85336538461539</v>
      </c>
      <c r="R388" s="26" t="s">
        <v>811</v>
      </c>
      <c r="S388" s="27">
        <f>ABS(O1319-O388)*100</f>
        <v>105.9335545531257</v>
      </c>
      <c r="T388" s="19" t="s">
        <v>30</v>
      </c>
      <c r="U388" s="19" t="s">
        <v>36</v>
      </c>
      <c r="V388" s="21">
        <v>6330</v>
      </c>
      <c r="W388" s="19" t="s">
        <v>31</v>
      </c>
      <c r="X388" s="19" t="s">
        <v>812</v>
      </c>
      <c r="Y388" s="19" t="s">
        <v>33</v>
      </c>
      <c r="Z388" s="19">
        <v>45</v>
      </c>
    </row>
    <row r="389" spans="1:26" x14ac:dyDescent="0.3">
      <c r="A389" s="10" t="s">
        <v>811</v>
      </c>
      <c r="B389" s="10" t="s">
        <v>827</v>
      </c>
      <c r="C389" s="10" t="s">
        <v>828</v>
      </c>
      <c r="D389" s="11">
        <v>45531</v>
      </c>
      <c r="E389" s="12">
        <v>160000</v>
      </c>
      <c r="F389" s="10" t="s">
        <v>27</v>
      </c>
      <c r="G389" s="10" t="s">
        <v>28</v>
      </c>
      <c r="H389" s="12">
        <v>160000</v>
      </c>
      <c r="I389" s="12">
        <v>60700</v>
      </c>
      <c r="J389" s="13">
        <f t="shared" si="24"/>
        <v>37.9375</v>
      </c>
      <c r="K389" s="12">
        <v>145468</v>
      </c>
      <c r="L389" s="12">
        <v>6330</v>
      </c>
      <c r="M389" s="12">
        <f t="shared" si="25"/>
        <v>153670</v>
      </c>
      <c r="N389" s="12">
        <v>69569</v>
      </c>
      <c r="O389" s="14">
        <f t="shared" si="26"/>
        <v>2.2088861418160386</v>
      </c>
      <c r="P389" s="15">
        <v>949</v>
      </c>
      <c r="Q389" s="16">
        <f t="shared" si="27"/>
        <v>161.92834562697576</v>
      </c>
      <c r="R389" s="17" t="s">
        <v>811</v>
      </c>
      <c r="S389" s="18">
        <f>ABS(O1319-O389)*100</f>
        <v>125.55249500052285</v>
      </c>
      <c r="T389" s="10" t="s">
        <v>30</v>
      </c>
      <c r="U389" s="10" t="s">
        <v>36</v>
      </c>
      <c r="V389" s="12">
        <v>6330</v>
      </c>
      <c r="W389" s="10" t="s">
        <v>31</v>
      </c>
      <c r="X389" s="10" t="s">
        <v>812</v>
      </c>
      <c r="Y389" s="10" t="s">
        <v>33</v>
      </c>
      <c r="Z389" s="10">
        <v>45</v>
      </c>
    </row>
    <row r="390" spans="1:26" x14ac:dyDescent="0.3">
      <c r="A390" s="10" t="s">
        <v>811</v>
      </c>
      <c r="B390" s="10" t="s">
        <v>829</v>
      </c>
      <c r="C390" s="10" t="s">
        <v>830</v>
      </c>
      <c r="D390" s="11">
        <v>45485</v>
      </c>
      <c r="E390" s="12">
        <v>77000</v>
      </c>
      <c r="F390" s="10" t="s">
        <v>27</v>
      </c>
      <c r="G390" s="10" t="s">
        <v>28</v>
      </c>
      <c r="H390" s="12">
        <v>77000</v>
      </c>
      <c r="I390" s="12">
        <v>41500</v>
      </c>
      <c r="J390" s="13">
        <f t="shared" si="24"/>
        <v>53.896103896103895</v>
      </c>
      <c r="K390" s="12">
        <v>102041</v>
      </c>
      <c r="L390" s="12">
        <v>6371</v>
      </c>
      <c r="M390" s="12">
        <f t="shared" si="25"/>
        <v>70629</v>
      </c>
      <c r="N390" s="12">
        <v>47835</v>
      </c>
      <c r="O390" s="14">
        <f t="shared" si="26"/>
        <v>1.4765130134838507</v>
      </c>
      <c r="P390" s="15">
        <v>720</v>
      </c>
      <c r="Q390" s="16">
        <f t="shared" si="27"/>
        <v>98.095833333333331</v>
      </c>
      <c r="R390" s="17" t="s">
        <v>811</v>
      </c>
      <c r="S390" s="18">
        <f>ABS(O1319-O390)*100</f>
        <v>52.315182167304052</v>
      </c>
      <c r="T390" s="10" t="s">
        <v>30</v>
      </c>
      <c r="U390" s="10" t="s">
        <v>36</v>
      </c>
      <c r="V390" s="12">
        <v>6371</v>
      </c>
      <c r="W390" s="10" t="s">
        <v>31</v>
      </c>
      <c r="X390" s="10" t="s">
        <v>812</v>
      </c>
      <c r="Y390" s="10" t="s">
        <v>33</v>
      </c>
      <c r="Z390" s="10">
        <v>45</v>
      </c>
    </row>
    <row r="391" spans="1:26" x14ac:dyDescent="0.3">
      <c r="A391" s="19" t="s">
        <v>811</v>
      </c>
      <c r="B391" s="19" t="s">
        <v>831</v>
      </c>
      <c r="C391" s="19" t="s">
        <v>832</v>
      </c>
      <c r="D391" s="20">
        <v>45230</v>
      </c>
      <c r="E391" s="21">
        <v>125000</v>
      </c>
      <c r="F391" s="19" t="s">
        <v>27</v>
      </c>
      <c r="G391" s="19" t="s">
        <v>28</v>
      </c>
      <c r="H391" s="21">
        <v>125000</v>
      </c>
      <c r="I391" s="21">
        <v>36800</v>
      </c>
      <c r="J391" s="22">
        <f t="shared" si="24"/>
        <v>29.439999999999998</v>
      </c>
      <c r="K391" s="21">
        <v>105698</v>
      </c>
      <c r="L391" s="21">
        <v>6330</v>
      </c>
      <c r="M391" s="21">
        <f t="shared" si="25"/>
        <v>118670</v>
      </c>
      <c r="N391" s="21">
        <v>49684</v>
      </c>
      <c r="O391" s="23">
        <f t="shared" si="26"/>
        <v>2.3884952902342809</v>
      </c>
      <c r="P391" s="24">
        <v>754</v>
      </c>
      <c r="Q391" s="25">
        <f t="shared" si="27"/>
        <v>157.38726790450929</v>
      </c>
      <c r="R391" s="26" t="s">
        <v>811</v>
      </c>
      <c r="S391" s="27">
        <f>ABS(O1319-O391)*100</f>
        <v>143.51340984234707</v>
      </c>
      <c r="T391" s="19" t="s">
        <v>30</v>
      </c>
      <c r="U391" s="19" t="s">
        <v>36</v>
      </c>
      <c r="V391" s="21">
        <v>6330</v>
      </c>
      <c r="W391" s="19" t="s">
        <v>31</v>
      </c>
      <c r="X391" s="19" t="s">
        <v>812</v>
      </c>
      <c r="Y391" s="19" t="s">
        <v>33</v>
      </c>
      <c r="Z391" s="19">
        <v>45</v>
      </c>
    </row>
    <row r="392" spans="1:26" x14ac:dyDescent="0.3">
      <c r="A392" s="19" t="s">
        <v>811</v>
      </c>
      <c r="B392" s="19" t="s">
        <v>833</v>
      </c>
      <c r="C392" s="19" t="s">
        <v>834</v>
      </c>
      <c r="D392" s="20">
        <v>45100</v>
      </c>
      <c r="E392" s="21">
        <v>130000</v>
      </c>
      <c r="F392" s="19" t="s">
        <v>27</v>
      </c>
      <c r="G392" s="19" t="s">
        <v>28</v>
      </c>
      <c r="H392" s="21">
        <v>130000</v>
      </c>
      <c r="I392" s="21">
        <v>52100</v>
      </c>
      <c r="J392" s="22">
        <f t="shared" si="24"/>
        <v>40.07692307692308</v>
      </c>
      <c r="K392" s="21">
        <v>154738</v>
      </c>
      <c r="L392" s="21">
        <v>6330</v>
      </c>
      <c r="M392" s="21">
        <f t="shared" si="25"/>
        <v>123670</v>
      </c>
      <c r="N392" s="21">
        <v>74204</v>
      </c>
      <c r="O392" s="23">
        <f t="shared" si="26"/>
        <v>1.6666217454584658</v>
      </c>
      <c r="P392" s="24">
        <v>1102</v>
      </c>
      <c r="Q392" s="25">
        <f t="shared" si="27"/>
        <v>112.22323049001815</v>
      </c>
      <c r="R392" s="26" t="s">
        <v>811</v>
      </c>
      <c r="S392" s="27">
        <f>ABS(O1319-O392)*100</f>
        <v>71.326055364765566</v>
      </c>
      <c r="T392" s="19" t="s">
        <v>30</v>
      </c>
      <c r="U392" s="19" t="s">
        <v>36</v>
      </c>
      <c r="V392" s="21">
        <v>6330</v>
      </c>
      <c r="W392" s="19" t="s">
        <v>31</v>
      </c>
      <c r="X392" s="19" t="s">
        <v>812</v>
      </c>
      <c r="Y392" s="19" t="s">
        <v>33</v>
      </c>
      <c r="Z392" s="19">
        <v>45</v>
      </c>
    </row>
    <row r="393" spans="1:26" x14ac:dyDescent="0.3">
      <c r="A393" s="10" t="s">
        <v>811</v>
      </c>
      <c r="B393" s="10" t="s">
        <v>835</v>
      </c>
      <c r="C393" s="10" t="s">
        <v>836</v>
      </c>
      <c r="D393" s="11">
        <v>45737</v>
      </c>
      <c r="E393" s="12">
        <v>140000</v>
      </c>
      <c r="F393" s="10" t="s">
        <v>27</v>
      </c>
      <c r="G393" s="10" t="s">
        <v>28</v>
      </c>
      <c r="H393" s="12">
        <v>140000</v>
      </c>
      <c r="I393" s="12">
        <v>47000</v>
      </c>
      <c r="J393" s="13">
        <f t="shared" si="24"/>
        <v>33.571428571428569</v>
      </c>
      <c r="K393" s="12">
        <v>115002</v>
      </c>
      <c r="L393" s="12">
        <v>6330</v>
      </c>
      <c r="M393" s="12">
        <f t="shared" si="25"/>
        <v>133670</v>
      </c>
      <c r="N393" s="12">
        <v>54336</v>
      </c>
      <c r="O393" s="14">
        <f t="shared" si="26"/>
        <v>2.4600633097762072</v>
      </c>
      <c r="P393" s="15">
        <v>696</v>
      </c>
      <c r="Q393" s="16">
        <f t="shared" si="27"/>
        <v>192.05459770114942</v>
      </c>
      <c r="R393" s="17" t="s">
        <v>811</v>
      </c>
      <c r="S393" s="18">
        <f>ABS(O1319-O393)*100</f>
        <v>150.67021179653972</v>
      </c>
      <c r="T393" s="10" t="s">
        <v>30</v>
      </c>
      <c r="U393" s="10" t="s">
        <v>31</v>
      </c>
      <c r="V393" s="12">
        <v>6330</v>
      </c>
      <c r="W393" s="10" t="s">
        <v>31</v>
      </c>
      <c r="X393" s="10" t="s">
        <v>812</v>
      </c>
      <c r="Y393" s="10" t="s">
        <v>33</v>
      </c>
      <c r="Z393" s="10">
        <v>45</v>
      </c>
    </row>
    <row r="394" spans="1:26" x14ac:dyDescent="0.3">
      <c r="A394" s="10" t="s">
        <v>811</v>
      </c>
      <c r="B394" s="10" t="s">
        <v>837</v>
      </c>
      <c r="C394" s="10" t="s">
        <v>838</v>
      </c>
      <c r="D394" s="11">
        <v>45453</v>
      </c>
      <c r="E394" s="12">
        <v>176500</v>
      </c>
      <c r="F394" s="10" t="s">
        <v>27</v>
      </c>
      <c r="G394" s="10" t="s">
        <v>28</v>
      </c>
      <c r="H394" s="12">
        <v>176500</v>
      </c>
      <c r="I394" s="12">
        <v>66000</v>
      </c>
      <c r="J394" s="13">
        <f t="shared" si="24"/>
        <v>37.393767705382437</v>
      </c>
      <c r="K394" s="12">
        <v>163796</v>
      </c>
      <c r="L394" s="12">
        <v>7332</v>
      </c>
      <c r="M394" s="12">
        <f t="shared" si="25"/>
        <v>169168</v>
      </c>
      <c r="N394" s="12">
        <v>78232</v>
      </c>
      <c r="O394" s="14">
        <f t="shared" si="26"/>
        <v>2.1623887923100522</v>
      </c>
      <c r="P394" s="15">
        <v>1036</v>
      </c>
      <c r="Q394" s="16">
        <f t="shared" si="27"/>
        <v>163.28957528957528</v>
      </c>
      <c r="R394" s="17" t="s">
        <v>811</v>
      </c>
      <c r="S394" s="18">
        <f>ABS(O1319-O394)*100</f>
        <v>120.90276004992421</v>
      </c>
      <c r="T394" s="10" t="s">
        <v>30</v>
      </c>
      <c r="U394" s="10" t="s">
        <v>36</v>
      </c>
      <c r="V394" s="12">
        <v>7332</v>
      </c>
      <c r="W394" s="10" t="s">
        <v>31</v>
      </c>
      <c r="X394" s="10" t="s">
        <v>812</v>
      </c>
      <c r="Y394" s="10" t="s">
        <v>33</v>
      </c>
      <c r="Z394" s="10">
        <v>43</v>
      </c>
    </row>
    <row r="395" spans="1:26" x14ac:dyDescent="0.3">
      <c r="A395" s="19" t="s">
        <v>811</v>
      </c>
      <c r="B395" s="19" t="s">
        <v>839</v>
      </c>
      <c r="C395" s="19" t="s">
        <v>840</v>
      </c>
      <c r="D395" s="20">
        <v>45198</v>
      </c>
      <c r="E395" s="21">
        <v>167500</v>
      </c>
      <c r="F395" s="19" t="s">
        <v>27</v>
      </c>
      <c r="G395" s="19" t="s">
        <v>28</v>
      </c>
      <c r="H395" s="21">
        <v>167500</v>
      </c>
      <c r="I395" s="21">
        <v>59200</v>
      </c>
      <c r="J395" s="22">
        <f t="shared" si="24"/>
        <v>35.343283582089555</v>
      </c>
      <c r="K395" s="21">
        <v>171801</v>
      </c>
      <c r="L395" s="21">
        <v>6647</v>
      </c>
      <c r="M395" s="21">
        <f t="shared" si="25"/>
        <v>160853</v>
      </c>
      <c r="N395" s="21">
        <v>82577</v>
      </c>
      <c r="O395" s="23">
        <f t="shared" si="26"/>
        <v>1.9479152790728653</v>
      </c>
      <c r="P395" s="24">
        <v>1036</v>
      </c>
      <c r="Q395" s="25">
        <f t="shared" si="27"/>
        <v>155.26351351351352</v>
      </c>
      <c r="R395" s="26" t="s">
        <v>811</v>
      </c>
      <c r="S395" s="27">
        <f>ABS(O1319-O395)*100</f>
        <v>99.455408726205519</v>
      </c>
      <c r="T395" s="19" t="s">
        <v>30</v>
      </c>
      <c r="U395" s="19" t="s">
        <v>36</v>
      </c>
      <c r="V395" s="21">
        <v>6647</v>
      </c>
      <c r="W395" s="19" t="s">
        <v>31</v>
      </c>
      <c r="X395" s="19" t="s">
        <v>812</v>
      </c>
      <c r="Y395" s="19" t="s">
        <v>33</v>
      </c>
      <c r="Z395" s="19">
        <v>43</v>
      </c>
    </row>
    <row r="396" spans="1:26" x14ac:dyDescent="0.3">
      <c r="A396" s="19" t="s">
        <v>811</v>
      </c>
      <c r="B396" s="19" t="s">
        <v>841</v>
      </c>
      <c r="C396" s="19" t="s">
        <v>842</v>
      </c>
      <c r="D396" s="20">
        <v>45506</v>
      </c>
      <c r="E396" s="21">
        <v>157000</v>
      </c>
      <c r="F396" s="19" t="s">
        <v>27</v>
      </c>
      <c r="G396" s="19" t="s">
        <v>28</v>
      </c>
      <c r="H396" s="21">
        <v>157000</v>
      </c>
      <c r="I396" s="21">
        <v>63900</v>
      </c>
      <c r="J396" s="22">
        <f t="shared" si="24"/>
        <v>40.70063694267516</v>
      </c>
      <c r="K396" s="21">
        <v>156788</v>
      </c>
      <c r="L396" s="21">
        <v>6330</v>
      </c>
      <c r="M396" s="21">
        <f t="shared" si="25"/>
        <v>150670</v>
      </c>
      <c r="N396" s="21">
        <v>75229</v>
      </c>
      <c r="O396" s="23">
        <f t="shared" si="26"/>
        <v>2.0028180621834664</v>
      </c>
      <c r="P396" s="24">
        <v>989</v>
      </c>
      <c r="Q396" s="25">
        <f t="shared" si="27"/>
        <v>152.34580384226493</v>
      </c>
      <c r="R396" s="26" t="s">
        <v>811</v>
      </c>
      <c r="S396" s="27">
        <f>ABS(O1319-O396)*100</f>
        <v>104.94568703726563</v>
      </c>
      <c r="T396" s="19" t="s">
        <v>30</v>
      </c>
      <c r="U396" s="19" t="s">
        <v>36</v>
      </c>
      <c r="V396" s="21">
        <v>6330</v>
      </c>
      <c r="W396" s="19" t="s">
        <v>31</v>
      </c>
      <c r="X396" s="19" t="s">
        <v>812</v>
      </c>
      <c r="Y396" s="19" t="s">
        <v>33</v>
      </c>
      <c r="Z396" s="19">
        <v>45</v>
      </c>
    </row>
    <row r="397" spans="1:26" x14ac:dyDescent="0.3">
      <c r="A397" s="10" t="s">
        <v>811</v>
      </c>
      <c r="B397" s="10" t="s">
        <v>843</v>
      </c>
      <c r="C397" s="10" t="s">
        <v>844</v>
      </c>
      <c r="D397" s="11">
        <v>45401</v>
      </c>
      <c r="E397" s="12">
        <v>170000</v>
      </c>
      <c r="F397" s="10" t="s">
        <v>27</v>
      </c>
      <c r="G397" s="10" t="s">
        <v>28</v>
      </c>
      <c r="H397" s="12">
        <v>170000</v>
      </c>
      <c r="I397" s="12">
        <v>62100</v>
      </c>
      <c r="J397" s="13">
        <f t="shared" si="24"/>
        <v>36.529411764705884</v>
      </c>
      <c r="K397" s="12">
        <v>146118</v>
      </c>
      <c r="L397" s="12">
        <v>6330</v>
      </c>
      <c r="M397" s="12">
        <f t="shared" si="25"/>
        <v>163670</v>
      </c>
      <c r="N397" s="12">
        <v>69894</v>
      </c>
      <c r="O397" s="14">
        <f t="shared" si="26"/>
        <v>2.3416888431052736</v>
      </c>
      <c r="P397" s="15">
        <v>1001</v>
      </c>
      <c r="Q397" s="16">
        <f t="shared" si="27"/>
        <v>163.50649350649351</v>
      </c>
      <c r="R397" s="17" t="s">
        <v>811</v>
      </c>
      <c r="S397" s="18">
        <f>ABS(O1319-O397)*100</f>
        <v>138.83276512944636</v>
      </c>
      <c r="T397" s="10" t="s">
        <v>30</v>
      </c>
      <c r="U397" s="10" t="s">
        <v>36</v>
      </c>
      <c r="V397" s="12">
        <v>6330</v>
      </c>
      <c r="W397" s="10" t="s">
        <v>31</v>
      </c>
      <c r="X397" s="10" t="s">
        <v>812</v>
      </c>
      <c r="Y397" s="10" t="s">
        <v>33</v>
      </c>
      <c r="Z397" s="10">
        <v>43</v>
      </c>
    </row>
    <row r="398" spans="1:26" x14ac:dyDescent="0.3">
      <c r="A398" s="10" t="s">
        <v>811</v>
      </c>
      <c r="B398" s="10" t="s">
        <v>845</v>
      </c>
      <c r="C398" s="10" t="s">
        <v>846</v>
      </c>
      <c r="D398" s="11">
        <v>45565</v>
      </c>
      <c r="E398" s="12">
        <v>189900</v>
      </c>
      <c r="F398" s="10" t="s">
        <v>27</v>
      </c>
      <c r="G398" s="10" t="s">
        <v>28</v>
      </c>
      <c r="H398" s="12">
        <v>189900</v>
      </c>
      <c r="I398" s="12">
        <v>61400</v>
      </c>
      <c r="J398" s="13">
        <f t="shared" si="24"/>
        <v>32.332806740389678</v>
      </c>
      <c r="K398" s="12">
        <v>149615</v>
      </c>
      <c r="L398" s="12">
        <v>14127</v>
      </c>
      <c r="M398" s="12">
        <f t="shared" si="25"/>
        <v>175773</v>
      </c>
      <c r="N398" s="12">
        <v>67744</v>
      </c>
      <c r="O398" s="14">
        <f t="shared" si="26"/>
        <v>2.5946652102031176</v>
      </c>
      <c r="P398" s="15">
        <v>1018</v>
      </c>
      <c r="Q398" s="16">
        <f t="shared" si="27"/>
        <v>172.66502946954813</v>
      </c>
      <c r="R398" s="17" t="s">
        <v>811</v>
      </c>
      <c r="S398" s="18">
        <f>ABS(O1319-O398)*100</f>
        <v>164.13040183923076</v>
      </c>
      <c r="T398" s="10" t="s">
        <v>30</v>
      </c>
      <c r="U398" s="10" t="s">
        <v>36</v>
      </c>
      <c r="V398" s="12">
        <v>14127</v>
      </c>
      <c r="W398" s="10" t="s">
        <v>31</v>
      </c>
      <c r="X398" s="10" t="s">
        <v>812</v>
      </c>
      <c r="Y398" s="10" t="s">
        <v>33</v>
      </c>
      <c r="Z398" s="10">
        <v>43</v>
      </c>
    </row>
    <row r="399" spans="1:26" x14ac:dyDescent="0.3">
      <c r="A399" s="19" t="s">
        <v>811</v>
      </c>
      <c r="B399" s="19" t="s">
        <v>845</v>
      </c>
      <c r="C399" s="19" t="s">
        <v>846</v>
      </c>
      <c r="D399" s="20">
        <v>45481</v>
      </c>
      <c r="E399" s="21">
        <v>40000</v>
      </c>
      <c r="F399" s="19" t="s">
        <v>27</v>
      </c>
      <c r="G399" s="19" t="s">
        <v>28</v>
      </c>
      <c r="H399" s="21">
        <v>40000</v>
      </c>
      <c r="I399" s="21">
        <v>61400</v>
      </c>
      <c r="J399" s="22">
        <f t="shared" si="24"/>
        <v>153.5</v>
      </c>
      <c r="K399" s="21">
        <v>149615</v>
      </c>
      <c r="L399" s="21">
        <v>14127</v>
      </c>
      <c r="M399" s="21">
        <f t="shared" si="25"/>
        <v>25873</v>
      </c>
      <c r="N399" s="21">
        <v>67744</v>
      </c>
      <c r="O399" s="23">
        <f t="shared" si="26"/>
        <v>0.38192312234293813</v>
      </c>
      <c r="P399" s="24">
        <v>1018</v>
      </c>
      <c r="Q399" s="25">
        <f t="shared" si="27"/>
        <v>25.415520628683694</v>
      </c>
      <c r="R399" s="26" t="s">
        <v>811</v>
      </c>
      <c r="S399" s="27">
        <f>ABS(O1319-O399)*100</f>
        <v>57.143806946787201</v>
      </c>
      <c r="T399" s="19" t="s">
        <v>30</v>
      </c>
      <c r="U399" s="19" t="s">
        <v>36</v>
      </c>
      <c r="V399" s="21">
        <v>14127</v>
      </c>
      <c r="W399" s="19" t="s">
        <v>31</v>
      </c>
      <c r="X399" s="19" t="s">
        <v>812</v>
      </c>
      <c r="Y399" s="19" t="s">
        <v>33</v>
      </c>
      <c r="Z399" s="19">
        <v>43</v>
      </c>
    </row>
    <row r="400" spans="1:26" x14ac:dyDescent="0.3">
      <c r="A400" s="19" t="s">
        <v>811</v>
      </c>
      <c r="B400" s="19" t="s">
        <v>847</v>
      </c>
      <c r="C400" s="19" t="s">
        <v>848</v>
      </c>
      <c r="D400" s="20">
        <v>45457</v>
      </c>
      <c r="E400" s="21">
        <v>127500</v>
      </c>
      <c r="F400" s="19" t="s">
        <v>27</v>
      </c>
      <c r="G400" s="19" t="s">
        <v>28</v>
      </c>
      <c r="H400" s="21">
        <v>127500</v>
      </c>
      <c r="I400" s="21">
        <v>46300</v>
      </c>
      <c r="J400" s="22">
        <f t="shared" si="24"/>
        <v>36.313725490196077</v>
      </c>
      <c r="K400" s="21">
        <v>112807</v>
      </c>
      <c r="L400" s="21">
        <v>9037</v>
      </c>
      <c r="M400" s="21">
        <f t="shared" si="25"/>
        <v>118463</v>
      </c>
      <c r="N400" s="21">
        <v>51885</v>
      </c>
      <c r="O400" s="23">
        <f t="shared" si="26"/>
        <v>2.2831839645369567</v>
      </c>
      <c r="P400" s="24">
        <v>754</v>
      </c>
      <c r="Q400" s="25">
        <f t="shared" si="27"/>
        <v>157.11273209549071</v>
      </c>
      <c r="R400" s="26" t="s">
        <v>811</v>
      </c>
      <c r="S400" s="27">
        <f>ABS(O1319-O400)*100</f>
        <v>132.98227727261468</v>
      </c>
      <c r="T400" s="19" t="s">
        <v>30</v>
      </c>
      <c r="U400" s="19" t="s">
        <v>36</v>
      </c>
      <c r="V400" s="21">
        <v>6330</v>
      </c>
      <c r="W400" s="19" t="s">
        <v>31</v>
      </c>
      <c r="X400" s="19" t="s">
        <v>812</v>
      </c>
      <c r="Y400" s="19" t="s">
        <v>33</v>
      </c>
      <c r="Z400" s="19">
        <v>45</v>
      </c>
    </row>
    <row r="401" spans="1:26" x14ac:dyDescent="0.3">
      <c r="A401" s="10" t="s">
        <v>811</v>
      </c>
      <c r="B401" s="10" t="s">
        <v>849</v>
      </c>
      <c r="C401" s="10" t="s">
        <v>850</v>
      </c>
      <c r="D401" s="11">
        <v>45099</v>
      </c>
      <c r="E401" s="12">
        <v>145000</v>
      </c>
      <c r="F401" s="10" t="s">
        <v>27</v>
      </c>
      <c r="G401" s="10" t="s">
        <v>28</v>
      </c>
      <c r="H401" s="12">
        <v>145000</v>
      </c>
      <c r="I401" s="12">
        <v>59400</v>
      </c>
      <c r="J401" s="13">
        <f t="shared" si="24"/>
        <v>40.96551724137931</v>
      </c>
      <c r="K401" s="12">
        <v>171325</v>
      </c>
      <c r="L401" s="12">
        <v>7033</v>
      </c>
      <c r="M401" s="12">
        <f t="shared" si="25"/>
        <v>137967</v>
      </c>
      <c r="N401" s="12">
        <v>82146</v>
      </c>
      <c r="O401" s="14">
        <f t="shared" si="26"/>
        <v>1.6795340004382442</v>
      </c>
      <c r="P401" s="15">
        <v>1209</v>
      </c>
      <c r="Q401" s="16">
        <f t="shared" si="27"/>
        <v>114.1166253101737</v>
      </c>
      <c r="R401" s="17" t="s">
        <v>811</v>
      </c>
      <c r="S401" s="18">
        <f>ABS(O1319-O401)*100</f>
        <v>72.617280862743399</v>
      </c>
      <c r="T401" s="10" t="s">
        <v>52</v>
      </c>
      <c r="U401" s="10" t="s">
        <v>36</v>
      </c>
      <c r="V401" s="12">
        <v>6330</v>
      </c>
      <c r="W401" s="10" t="s">
        <v>31</v>
      </c>
      <c r="X401" s="10" t="s">
        <v>812</v>
      </c>
      <c r="Y401" s="10" t="s">
        <v>33</v>
      </c>
      <c r="Z401" s="10">
        <v>43</v>
      </c>
    </row>
    <row r="402" spans="1:26" x14ac:dyDescent="0.3">
      <c r="A402" s="10" t="s">
        <v>811</v>
      </c>
      <c r="B402" s="10" t="s">
        <v>851</v>
      </c>
      <c r="C402" s="10" t="s">
        <v>852</v>
      </c>
      <c r="D402" s="11">
        <v>45653</v>
      </c>
      <c r="E402" s="12">
        <v>174900</v>
      </c>
      <c r="F402" s="10" t="s">
        <v>27</v>
      </c>
      <c r="G402" s="10" t="s">
        <v>28</v>
      </c>
      <c r="H402" s="12">
        <v>174900</v>
      </c>
      <c r="I402" s="12">
        <v>65600</v>
      </c>
      <c r="J402" s="13">
        <f t="shared" si="24"/>
        <v>37.507146941109205</v>
      </c>
      <c r="K402" s="12">
        <v>162545</v>
      </c>
      <c r="L402" s="12">
        <v>7903</v>
      </c>
      <c r="M402" s="12">
        <f t="shared" si="25"/>
        <v>166997</v>
      </c>
      <c r="N402" s="12">
        <v>77321</v>
      </c>
      <c r="O402" s="14">
        <f t="shared" si="26"/>
        <v>2.159788414531628</v>
      </c>
      <c r="P402" s="15">
        <v>1036</v>
      </c>
      <c r="Q402" s="16">
        <f t="shared" si="27"/>
        <v>161.19401544401543</v>
      </c>
      <c r="R402" s="17" t="s">
        <v>811</v>
      </c>
      <c r="S402" s="18">
        <f>ABS(O1319-O402)*100</f>
        <v>120.6427222720818</v>
      </c>
      <c r="T402" s="10" t="s">
        <v>30</v>
      </c>
      <c r="U402" s="10" t="s">
        <v>31</v>
      </c>
      <c r="V402" s="12">
        <v>6647</v>
      </c>
      <c r="W402" s="10" t="s">
        <v>31</v>
      </c>
      <c r="X402" s="10" t="s">
        <v>812</v>
      </c>
      <c r="Y402" s="10" t="s">
        <v>33</v>
      </c>
      <c r="Z402" s="10">
        <v>43</v>
      </c>
    </row>
    <row r="403" spans="1:26" x14ac:dyDescent="0.3">
      <c r="A403" s="19" t="s">
        <v>811</v>
      </c>
      <c r="B403" s="19" t="s">
        <v>851</v>
      </c>
      <c r="C403" s="19" t="s">
        <v>852</v>
      </c>
      <c r="D403" s="20">
        <v>45595</v>
      </c>
      <c r="E403" s="21">
        <v>110000</v>
      </c>
      <c r="F403" s="19" t="s">
        <v>27</v>
      </c>
      <c r="G403" s="19" t="s">
        <v>28</v>
      </c>
      <c r="H403" s="21">
        <v>110000</v>
      </c>
      <c r="I403" s="21">
        <v>65600</v>
      </c>
      <c r="J403" s="22">
        <f t="shared" si="24"/>
        <v>59.636363636363633</v>
      </c>
      <c r="K403" s="21">
        <v>162545</v>
      </c>
      <c r="L403" s="21">
        <v>7903</v>
      </c>
      <c r="M403" s="21">
        <f t="shared" si="25"/>
        <v>102097</v>
      </c>
      <c r="N403" s="21">
        <v>77321</v>
      </c>
      <c r="O403" s="23">
        <f t="shared" si="26"/>
        <v>1.320430413471114</v>
      </c>
      <c r="P403" s="24">
        <v>1036</v>
      </c>
      <c r="Q403" s="25">
        <f t="shared" si="27"/>
        <v>98.549227799227793</v>
      </c>
      <c r="R403" s="26" t="s">
        <v>811</v>
      </c>
      <c r="S403" s="27">
        <f>ABS(O1319-O403)*100</f>
        <v>36.706922166030388</v>
      </c>
      <c r="T403" s="19" t="s">
        <v>30</v>
      </c>
      <c r="U403" s="19" t="s">
        <v>31</v>
      </c>
      <c r="V403" s="21">
        <v>6647</v>
      </c>
      <c r="W403" s="19" t="s">
        <v>31</v>
      </c>
      <c r="X403" s="19" t="s">
        <v>812</v>
      </c>
      <c r="Y403" s="19" t="s">
        <v>33</v>
      </c>
      <c r="Z403" s="19">
        <v>43</v>
      </c>
    </row>
    <row r="404" spans="1:26" x14ac:dyDescent="0.3">
      <c r="A404" s="19" t="s">
        <v>811</v>
      </c>
      <c r="B404" s="19" t="s">
        <v>853</v>
      </c>
      <c r="C404" s="19" t="s">
        <v>854</v>
      </c>
      <c r="D404" s="20">
        <v>45189</v>
      </c>
      <c r="E404" s="21">
        <v>155000</v>
      </c>
      <c r="F404" s="19" t="s">
        <v>27</v>
      </c>
      <c r="G404" s="19" t="s">
        <v>28</v>
      </c>
      <c r="H404" s="21">
        <v>155000</v>
      </c>
      <c r="I404" s="21">
        <v>58100</v>
      </c>
      <c r="J404" s="22">
        <f t="shared" si="24"/>
        <v>37.483870967741936</v>
      </c>
      <c r="K404" s="21">
        <v>169013</v>
      </c>
      <c r="L404" s="21">
        <v>6647</v>
      </c>
      <c r="M404" s="21">
        <f t="shared" si="25"/>
        <v>148353</v>
      </c>
      <c r="N404" s="21">
        <v>81183</v>
      </c>
      <c r="O404" s="23">
        <f t="shared" si="26"/>
        <v>1.8273899708066961</v>
      </c>
      <c r="P404" s="24">
        <v>1036</v>
      </c>
      <c r="Q404" s="25">
        <f t="shared" si="27"/>
        <v>143.19787644787644</v>
      </c>
      <c r="R404" s="26" t="s">
        <v>811</v>
      </c>
      <c r="S404" s="27">
        <f>ABS(O1319-O404)*100</f>
        <v>87.402877899588589</v>
      </c>
      <c r="T404" s="19" t="s">
        <v>30</v>
      </c>
      <c r="U404" s="19" t="s">
        <v>36</v>
      </c>
      <c r="V404" s="21">
        <v>6647</v>
      </c>
      <c r="W404" s="19" t="s">
        <v>31</v>
      </c>
      <c r="X404" s="19" t="s">
        <v>812</v>
      </c>
      <c r="Y404" s="19" t="s">
        <v>33</v>
      </c>
      <c r="Z404" s="19">
        <v>45</v>
      </c>
    </row>
    <row r="405" spans="1:26" x14ac:dyDescent="0.3">
      <c r="A405" s="10" t="s">
        <v>811</v>
      </c>
      <c r="B405" s="10" t="s">
        <v>855</v>
      </c>
      <c r="C405" s="10" t="s">
        <v>856</v>
      </c>
      <c r="D405" s="11">
        <v>45688</v>
      </c>
      <c r="E405" s="12">
        <v>181000</v>
      </c>
      <c r="F405" s="10" t="s">
        <v>27</v>
      </c>
      <c r="G405" s="10" t="s">
        <v>28</v>
      </c>
      <c r="H405" s="12">
        <v>181000</v>
      </c>
      <c r="I405" s="12">
        <v>64600</v>
      </c>
      <c r="J405" s="13">
        <f t="shared" si="24"/>
        <v>35.690607734806626</v>
      </c>
      <c r="K405" s="12">
        <v>161059</v>
      </c>
      <c r="L405" s="12">
        <v>6647</v>
      </c>
      <c r="M405" s="12">
        <f t="shared" si="25"/>
        <v>174353</v>
      </c>
      <c r="N405" s="12">
        <v>77206</v>
      </c>
      <c r="O405" s="14">
        <f t="shared" si="26"/>
        <v>2.2582830349972802</v>
      </c>
      <c r="P405" s="15">
        <v>1075</v>
      </c>
      <c r="Q405" s="16">
        <f t="shared" si="27"/>
        <v>162.18883720930233</v>
      </c>
      <c r="R405" s="17" t="s">
        <v>811</v>
      </c>
      <c r="S405" s="18">
        <f>ABS(O1319-O405)*100</f>
        <v>130.49218431864702</v>
      </c>
      <c r="T405" s="10" t="s">
        <v>30</v>
      </c>
      <c r="U405" s="10" t="s">
        <v>31</v>
      </c>
      <c r="V405" s="12">
        <v>6647</v>
      </c>
      <c r="W405" s="10" t="s">
        <v>31</v>
      </c>
      <c r="X405" s="10" t="s">
        <v>812</v>
      </c>
      <c r="Y405" s="10" t="s">
        <v>33</v>
      </c>
      <c r="Z405" s="10">
        <v>43</v>
      </c>
    </row>
    <row r="406" spans="1:26" x14ac:dyDescent="0.3">
      <c r="A406" s="10" t="s">
        <v>811</v>
      </c>
      <c r="B406" s="10" t="s">
        <v>857</v>
      </c>
      <c r="C406" s="10" t="s">
        <v>858</v>
      </c>
      <c r="D406" s="11">
        <v>45184</v>
      </c>
      <c r="E406" s="12">
        <v>163500</v>
      </c>
      <c r="F406" s="10" t="s">
        <v>27</v>
      </c>
      <c r="G406" s="10" t="s">
        <v>28</v>
      </c>
      <c r="H406" s="12">
        <v>163500</v>
      </c>
      <c r="I406" s="12">
        <v>62900</v>
      </c>
      <c r="J406" s="13">
        <f t="shared" si="24"/>
        <v>38.470948012232412</v>
      </c>
      <c r="K406" s="12">
        <v>179011</v>
      </c>
      <c r="L406" s="12">
        <v>13007</v>
      </c>
      <c r="M406" s="12">
        <f t="shared" si="25"/>
        <v>150493</v>
      </c>
      <c r="N406" s="12">
        <v>83002</v>
      </c>
      <c r="O406" s="14">
        <f t="shared" si="26"/>
        <v>1.8131249849401219</v>
      </c>
      <c r="P406" s="15">
        <v>1226</v>
      </c>
      <c r="Q406" s="16">
        <f t="shared" si="27"/>
        <v>122.75122349102773</v>
      </c>
      <c r="R406" s="17" t="s">
        <v>811</v>
      </c>
      <c r="S406" s="18">
        <f>ABS(O1319-O406)*100</f>
        <v>85.976379312931172</v>
      </c>
      <c r="T406" s="10" t="s">
        <v>30</v>
      </c>
      <c r="U406" s="10" t="s">
        <v>36</v>
      </c>
      <c r="V406" s="12">
        <v>12661</v>
      </c>
      <c r="W406" s="10" t="s">
        <v>31</v>
      </c>
      <c r="X406" s="10" t="s">
        <v>812</v>
      </c>
      <c r="Y406" s="10" t="s">
        <v>33</v>
      </c>
      <c r="Z406" s="10">
        <v>43</v>
      </c>
    </row>
    <row r="407" spans="1:26" x14ac:dyDescent="0.3">
      <c r="A407" s="19" t="s">
        <v>811</v>
      </c>
      <c r="B407" s="19" t="s">
        <v>859</v>
      </c>
      <c r="C407" s="19" t="s">
        <v>860</v>
      </c>
      <c r="D407" s="20">
        <v>45455</v>
      </c>
      <c r="E407" s="21">
        <v>136000</v>
      </c>
      <c r="F407" s="19" t="s">
        <v>27</v>
      </c>
      <c r="G407" s="19" t="s">
        <v>28</v>
      </c>
      <c r="H407" s="21">
        <v>136000</v>
      </c>
      <c r="I407" s="21">
        <v>46100</v>
      </c>
      <c r="J407" s="22">
        <f t="shared" si="24"/>
        <v>33.897058823529413</v>
      </c>
      <c r="K407" s="21">
        <v>112732</v>
      </c>
      <c r="L407" s="21">
        <v>6330</v>
      </c>
      <c r="M407" s="21">
        <f t="shared" si="25"/>
        <v>129670</v>
      </c>
      <c r="N407" s="21">
        <v>53201</v>
      </c>
      <c r="O407" s="23">
        <f t="shared" si="26"/>
        <v>2.4373601999962409</v>
      </c>
      <c r="P407" s="24">
        <v>696</v>
      </c>
      <c r="Q407" s="25">
        <f t="shared" si="27"/>
        <v>186.30747126436782</v>
      </c>
      <c r="R407" s="26" t="s">
        <v>811</v>
      </c>
      <c r="S407" s="27">
        <f>ABS(O1319-O407)*100</f>
        <v>148.39990081854307</v>
      </c>
      <c r="T407" s="19" t="s">
        <v>30</v>
      </c>
      <c r="U407" s="19" t="s">
        <v>36</v>
      </c>
      <c r="V407" s="21">
        <v>6330</v>
      </c>
      <c r="W407" s="19" t="s">
        <v>31</v>
      </c>
      <c r="X407" s="19" t="s">
        <v>812</v>
      </c>
      <c r="Y407" s="19" t="s">
        <v>33</v>
      </c>
      <c r="Z407" s="19">
        <v>43</v>
      </c>
    </row>
    <row r="408" spans="1:26" x14ac:dyDescent="0.3">
      <c r="A408" s="19" t="s">
        <v>811</v>
      </c>
      <c r="B408" s="19" t="s">
        <v>861</v>
      </c>
      <c r="C408" s="19" t="s">
        <v>862</v>
      </c>
      <c r="D408" s="20">
        <v>45019</v>
      </c>
      <c r="E408" s="21">
        <v>132000</v>
      </c>
      <c r="F408" s="19" t="s">
        <v>27</v>
      </c>
      <c r="G408" s="19" t="s">
        <v>28</v>
      </c>
      <c r="H408" s="21">
        <v>132000</v>
      </c>
      <c r="I408" s="21">
        <v>52700</v>
      </c>
      <c r="J408" s="22">
        <f t="shared" si="24"/>
        <v>39.924242424242422</v>
      </c>
      <c r="K408" s="21">
        <v>153318</v>
      </c>
      <c r="L408" s="21">
        <v>6330</v>
      </c>
      <c r="M408" s="21">
        <f t="shared" si="25"/>
        <v>125670</v>
      </c>
      <c r="N408" s="21">
        <v>73494</v>
      </c>
      <c r="O408" s="23">
        <f t="shared" si="26"/>
        <v>1.7099355049391787</v>
      </c>
      <c r="P408" s="24">
        <v>1174</v>
      </c>
      <c r="Q408" s="25">
        <f t="shared" si="27"/>
        <v>107.0442930153322</v>
      </c>
      <c r="R408" s="26" t="s">
        <v>811</v>
      </c>
      <c r="S408" s="27">
        <f>ABS(O1319-O408)*100</f>
        <v>75.657431312836849</v>
      </c>
      <c r="T408" s="19" t="s">
        <v>30</v>
      </c>
      <c r="U408" s="19" t="s">
        <v>36</v>
      </c>
      <c r="V408" s="21">
        <v>6330</v>
      </c>
      <c r="W408" s="19" t="s">
        <v>31</v>
      </c>
      <c r="X408" s="19" t="s">
        <v>812</v>
      </c>
      <c r="Y408" s="19" t="s">
        <v>33</v>
      </c>
      <c r="Z408" s="19">
        <v>45</v>
      </c>
    </row>
    <row r="409" spans="1:26" x14ac:dyDescent="0.3">
      <c r="A409" s="10" t="s">
        <v>811</v>
      </c>
      <c r="B409" s="10" t="s">
        <v>863</v>
      </c>
      <c r="C409" s="10" t="s">
        <v>864</v>
      </c>
      <c r="D409" s="11">
        <v>45460</v>
      </c>
      <c r="E409" s="12">
        <v>135000</v>
      </c>
      <c r="F409" s="10" t="s">
        <v>27</v>
      </c>
      <c r="G409" s="10" t="s">
        <v>28</v>
      </c>
      <c r="H409" s="12">
        <v>135000</v>
      </c>
      <c r="I409" s="12">
        <v>42100</v>
      </c>
      <c r="J409" s="13">
        <f t="shared" si="24"/>
        <v>31.185185185185183</v>
      </c>
      <c r="K409" s="12">
        <v>103662</v>
      </c>
      <c r="L409" s="12">
        <v>6330</v>
      </c>
      <c r="M409" s="12">
        <f t="shared" si="25"/>
        <v>128670</v>
      </c>
      <c r="N409" s="12">
        <v>48666</v>
      </c>
      <c r="O409" s="14">
        <f t="shared" si="26"/>
        <v>2.6439403279496978</v>
      </c>
      <c r="P409" s="15">
        <v>754</v>
      </c>
      <c r="Q409" s="16">
        <f t="shared" si="27"/>
        <v>170.64986737400531</v>
      </c>
      <c r="R409" s="17" t="s">
        <v>811</v>
      </c>
      <c r="S409" s="18">
        <f>ABS(O1319-O409)*100</f>
        <v>169.05791361388879</v>
      </c>
      <c r="T409" s="10" t="s">
        <v>30</v>
      </c>
      <c r="U409" s="10" t="s">
        <v>36</v>
      </c>
      <c r="V409" s="12">
        <v>6330</v>
      </c>
      <c r="W409" s="10" t="s">
        <v>31</v>
      </c>
      <c r="X409" s="10" t="s">
        <v>812</v>
      </c>
      <c r="Y409" s="10" t="s">
        <v>33</v>
      </c>
      <c r="Z409" s="10">
        <v>45</v>
      </c>
    </row>
    <row r="410" spans="1:26" x14ac:dyDescent="0.3">
      <c r="A410" s="10" t="s">
        <v>811</v>
      </c>
      <c r="B410" s="10" t="s">
        <v>865</v>
      </c>
      <c r="C410" s="10" t="s">
        <v>866</v>
      </c>
      <c r="D410" s="11">
        <v>45576</v>
      </c>
      <c r="E410" s="12">
        <v>107000</v>
      </c>
      <c r="F410" s="10" t="s">
        <v>27</v>
      </c>
      <c r="G410" s="10" t="s">
        <v>28</v>
      </c>
      <c r="H410" s="12">
        <v>107000</v>
      </c>
      <c r="I410" s="12">
        <v>51400</v>
      </c>
      <c r="J410" s="13">
        <f t="shared" si="24"/>
        <v>48.037383177570092</v>
      </c>
      <c r="K410" s="12">
        <v>125239</v>
      </c>
      <c r="L410" s="12">
        <v>6309</v>
      </c>
      <c r="M410" s="12">
        <f t="shared" si="25"/>
        <v>100691</v>
      </c>
      <c r="N410" s="12">
        <v>59465</v>
      </c>
      <c r="O410" s="14">
        <f t="shared" si="26"/>
        <v>1.6932817623812326</v>
      </c>
      <c r="P410" s="15">
        <v>754</v>
      </c>
      <c r="Q410" s="16">
        <f t="shared" si="27"/>
        <v>133.5424403183024</v>
      </c>
      <c r="R410" s="17" t="s">
        <v>811</v>
      </c>
      <c r="S410" s="18">
        <f>ABS(O1319-O410)*100</f>
        <v>73.992057057042246</v>
      </c>
      <c r="T410" s="10" t="s">
        <v>30</v>
      </c>
      <c r="U410" s="10" t="s">
        <v>31</v>
      </c>
      <c r="V410" s="12">
        <v>6309</v>
      </c>
      <c r="W410" s="10" t="s">
        <v>31</v>
      </c>
      <c r="X410" s="10" t="s">
        <v>812</v>
      </c>
      <c r="Y410" s="10" t="s">
        <v>33</v>
      </c>
      <c r="Z410" s="10">
        <v>45</v>
      </c>
    </row>
    <row r="411" spans="1:26" x14ac:dyDescent="0.3">
      <c r="A411" s="19" t="s">
        <v>811</v>
      </c>
      <c r="B411" s="19" t="s">
        <v>867</v>
      </c>
      <c r="C411" s="19" t="s">
        <v>868</v>
      </c>
      <c r="D411" s="20">
        <v>45561</v>
      </c>
      <c r="E411" s="21">
        <v>164900</v>
      </c>
      <c r="F411" s="19" t="s">
        <v>27</v>
      </c>
      <c r="G411" s="19" t="s">
        <v>28</v>
      </c>
      <c r="H411" s="21">
        <v>164900</v>
      </c>
      <c r="I411" s="21">
        <v>68000</v>
      </c>
      <c r="J411" s="22">
        <f t="shared" si="24"/>
        <v>41.237113402061851</v>
      </c>
      <c r="K411" s="21">
        <v>169093</v>
      </c>
      <c r="L411" s="21">
        <v>6647</v>
      </c>
      <c r="M411" s="21">
        <f t="shared" si="25"/>
        <v>158253</v>
      </c>
      <c r="N411" s="21">
        <v>81223</v>
      </c>
      <c r="O411" s="23">
        <f t="shared" si="26"/>
        <v>1.9483766913312732</v>
      </c>
      <c r="P411" s="24">
        <v>1036</v>
      </c>
      <c r="Q411" s="25">
        <f t="shared" si="27"/>
        <v>152.753861003861</v>
      </c>
      <c r="R411" s="26" t="s">
        <v>811</v>
      </c>
      <c r="S411" s="27">
        <f>ABS(O1319-O411)*100</f>
        <v>99.501549952046304</v>
      </c>
      <c r="T411" s="19" t="s">
        <v>30</v>
      </c>
      <c r="U411" s="19" t="s">
        <v>36</v>
      </c>
      <c r="V411" s="21">
        <v>6647</v>
      </c>
      <c r="W411" s="19" t="s">
        <v>31</v>
      </c>
      <c r="X411" s="19" t="s">
        <v>812</v>
      </c>
      <c r="Y411" s="19" t="s">
        <v>33</v>
      </c>
      <c r="Z411" s="19">
        <v>45</v>
      </c>
    </row>
    <row r="412" spans="1:26" x14ac:dyDescent="0.3">
      <c r="A412" s="19" t="s">
        <v>811</v>
      </c>
      <c r="B412" s="19" t="s">
        <v>869</v>
      </c>
      <c r="C412" s="19" t="s">
        <v>870</v>
      </c>
      <c r="D412" s="20">
        <v>45443</v>
      </c>
      <c r="E412" s="21">
        <v>165000</v>
      </c>
      <c r="F412" s="19" t="s">
        <v>27</v>
      </c>
      <c r="G412" s="19" t="s">
        <v>28</v>
      </c>
      <c r="H412" s="21">
        <v>165000</v>
      </c>
      <c r="I412" s="21">
        <v>65600</v>
      </c>
      <c r="J412" s="22">
        <f t="shared" si="24"/>
        <v>39.757575757575758</v>
      </c>
      <c r="K412" s="21">
        <v>163247</v>
      </c>
      <c r="L412" s="21">
        <v>6479</v>
      </c>
      <c r="M412" s="21">
        <f t="shared" si="25"/>
        <v>158521</v>
      </c>
      <c r="N412" s="21">
        <v>78384</v>
      </c>
      <c r="O412" s="23">
        <f t="shared" si="26"/>
        <v>2.0223642580118391</v>
      </c>
      <c r="P412" s="24">
        <v>1036</v>
      </c>
      <c r="Q412" s="25">
        <f t="shared" si="27"/>
        <v>153.01254826254825</v>
      </c>
      <c r="R412" s="26" t="s">
        <v>811</v>
      </c>
      <c r="S412" s="27">
        <f>ABS(O1319-O412)*100</f>
        <v>106.9003066201029</v>
      </c>
      <c r="T412" s="19" t="s">
        <v>30</v>
      </c>
      <c r="U412" s="19" t="s">
        <v>36</v>
      </c>
      <c r="V412" s="21">
        <v>6479</v>
      </c>
      <c r="W412" s="19" t="s">
        <v>31</v>
      </c>
      <c r="X412" s="19" t="s">
        <v>812</v>
      </c>
      <c r="Y412" s="19" t="s">
        <v>33</v>
      </c>
      <c r="Z412" s="19">
        <v>45</v>
      </c>
    </row>
    <row r="413" spans="1:26" x14ac:dyDescent="0.3">
      <c r="A413" s="10" t="s">
        <v>811</v>
      </c>
      <c r="B413" s="10" t="s">
        <v>871</v>
      </c>
      <c r="C413" s="10" t="s">
        <v>872</v>
      </c>
      <c r="D413" s="11">
        <v>45379</v>
      </c>
      <c r="E413" s="12">
        <v>168000</v>
      </c>
      <c r="F413" s="10" t="s">
        <v>27</v>
      </c>
      <c r="G413" s="10" t="s">
        <v>28</v>
      </c>
      <c r="H413" s="12">
        <v>168000</v>
      </c>
      <c r="I413" s="12">
        <v>58300</v>
      </c>
      <c r="J413" s="13">
        <f t="shared" si="24"/>
        <v>34.702380952380949</v>
      </c>
      <c r="K413" s="12">
        <v>170014</v>
      </c>
      <c r="L413" s="12">
        <v>6222</v>
      </c>
      <c r="M413" s="12">
        <f t="shared" si="25"/>
        <v>161778</v>
      </c>
      <c r="N413" s="12">
        <v>81896</v>
      </c>
      <c r="O413" s="14">
        <f t="shared" si="26"/>
        <v>1.9754078343264629</v>
      </c>
      <c r="P413" s="15">
        <v>1036</v>
      </c>
      <c r="Q413" s="16">
        <f t="shared" si="27"/>
        <v>156.15637065637065</v>
      </c>
      <c r="R413" s="17" t="s">
        <v>811</v>
      </c>
      <c r="S413" s="18">
        <f>ABS(O1319-O413)*100</f>
        <v>102.20466425156528</v>
      </c>
      <c r="T413" s="10" t="s">
        <v>30</v>
      </c>
      <c r="U413" s="10" t="s">
        <v>36</v>
      </c>
      <c r="V413" s="12">
        <v>6222</v>
      </c>
      <c r="W413" s="10" t="s">
        <v>31</v>
      </c>
      <c r="X413" s="10" t="s">
        <v>812</v>
      </c>
      <c r="Y413" s="10" t="s">
        <v>33</v>
      </c>
      <c r="Z413" s="10">
        <v>45</v>
      </c>
    </row>
    <row r="414" spans="1:26" x14ac:dyDescent="0.3">
      <c r="A414" s="10" t="s">
        <v>811</v>
      </c>
      <c r="B414" s="10" t="s">
        <v>873</v>
      </c>
      <c r="C414" s="10" t="s">
        <v>874</v>
      </c>
      <c r="D414" s="11">
        <v>45127</v>
      </c>
      <c r="E414" s="12">
        <v>146500</v>
      </c>
      <c r="F414" s="10" t="s">
        <v>27</v>
      </c>
      <c r="G414" s="10" t="s">
        <v>28</v>
      </c>
      <c r="H414" s="12">
        <v>146500</v>
      </c>
      <c r="I414" s="12">
        <v>43700</v>
      </c>
      <c r="J414" s="13">
        <f t="shared" si="24"/>
        <v>29.829351535836178</v>
      </c>
      <c r="K414" s="12">
        <v>125318</v>
      </c>
      <c r="L414" s="12">
        <v>5474</v>
      </c>
      <c r="M414" s="12">
        <f t="shared" si="25"/>
        <v>141026</v>
      </c>
      <c r="N414" s="12">
        <v>59922</v>
      </c>
      <c r="O414" s="14">
        <f t="shared" si="26"/>
        <v>2.3534928740696239</v>
      </c>
      <c r="P414" s="15">
        <v>816</v>
      </c>
      <c r="Q414" s="16">
        <f t="shared" si="27"/>
        <v>172.82598039215685</v>
      </c>
      <c r="R414" s="17" t="s">
        <v>811</v>
      </c>
      <c r="S414" s="18">
        <f>ABS(O1319-O414)*100</f>
        <v>140.0131682258814</v>
      </c>
      <c r="T414" s="10" t="s">
        <v>30</v>
      </c>
      <c r="U414" s="10" t="s">
        <v>36</v>
      </c>
      <c r="V414" s="12">
        <v>5474</v>
      </c>
      <c r="W414" s="10" t="s">
        <v>31</v>
      </c>
      <c r="X414" s="10" t="s">
        <v>812</v>
      </c>
      <c r="Y414" s="10" t="s">
        <v>33</v>
      </c>
      <c r="Z414" s="10">
        <v>45</v>
      </c>
    </row>
    <row r="415" spans="1:26" x14ac:dyDescent="0.3">
      <c r="A415" s="19" t="s">
        <v>811</v>
      </c>
      <c r="B415" s="19" t="s">
        <v>875</v>
      </c>
      <c r="C415" s="19" t="s">
        <v>876</v>
      </c>
      <c r="D415" s="20">
        <v>45021</v>
      </c>
      <c r="E415" s="21">
        <v>110000</v>
      </c>
      <c r="F415" s="19" t="s">
        <v>27</v>
      </c>
      <c r="G415" s="19" t="s">
        <v>28</v>
      </c>
      <c r="H415" s="21">
        <v>110000</v>
      </c>
      <c r="I415" s="21">
        <v>43600</v>
      </c>
      <c r="J415" s="22">
        <f t="shared" si="24"/>
        <v>39.636363636363633</v>
      </c>
      <c r="K415" s="21">
        <v>124270</v>
      </c>
      <c r="L415" s="21">
        <v>6454</v>
      </c>
      <c r="M415" s="21">
        <f t="shared" si="25"/>
        <v>103546</v>
      </c>
      <c r="N415" s="21">
        <v>58908</v>
      </c>
      <c r="O415" s="23">
        <f t="shared" si="26"/>
        <v>1.7577578597134516</v>
      </c>
      <c r="P415" s="24">
        <v>754</v>
      </c>
      <c r="Q415" s="25">
        <f t="shared" si="27"/>
        <v>137.32891246684349</v>
      </c>
      <c r="R415" s="26" t="s">
        <v>811</v>
      </c>
      <c r="S415" s="27">
        <f>ABS(O1319-O415)*100</f>
        <v>80.439666790264141</v>
      </c>
      <c r="T415" s="19" t="s">
        <v>30</v>
      </c>
      <c r="U415" s="19" t="s">
        <v>36</v>
      </c>
      <c r="V415" s="21">
        <v>6454</v>
      </c>
      <c r="W415" s="19" t="s">
        <v>31</v>
      </c>
      <c r="X415" s="19" t="s">
        <v>812</v>
      </c>
      <c r="Y415" s="19" t="s">
        <v>33</v>
      </c>
      <c r="Z415" s="19">
        <v>45</v>
      </c>
    </row>
    <row r="416" spans="1:26" x14ac:dyDescent="0.3">
      <c r="A416" s="19" t="s">
        <v>811</v>
      </c>
      <c r="B416" s="19" t="s">
        <v>877</v>
      </c>
      <c r="C416" s="19" t="s">
        <v>878</v>
      </c>
      <c r="D416" s="20">
        <v>45685</v>
      </c>
      <c r="E416" s="21">
        <v>139000</v>
      </c>
      <c r="F416" s="19" t="s">
        <v>27</v>
      </c>
      <c r="G416" s="19" t="s">
        <v>28</v>
      </c>
      <c r="H416" s="21">
        <v>139000</v>
      </c>
      <c r="I416" s="21">
        <v>43300</v>
      </c>
      <c r="J416" s="22">
        <f t="shared" si="24"/>
        <v>31.151079136690647</v>
      </c>
      <c r="K416" s="21">
        <v>106883</v>
      </c>
      <c r="L416" s="21">
        <v>5651</v>
      </c>
      <c r="M416" s="21">
        <f t="shared" si="25"/>
        <v>133349</v>
      </c>
      <c r="N416" s="21">
        <v>50616</v>
      </c>
      <c r="O416" s="23">
        <f t="shared" si="26"/>
        <v>2.6345226805753121</v>
      </c>
      <c r="P416" s="24">
        <v>754</v>
      </c>
      <c r="Q416" s="25">
        <f t="shared" si="27"/>
        <v>176.85543766578249</v>
      </c>
      <c r="R416" s="26" t="s">
        <v>811</v>
      </c>
      <c r="S416" s="27">
        <f>ABS(O1319-O416)*100</f>
        <v>168.11614887645021</v>
      </c>
      <c r="T416" s="19" t="s">
        <v>30</v>
      </c>
      <c r="U416" s="19" t="s">
        <v>31</v>
      </c>
      <c r="V416" s="21">
        <v>5651</v>
      </c>
      <c r="W416" s="19" t="s">
        <v>31</v>
      </c>
      <c r="X416" s="19" t="s">
        <v>812</v>
      </c>
      <c r="Y416" s="19" t="s">
        <v>33</v>
      </c>
      <c r="Z416" s="19">
        <v>45</v>
      </c>
    </row>
    <row r="417" spans="1:26" x14ac:dyDescent="0.3">
      <c r="A417" s="10" t="s">
        <v>811</v>
      </c>
      <c r="B417" s="10" t="s">
        <v>879</v>
      </c>
      <c r="C417" s="10" t="s">
        <v>880</v>
      </c>
      <c r="D417" s="11">
        <v>45513</v>
      </c>
      <c r="E417" s="12">
        <v>55000</v>
      </c>
      <c r="F417" s="10" t="s">
        <v>27</v>
      </c>
      <c r="G417" s="10" t="s">
        <v>28</v>
      </c>
      <c r="H417" s="12">
        <v>55000</v>
      </c>
      <c r="I417" s="12">
        <v>47900</v>
      </c>
      <c r="J417" s="13">
        <f t="shared" si="24"/>
        <v>87.090909090909079</v>
      </c>
      <c r="K417" s="12">
        <v>117209</v>
      </c>
      <c r="L417" s="12">
        <v>5651</v>
      </c>
      <c r="M417" s="12">
        <f t="shared" si="25"/>
        <v>49349</v>
      </c>
      <c r="N417" s="12">
        <v>55779</v>
      </c>
      <c r="O417" s="14">
        <f t="shared" si="26"/>
        <v>0.88472364151383132</v>
      </c>
      <c r="P417" s="15">
        <v>754</v>
      </c>
      <c r="Q417" s="16">
        <f t="shared" si="27"/>
        <v>65.449602122015918</v>
      </c>
      <c r="R417" s="17" t="s">
        <v>811</v>
      </c>
      <c r="S417" s="18">
        <f>ABS(O1319-O417)*100</f>
        <v>6.8637550296978826</v>
      </c>
      <c r="T417" s="10" t="s">
        <v>30</v>
      </c>
      <c r="U417" s="10" t="s">
        <v>36</v>
      </c>
      <c r="V417" s="12">
        <v>5651</v>
      </c>
      <c r="W417" s="10" t="s">
        <v>31</v>
      </c>
      <c r="X417" s="10" t="s">
        <v>812</v>
      </c>
      <c r="Y417" s="10" t="s">
        <v>33</v>
      </c>
      <c r="Z417" s="10">
        <v>45</v>
      </c>
    </row>
    <row r="418" spans="1:26" x14ac:dyDescent="0.3">
      <c r="A418" s="10" t="s">
        <v>811</v>
      </c>
      <c r="B418" s="10" t="s">
        <v>879</v>
      </c>
      <c r="C418" s="10" t="s">
        <v>880</v>
      </c>
      <c r="D418" s="11">
        <v>45597</v>
      </c>
      <c r="E418" s="12">
        <v>155000</v>
      </c>
      <c r="F418" s="10" t="s">
        <v>27</v>
      </c>
      <c r="G418" s="10" t="s">
        <v>28</v>
      </c>
      <c r="H418" s="12">
        <v>155000</v>
      </c>
      <c r="I418" s="12">
        <v>47900</v>
      </c>
      <c r="J418" s="13">
        <f t="shared" si="24"/>
        <v>30.903225806451612</v>
      </c>
      <c r="K418" s="12">
        <v>117209</v>
      </c>
      <c r="L418" s="12">
        <v>5651</v>
      </c>
      <c r="M418" s="12">
        <f t="shared" si="25"/>
        <v>149349</v>
      </c>
      <c r="N418" s="12">
        <v>55779</v>
      </c>
      <c r="O418" s="14">
        <f t="shared" si="26"/>
        <v>2.6775130425428926</v>
      </c>
      <c r="P418" s="15">
        <v>754</v>
      </c>
      <c r="Q418" s="16">
        <f t="shared" si="27"/>
        <v>198.07559681697612</v>
      </c>
      <c r="R418" s="17" t="s">
        <v>811</v>
      </c>
      <c r="S418" s="18">
        <f>ABS(O1319-O418)*100</f>
        <v>172.41518507320825</v>
      </c>
      <c r="T418" s="10" t="s">
        <v>30</v>
      </c>
      <c r="U418" s="10" t="s">
        <v>31</v>
      </c>
      <c r="V418" s="12">
        <v>5651</v>
      </c>
      <c r="W418" s="10" t="s">
        <v>31</v>
      </c>
      <c r="X418" s="10" t="s">
        <v>812</v>
      </c>
      <c r="Y418" s="10" t="s">
        <v>33</v>
      </c>
      <c r="Z418" s="10">
        <v>45</v>
      </c>
    </row>
    <row r="419" spans="1:26" x14ac:dyDescent="0.3">
      <c r="A419" s="19" t="s">
        <v>811</v>
      </c>
      <c r="B419" s="19" t="s">
        <v>881</v>
      </c>
      <c r="C419" s="19" t="s">
        <v>882</v>
      </c>
      <c r="D419" s="20">
        <v>45568</v>
      </c>
      <c r="E419" s="21">
        <v>137000</v>
      </c>
      <c r="F419" s="19" t="s">
        <v>27</v>
      </c>
      <c r="G419" s="19" t="s">
        <v>28</v>
      </c>
      <c r="H419" s="21">
        <v>137000</v>
      </c>
      <c r="I419" s="21">
        <v>52900</v>
      </c>
      <c r="J419" s="22">
        <f t="shared" si="24"/>
        <v>38.613138686131386</v>
      </c>
      <c r="K419" s="21">
        <v>129267</v>
      </c>
      <c r="L419" s="21">
        <v>5903</v>
      </c>
      <c r="M419" s="21">
        <f t="shared" si="25"/>
        <v>131097</v>
      </c>
      <c r="N419" s="21">
        <v>61682</v>
      </c>
      <c r="O419" s="23">
        <f t="shared" si="26"/>
        <v>2.1253688272105316</v>
      </c>
      <c r="P419" s="24">
        <v>816</v>
      </c>
      <c r="Q419" s="25">
        <f t="shared" si="27"/>
        <v>160.65808823529412</v>
      </c>
      <c r="R419" s="26" t="s">
        <v>811</v>
      </c>
      <c r="S419" s="27">
        <f>ABS(O1319-O419)*100</f>
        <v>117.20076353997216</v>
      </c>
      <c r="T419" s="19" t="s">
        <v>30</v>
      </c>
      <c r="U419" s="19" t="s">
        <v>31</v>
      </c>
      <c r="V419" s="21">
        <v>5903</v>
      </c>
      <c r="W419" s="19" t="s">
        <v>31</v>
      </c>
      <c r="X419" s="19" t="s">
        <v>812</v>
      </c>
      <c r="Y419" s="19" t="s">
        <v>33</v>
      </c>
      <c r="Z419" s="19">
        <v>45</v>
      </c>
    </row>
    <row r="420" spans="1:26" x14ac:dyDescent="0.3">
      <c r="A420" s="19" t="s">
        <v>811</v>
      </c>
      <c r="B420" s="19" t="s">
        <v>883</v>
      </c>
      <c r="C420" s="19" t="s">
        <v>884</v>
      </c>
      <c r="D420" s="20">
        <v>45023</v>
      </c>
      <c r="E420" s="21">
        <v>170000</v>
      </c>
      <c r="F420" s="19" t="s">
        <v>27</v>
      </c>
      <c r="G420" s="19" t="s">
        <v>28</v>
      </c>
      <c r="H420" s="21">
        <v>170000</v>
      </c>
      <c r="I420" s="21">
        <v>68800</v>
      </c>
      <c r="J420" s="22">
        <f t="shared" si="24"/>
        <v>40.470588235294116</v>
      </c>
      <c r="K420" s="21">
        <v>187441</v>
      </c>
      <c r="L420" s="21">
        <v>13331</v>
      </c>
      <c r="M420" s="21">
        <f t="shared" si="25"/>
        <v>156669</v>
      </c>
      <c r="N420" s="21">
        <v>87055</v>
      </c>
      <c r="O420" s="23">
        <f t="shared" si="26"/>
        <v>1.7996553902705186</v>
      </c>
      <c r="P420" s="24">
        <v>1134</v>
      </c>
      <c r="Q420" s="25">
        <f t="shared" si="27"/>
        <v>138.15608465608466</v>
      </c>
      <c r="R420" s="26" t="s">
        <v>811</v>
      </c>
      <c r="S420" s="27">
        <f>ABS(O1319-O420)*100</f>
        <v>84.629419845970844</v>
      </c>
      <c r="T420" s="19" t="s">
        <v>147</v>
      </c>
      <c r="U420" s="19" t="s">
        <v>36</v>
      </c>
      <c r="V420" s="21">
        <v>13331</v>
      </c>
      <c r="W420" s="19" t="s">
        <v>31</v>
      </c>
      <c r="X420" s="19" t="s">
        <v>812</v>
      </c>
      <c r="Y420" s="19" t="s">
        <v>33</v>
      </c>
      <c r="Z420" s="19">
        <v>45</v>
      </c>
    </row>
    <row r="421" spans="1:26" x14ac:dyDescent="0.3">
      <c r="A421" s="10" t="s">
        <v>903</v>
      </c>
      <c r="B421" s="10" t="s">
        <v>901</v>
      </c>
      <c r="C421" s="10" t="s">
        <v>902</v>
      </c>
      <c r="D421" s="11">
        <v>45469</v>
      </c>
      <c r="E421" s="12">
        <v>170000</v>
      </c>
      <c r="F421" s="10" t="s">
        <v>27</v>
      </c>
      <c r="G421" s="10" t="s">
        <v>28</v>
      </c>
      <c r="H421" s="12">
        <v>170000</v>
      </c>
      <c r="I421" s="12">
        <v>77500</v>
      </c>
      <c r="J421" s="13">
        <f t="shared" si="24"/>
        <v>45.588235294117645</v>
      </c>
      <c r="K421" s="12">
        <v>160176</v>
      </c>
      <c r="L421" s="12">
        <v>6840</v>
      </c>
      <c r="M421" s="12">
        <f t="shared" si="25"/>
        <v>163160</v>
      </c>
      <c r="N421" s="12">
        <v>97356</v>
      </c>
      <c r="O421" s="14">
        <f t="shared" si="26"/>
        <v>1.6759110891984059</v>
      </c>
      <c r="P421" s="15">
        <v>1330</v>
      </c>
      <c r="Q421" s="16">
        <f t="shared" si="27"/>
        <v>122.67669172932331</v>
      </c>
      <c r="R421" s="17" t="s">
        <v>903</v>
      </c>
      <c r="S421" s="18">
        <f>ABS(O1310-O421)*100</f>
        <v>86.162025825284715</v>
      </c>
      <c r="T421" s="10" t="s">
        <v>43</v>
      </c>
      <c r="U421" s="10" t="s">
        <v>36</v>
      </c>
      <c r="V421" s="12">
        <v>6840</v>
      </c>
      <c r="W421" s="10" t="s">
        <v>31</v>
      </c>
      <c r="X421" s="10" t="s">
        <v>904</v>
      </c>
      <c r="Y421" s="10" t="s">
        <v>33</v>
      </c>
      <c r="Z421" s="10">
        <v>45</v>
      </c>
    </row>
    <row r="422" spans="1:26" x14ac:dyDescent="0.3">
      <c r="A422" s="10" t="s">
        <v>903</v>
      </c>
      <c r="B422" s="10" t="s">
        <v>905</v>
      </c>
      <c r="C422" s="10" t="s">
        <v>906</v>
      </c>
      <c r="D422" s="11">
        <v>45743</v>
      </c>
      <c r="E422" s="12">
        <v>194880</v>
      </c>
      <c r="F422" s="10" t="s">
        <v>27</v>
      </c>
      <c r="G422" s="10" t="s">
        <v>28</v>
      </c>
      <c r="H422" s="12">
        <v>194880</v>
      </c>
      <c r="I422" s="12">
        <v>62800</v>
      </c>
      <c r="J422" s="13">
        <f t="shared" si="24"/>
        <v>32.22495894909688</v>
      </c>
      <c r="K422" s="12">
        <v>131005</v>
      </c>
      <c r="L422" s="12">
        <v>13680</v>
      </c>
      <c r="M422" s="12">
        <f t="shared" si="25"/>
        <v>181200</v>
      </c>
      <c r="N422" s="12">
        <v>74492</v>
      </c>
      <c r="O422" s="14">
        <f t="shared" si="26"/>
        <v>2.4324759705740213</v>
      </c>
      <c r="P422" s="15">
        <v>1038</v>
      </c>
      <c r="Q422" s="16">
        <f t="shared" si="27"/>
        <v>174.5664739884393</v>
      </c>
      <c r="R422" s="17" t="s">
        <v>903</v>
      </c>
      <c r="S422" s="18">
        <f>ABS(O1310-O422)*100</f>
        <v>161.81851396284625</v>
      </c>
      <c r="T422" s="10" t="s">
        <v>43</v>
      </c>
      <c r="U422" s="10" t="s">
        <v>31</v>
      </c>
      <c r="V422" s="12">
        <v>13680</v>
      </c>
      <c r="W422" s="10" t="s">
        <v>31</v>
      </c>
      <c r="X422" s="10" t="s">
        <v>904</v>
      </c>
      <c r="Y422" s="10" t="s">
        <v>33</v>
      </c>
      <c r="Z422" s="10">
        <v>45</v>
      </c>
    </row>
    <row r="423" spans="1:26" x14ac:dyDescent="0.3">
      <c r="A423" s="19" t="s">
        <v>903</v>
      </c>
      <c r="B423" s="19" t="s">
        <v>907</v>
      </c>
      <c r="C423" s="19" t="s">
        <v>908</v>
      </c>
      <c r="D423" s="20">
        <v>45121</v>
      </c>
      <c r="E423" s="21">
        <v>108000</v>
      </c>
      <c r="F423" s="19" t="s">
        <v>27</v>
      </c>
      <c r="G423" s="19" t="s">
        <v>28</v>
      </c>
      <c r="H423" s="21">
        <v>108000</v>
      </c>
      <c r="I423" s="21">
        <v>46400</v>
      </c>
      <c r="J423" s="22">
        <f t="shared" si="24"/>
        <v>42.962962962962962</v>
      </c>
      <c r="K423" s="21">
        <v>106105</v>
      </c>
      <c r="L423" s="21">
        <v>10076</v>
      </c>
      <c r="M423" s="21">
        <f t="shared" si="25"/>
        <v>97924</v>
      </c>
      <c r="N423" s="21">
        <v>60970</v>
      </c>
      <c r="O423" s="23">
        <f t="shared" si="26"/>
        <v>1.6061013613252419</v>
      </c>
      <c r="P423" s="24">
        <v>949</v>
      </c>
      <c r="Q423" s="25">
        <f t="shared" si="27"/>
        <v>103.18651211801897</v>
      </c>
      <c r="R423" s="26" t="s">
        <v>903</v>
      </c>
      <c r="S423" s="27">
        <f>ABS(O1310-O423)*100</f>
        <v>79.181053037968326</v>
      </c>
      <c r="T423" s="19" t="s">
        <v>30</v>
      </c>
      <c r="U423" s="19" t="s">
        <v>36</v>
      </c>
      <c r="V423" s="21">
        <v>9033</v>
      </c>
      <c r="W423" s="19" t="s">
        <v>31</v>
      </c>
      <c r="X423" s="19" t="s">
        <v>904</v>
      </c>
      <c r="Y423" s="19" t="s">
        <v>33</v>
      </c>
      <c r="Z423" s="19">
        <v>45</v>
      </c>
    </row>
    <row r="424" spans="1:26" x14ac:dyDescent="0.3">
      <c r="A424" s="19" t="s">
        <v>921</v>
      </c>
      <c r="B424" s="19" t="s">
        <v>919</v>
      </c>
      <c r="C424" s="19" t="s">
        <v>920</v>
      </c>
      <c r="D424" s="20">
        <v>45443</v>
      </c>
      <c r="E424" s="21">
        <v>50000</v>
      </c>
      <c r="F424" s="19" t="s">
        <v>27</v>
      </c>
      <c r="G424" s="19" t="s">
        <v>28</v>
      </c>
      <c r="H424" s="21">
        <v>50000</v>
      </c>
      <c r="I424" s="21">
        <v>86400</v>
      </c>
      <c r="J424" s="22">
        <f t="shared" si="24"/>
        <v>172.8</v>
      </c>
      <c r="K424" s="21">
        <v>190304</v>
      </c>
      <c r="L424" s="21">
        <v>8299</v>
      </c>
      <c r="M424" s="21">
        <f t="shared" si="25"/>
        <v>41701</v>
      </c>
      <c r="N424" s="21">
        <v>88782</v>
      </c>
      <c r="O424" s="23">
        <f t="shared" si="26"/>
        <v>0.46970106553130136</v>
      </c>
      <c r="P424" s="24">
        <v>1044</v>
      </c>
      <c r="Q424" s="25">
        <f t="shared" si="27"/>
        <v>39.943486590038312</v>
      </c>
      <c r="R424" s="26" t="s">
        <v>921</v>
      </c>
      <c r="S424" s="27">
        <f>ABS(O1306-O424)*100</f>
        <v>42.614699214098941</v>
      </c>
      <c r="T424" s="19" t="s">
        <v>30</v>
      </c>
      <c r="U424" s="19" t="s">
        <v>36</v>
      </c>
      <c r="V424" s="21">
        <v>8299</v>
      </c>
      <c r="W424" s="19" t="s">
        <v>31</v>
      </c>
      <c r="X424" s="19" t="s">
        <v>922</v>
      </c>
      <c r="Y424" s="19" t="s">
        <v>33</v>
      </c>
      <c r="Z424" s="19">
        <v>45</v>
      </c>
    </row>
    <row r="425" spans="1:26" x14ac:dyDescent="0.3">
      <c r="A425" s="10" t="s">
        <v>921</v>
      </c>
      <c r="B425" s="10" t="s">
        <v>923</v>
      </c>
      <c r="C425" s="10" t="s">
        <v>924</v>
      </c>
      <c r="D425" s="11">
        <v>45202</v>
      </c>
      <c r="E425" s="12">
        <v>195000</v>
      </c>
      <c r="F425" s="10" t="s">
        <v>27</v>
      </c>
      <c r="G425" s="10" t="s">
        <v>28</v>
      </c>
      <c r="H425" s="12">
        <v>195000</v>
      </c>
      <c r="I425" s="12">
        <v>83100</v>
      </c>
      <c r="J425" s="13">
        <f t="shared" si="24"/>
        <v>42.615384615384613</v>
      </c>
      <c r="K425" s="12">
        <v>211164</v>
      </c>
      <c r="L425" s="12">
        <v>10781</v>
      </c>
      <c r="M425" s="12">
        <f t="shared" si="25"/>
        <v>184219</v>
      </c>
      <c r="N425" s="12">
        <v>97747</v>
      </c>
      <c r="O425" s="14">
        <f t="shared" si="26"/>
        <v>1.8846511913409107</v>
      </c>
      <c r="P425" s="15">
        <v>1158</v>
      </c>
      <c r="Q425" s="16">
        <f t="shared" si="27"/>
        <v>159.08376511226251</v>
      </c>
      <c r="R425" s="17" t="s">
        <v>921</v>
      </c>
      <c r="S425" s="18">
        <f>ABS(O1306-O425)*100</f>
        <v>98.880313366861998</v>
      </c>
      <c r="T425" s="10" t="s">
        <v>30</v>
      </c>
      <c r="U425" s="10" t="s">
        <v>36</v>
      </c>
      <c r="V425" s="12">
        <v>10781</v>
      </c>
      <c r="W425" s="10" t="s">
        <v>31</v>
      </c>
      <c r="X425" s="10" t="s">
        <v>922</v>
      </c>
      <c r="Y425" s="10" t="s">
        <v>33</v>
      </c>
      <c r="Z425" s="10">
        <v>45</v>
      </c>
    </row>
    <row r="426" spans="1:26" x14ac:dyDescent="0.3">
      <c r="A426" s="10" t="s">
        <v>921</v>
      </c>
      <c r="B426" s="10" t="s">
        <v>925</v>
      </c>
      <c r="C426" s="10" t="s">
        <v>926</v>
      </c>
      <c r="D426" s="11">
        <v>45736</v>
      </c>
      <c r="E426" s="12">
        <v>160000</v>
      </c>
      <c r="F426" s="10" t="s">
        <v>27</v>
      </c>
      <c r="G426" s="10" t="s">
        <v>28</v>
      </c>
      <c r="H426" s="12">
        <v>160000</v>
      </c>
      <c r="I426" s="12">
        <v>77400</v>
      </c>
      <c r="J426" s="13">
        <f t="shared" si="24"/>
        <v>48.375</v>
      </c>
      <c r="K426" s="12">
        <v>171872</v>
      </c>
      <c r="L426" s="12">
        <v>9243</v>
      </c>
      <c r="M426" s="12">
        <f t="shared" si="25"/>
        <v>150757</v>
      </c>
      <c r="N426" s="12">
        <v>79331</v>
      </c>
      <c r="O426" s="14">
        <f t="shared" si="26"/>
        <v>1.9003542120986752</v>
      </c>
      <c r="P426" s="15">
        <v>1008</v>
      </c>
      <c r="Q426" s="16">
        <f t="shared" si="27"/>
        <v>149.56051587301587</v>
      </c>
      <c r="R426" s="17" t="s">
        <v>921</v>
      </c>
      <c r="S426" s="18">
        <f>ABS(O1306-O426)*100</f>
        <v>100.45061544263842</v>
      </c>
      <c r="T426" s="10" t="s">
        <v>30</v>
      </c>
      <c r="U426" s="10" t="s">
        <v>31</v>
      </c>
      <c r="V426" s="12">
        <v>9243</v>
      </c>
      <c r="W426" s="10" t="s">
        <v>31</v>
      </c>
      <c r="X426" s="10" t="s">
        <v>922</v>
      </c>
      <c r="Y426" s="10" t="s">
        <v>33</v>
      </c>
      <c r="Z426" s="10">
        <v>45</v>
      </c>
    </row>
    <row r="427" spans="1:26" x14ac:dyDescent="0.3">
      <c r="A427" s="19" t="s">
        <v>921</v>
      </c>
      <c r="B427" s="19" t="s">
        <v>927</v>
      </c>
      <c r="C427" s="19" t="s">
        <v>928</v>
      </c>
      <c r="D427" s="20">
        <v>45531</v>
      </c>
      <c r="E427" s="21">
        <v>215000</v>
      </c>
      <c r="F427" s="19" t="s">
        <v>27</v>
      </c>
      <c r="G427" s="19" t="s">
        <v>28</v>
      </c>
      <c r="H427" s="21">
        <v>215000</v>
      </c>
      <c r="I427" s="21">
        <v>100400</v>
      </c>
      <c r="J427" s="22">
        <f t="shared" si="24"/>
        <v>46.697674418604649</v>
      </c>
      <c r="K427" s="21">
        <v>220268</v>
      </c>
      <c r="L427" s="21">
        <v>18245</v>
      </c>
      <c r="M427" s="21">
        <f t="shared" si="25"/>
        <v>196755</v>
      </c>
      <c r="N427" s="21">
        <v>98547</v>
      </c>
      <c r="O427" s="23">
        <f t="shared" si="26"/>
        <v>1.9965600170477031</v>
      </c>
      <c r="P427" s="24">
        <v>1044</v>
      </c>
      <c r="Q427" s="25">
        <f t="shared" si="27"/>
        <v>188.46264367816093</v>
      </c>
      <c r="R427" s="26" t="s">
        <v>921</v>
      </c>
      <c r="S427" s="27">
        <f>ABS(O1306-O427)*100</f>
        <v>110.07119593754125</v>
      </c>
      <c r="T427" s="19" t="s">
        <v>30</v>
      </c>
      <c r="U427" s="19" t="s">
        <v>36</v>
      </c>
      <c r="V427" s="21">
        <v>9100</v>
      </c>
      <c r="W427" s="19" t="s">
        <v>31</v>
      </c>
      <c r="X427" s="19" t="s">
        <v>922</v>
      </c>
      <c r="Y427" s="19" t="s">
        <v>33</v>
      </c>
      <c r="Z427" s="19">
        <v>45</v>
      </c>
    </row>
    <row r="428" spans="1:26" x14ac:dyDescent="0.3">
      <c r="A428" s="19" t="s">
        <v>921</v>
      </c>
      <c r="B428" s="19" t="s">
        <v>929</v>
      </c>
      <c r="C428" s="19" t="s">
        <v>930</v>
      </c>
      <c r="D428" s="20">
        <v>45504</v>
      </c>
      <c r="E428" s="21">
        <v>222000</v>
      </c>
      <c r="F428" s="19" t="s">
        <v>27</v>
      </c>
      <c r="G428" s="19" t="s">
        <v>28</v>
      </c>
      <c r="H428" s="21">
        <v>222000</v>
      </c>
      <c r="I428" s="21">
        <v>77400</v>
      </c>
      <c r="J428" s="22">
        <f t="shared" si="24"/>
        <v>34.864864864864863</v>
      </c>
      <c r="K428" s="21">
        <v>171729</v>
      </c>
      <c r="L428" s="21">
        <v>9100</v>
      </c>
      <c r="M428" s="21">
        <f t="shared" si="25"/>
        <v>212900</v>
      </c>
      <c r="N428" s="21">
        <v>79331</v>
      </c>
      <c r="O428" s="23">
        <f t="shared" si="26"/>
        <v>2.6836923775069015</v>
      </c>
      <c r="P428" s="24">
        <v>1008</v>
      </c>
      <c r="Q428" s="25">
        <f t="shared" si="27"/>
        <v>211.21031746031747</v>
      </c>
      <c r="R428" s="26" t="s">
        <v>921</v>
      </c>
      <c r="S428" s="27">
        <f>ABS(O1306-O428)*100</f>
        <v>178.78443198346105</v>
      </c>
      <c r="T428" s="19" t="s">
        <v>30</v>
      </c>
      <c r="U428" s="19" t="s">
        <v>36</v>
      </c>
      <c r="V428" s="21">
        <v>9100</v>
      </c>
      <c r="W428" s="19" t="s">
        <v>31</v>
      </c>
      <c r="X428" s="19" t="s">
        <v>922</v>
      </c>
      <c r="Y428" s="19" t="s">
        <v>33</v>
      </c>
      <c r="Z428" s="19">
        <v>45</v>
      </c>
    </row>
    <row r="429" spans="1:26" x14ac:dyDescent="0.3">
      <c r="A429" s="10" t="s">
        <v>921</v>
      </c>
      <c r="B429" s="10" t="s">
        <v>931</v>
      </c>
      <c r="C429" s="10" t="s">
        <v>932</v>
      </c>
      <c r="D429" s="11">
        <v>45100</v>
      </c>
      <c r="E429" s="12">
        <v>193000</v>
      </c>
      <c r="F429" s="10" t="s">
        <v>27</v>
      </c>
      <c r="G429" s="10" t="s">
        <v>28</v>
      </c>
      <c r="H429" s="12">
        <v>193000</v>
      </c>
      <c r="I429" s="12">
        <v>78300</v>
      </c>
      <c r="J429" s="13">
        <f t="shared" si="24"/>
        <v>40.569948186528499</v>
      </c>
      <c r="K429" s="12">
        <v>198184</v>
      </c>
      <c r="L429" s="12">
        <v>9100</v>
      </c>
      <c r="M429" s="12">
        <f t="shared" si="25"/>
        <v>183900</v>
      </c>
      <c r="N429" s="12">
        <v>92236</v>
      </c>
      <c r="O429" s="14">
        <f t="shared" si="26"/>
        <v>1.9937985168480854</v>
      </c>
      <c r="P429" s="15">
        <v>1008</v>
      </c>
      <c r="Q429" s="16">
        <f t="shared" si="27"/>
        <v>182.4404761904762</v>
      </c>
      <c r="R429" s="17" t="s">
        <v>921</v>
      </c>
      <c r="S429" s="18">
        <f>ABS(O1306-O429)*100</f>
        <v>109.79504591757947</v>
      </c>
      <c r="T429" s="10" t="s">
        <v>30</v>
      </c>
      <c r="U429" s="10" t="s">
        <v>36</v>
      </c>
      <c r="V429" s="12">
        <v>9100</v>
      </c>
      <c r="W429" s="10" t="s">
        <v>31</v>
      </c>
      <c r="X429" s="10" t="s">
        <v>922</v>
      </c>
      <c r="Y429" s="10" t="s">
        <v>33</v>
      </c>
      <c r="Z429" s="10">
        <v>45</v>
      </c>
    </row>
    <row r="430" spans="1:26" x14ac:dyDescent="0.3">
      <c r="A430" s="10" t="s">
        <v>921</v>
      </c>
      <c r="B430" s="10" t="s">
        <v>933</v>
      </c>
      <c r="C430" s="10" t="s">
        <v>934</v>
      </c>
      <c r="D430" s="11">
        <v>45638</v>
      </c>
      <c r="E430" s="12">
        <v>205000</v>
      </c>
      <c r="F430" s="10" t="s">
        <v>27</v>
      </c>
      <c r="G430" s="10" t="s">
        <v>28</v>
      </c>
      <c r="H430" s="12">
        <v>205000</v>
      </c>
      <c r="I430" s="12">
        <v>85100</v>
      </c>
      <c r="J430" s="13">
        <f t="shared" si="24"/>
        <v>41.512195121951216</v>
      </c>
      <c r="K430" s="12">
        <v>188217</v>
      </c>
      <c r="L430" s="12">
        <v>9699</v>
      </c>
      <c r="M430" s="12">
        <f t="shared" si="25"/>
        <v>195301</v>
      </c>
      <c r="N430" s="12">
        <v>87081</v>
      </c>
      <c r="O430" s="14">
        <f t="shared" si="26"/>
        <v>2.242751001940722</v>
      </c>
      <c r="P430" s="15">
        <v>1008</v>
      </c>
      <c r="Q430" s="16">
        <f t="shared" si="27"/>
        <v>193.75099206349208</v>
      </c>
      <c r="R430" s="17" t="s">
        <v>921</v>
      </c>
      <c r="S430" s="18">
        <f>ABS(O1306-O430)*100</f>
        <v>134.69029442684311</v>
      </c>
      <c r="T430" s="10" t="s">
        <v>30</v>
      </c>
      <c r="U430" s="10" t="s">
        <v>31</v>
      </c>
      <c r="V430" s="12">
        <v>9100</v>
      </c>
      <c r="W430" s="10" t="s">
        <v>31</v>
      </c>
      <c r="X430" s="10" t="s">
        <v>922</v>
      </c>
      <c r="Y430" s="10" t="s">
        <v>33</v>
      </c>
      <c r="Z430" s="10">
        <v>45</v>
      </c>
    </row>
    <row r="431" spans="1:26" x14ac:dyDescent="0.3">
      <c r="A431" s="19" t="s">
        <v>921</v>
      </c>
      <c r="B431" s="19" t="s">
        <v>935</v>
      </c>
      <c r="C431" s="19" t="s">
        <v>936</v>
      </c>
      <c r="D431" s="20">
        <v>45470</v>
      </c>
      <c r="E431" s="21">
        <v>240000</v>
      </c>
      <c r="F431" s="19" t="s">
        <v>27</v>
      </c>
      <c r="G431" s="19" t="s">
        <v>28</v>
      </c>
      <c r="H431" s="21">
        <v>240000</v>
      </c>
      <c r="I431" s="21">
        <v>53200</v>
      </c>
      <c r="J431" s="22">
        <f t="shared" si="24"/>
        <v>22.166666666666668</v>
      </c>
      <c r="K431" s="21">
        <v>194327</v>
      </c>
      <c r="L431" s="21">
        <v>9839</v>
      </c>
      <c r="M431" s="21">
        <f t="shared" si="25"/>
        <v>230161</v>
      </c>
      <c r="N431" s="21">
        <v>89994</v>
      </c>
      <c r="O431" s="23">
        <f t="shared" si="26"/>
        <v>2.5575149454408073</v>
      </c>
      <c r="P431" s="24">
        <v>1044</v>
      </c>
      <c r="Q431" s="25">
        <f t="shared" si="27"/>
        <v>220.46072796934865</v>
      </c>
      <c r="R431" s="26" t="s">
        <v>921</v>
      </c>
      <c r="S431" s="27">
        <f>ABS(O1306-O431)*100</f>
        <v>166.16668877685163</v>
      </c>
      <c r="T431" s="19" t="s">
        <v>30</v>
      </c>
      <c r="U431" s="19" t="s">
        <v>36</v>
      </c>
      <c r="V431" s="21">
        <v>9100</v>
      </c>
      <c r="W431" s="19" t="s">
        <v>31</v>
      </c>
      <c r="X431" s="19" t="s">
        <v>922</v>
      </c>
      <c r="Y431" s="19" t="s">
        <v>33</v>
      </c>
      <c r="Z431" s="19">
        <v>45</v>
      </c>
    </row>
    <row r="432" spans="1:26" x14ac:dyDescent="0.3">
      <c r="A432" s="19" t="s">
        <v>921</v>
      </c>
      <c r="B432" s="19" t="s">
        <v>937</v>
      </c>
      <c r="C432" s="19" t="s">
        <v>938</v>
      </c>
      <c r="D432" s="20">
        <v>45588</v>
      </c>
      <c r="E432" s="21">
        <v>195000</v>
      </c>
      <c r="F432" s="19" t="s">
        <v>27</v>
      </c>
      <c r="G432" s="19" t="s">
        <v>28</v>
      </c>
      <c r="H432" s="21">
        <v>195000</v>
      </c>
      <c r="I432" s="21">
        <v>98800</v>
      </c>
      <c r="J432" s="22">
        <f t="shared" si="24"/>
        <v>50.666666666666671</v>
      </c>
      <c r="K432" s="21">
        <v>219976</v>
      </c>
      <c r="L432" s="21">
        <v>11999</v>
      </c>
      <c r="M432" s="21">
        <f t="shared" si="25"/>
        <v>183001</v>
      </c>
      <c r="N432" s="21">
        <v>101452</v>
      </c>
      <c r="O432" s="23">
        <f t="shared" si="26"/>
        <v>1.803818554587391</v>
      </c>
      <c r="P432" s="24">
        <v>1236</v>
      </c>
      <c r="Q432" s="25">
        <f t="shared" si="27"/>
        <v>148.05906148867314</v>
      </c>
      <c r="R432" s="26" t="s">
        <v>921</v>
      </c>
      <c r="S432" s="27">
        <f>ABS(O1306-O432)*100</f>
        <v>90.797049691510026</v>
      </c>
      <c r="T432" s="19" t="s">
        <v>30</v>
      </c>
      <c r="U432" s="19" t="s">
        <v>31</v>
      </c>
      <c r="V432" s="21">
        <v>11999</v>
      </c>
      <c r="W432" s="19" t="s">
        <v>31</v>
      </c>
      <c r="X432" s="19" t="s">
        <v>922</v>
      </c>
      <c r="Y432" s="19" t="s">
        <v>33</v>
      </c>
      <c r="Z432" s="19">
        <v>45</v>
      </c>
    </row>
    <row r="433" spans="1:26" x14ac:dyDescent="0.3">
      <c r="A433" s="10" t="s">
        <v>921</v>
      </c>
      <c r="B433" s="10" t="s">
        <v>939</v>
      </c>
      <c r="C433" s="10" t="s">
        <v>940</v>
      </c>
      <c r="D433" s="11">
        <v>45667</v>
      </c>
      <c r="E433" s="12">
        <v>138000</v>
      </c>
      <c r="F433" s="10" t="s">
        <v>27</v>
      </c>
      <c r="G433" s="10" t="s">
        <v>28</v>
      </c>
      <c r="H433" s="12">
        <v>138000</v>
      </c>
      <c r="I433" s="12">
        <v>88700</v>
      </c>
      <c r="J433" s="13">
        <f t="shared" si="24"/>
        <v>64.275362318840578</v>
      </c>
      <c r="K433" s="12">
        <v>196263</v>
      </c>
      <c r="L433" s="12">
        <v>13052</v>
      </c>
      <c r="M433" s="12">
        <f t="shared" si="25"/>
        <v>124948</v>
      </c>
      <c r="N433" s="12">
        <v>89371</v>
      </c>
      <c r="O433" s="14">
        <f t="shared" si="26"/>
        <v>1.3980821519284778</v>
      </c>
      <c r="P433" s="15">
        <v>1044</v>
      </c>
      <c r="Q433" s="16">
        <f t="shared" si="27"/>
        <v>119.68199233716476</v>
      </c>
      <c r="R433" s="17" t="s">
        <v>921</v>
      </c>
      <c r="S433" s="18">
        <f>ABS(O1306-O433)*100</f>
        <v>50.223409425618705</v>
      </c>
      <c r="T433" s="10" t="s">
        <v>30</v>
      </c>
      <c r="U433" s="10" t="s">
        <v>31</v>
      </c>
      <c r="V433" s="12">
        <v>13052</v>
      </c>
      <c r="W433" s="10" t="s">
        <v>31</v>
      </c>
      <c r="X433" s="10" t="s">
        <v>922</v>
      </c>
      <c r="Y433" s="10" t="s">
        <v>33</v>
      </c>
      <c r="Z433" s="10">
        <v>45</v>
      </c>
    </row>
    <row r="434" spans="1:26" x14ac:dyDescent="0.3">
      <c r="A434" s="10" t="s">
        <v>921</v>
      </c>
      <c r="B434" s="10" t="s">
        <v>941</v>
      </c>
      <c r="C434" s="10" t="s">
        <v>942</v>
      </c>
      <c r="D434" s="11">
        <v>45588</v>
      </c>
      <c r="E434" s="12">
        <v>175000</v>
      </c>
      <c r="F434" s="10" t="s">
        <v>27</v>
      </c>
      <c r="G434" s="10" t="s">
        <v>28</v>
      </c>
      <c r="H434" s="12">
        <v>175000</v>
      </c>
      <c r="I434" s="12">
        <v>84700</v>
      </c>
      <c r="J434" s="13">
        <f t="shared" si="24"/>
        <v>48.4</v>
      </c>
      <c r="K434" s="12">
        <v>187497</v>
      </c>
      <c r="L434" s="12">
        <v>9100</v>
      </c>
      <c r="M434" s="12">
        <f t="shared" si="25"/>
        <v>165900</v>
      </c>
      <c r="N434" s="12">
        <v>87022</v>
      </c>
      <c r="O434" s="14">
        <f t="shared" si="26"/>
        <v>1.9064144699041621</v>
      </c>
      <c r="P434" s="15">
        <v>999</v>
      </c>
      <c r="Q434" s="16">
        <f t="shared" si="27"/>
        <v>166.06606606606607</v>
      </c>
      <c r="R434" s="17" t="s">
        <v>921</v>
      </c>
      <c r="S434" s="18">
        <f>ABS(O1306-O434)*100</f>
        <v>101.05664122318711</v>
      </c>
      <c r="T434" s="10" t="s">
        <v>30</v>
      </c>
      <c r="U434" s="10" t="s">
        <v>31</v>
      </c>
      <c r="V434" s="12">
        <v>9100</v>
      </c>
      <c r="W434" s="10" t="s">
        <v>31</v>
      </c>
      <c r="X434" s="10" t="s">
        <v>922</v>
      </c>
      <c r="Y434" s="10" t="s">
        <v>33</v>
      </c>
      <c r="Z434" s="10">
        <v>45</v>
      </c>
    </row>
    <row r="435" spans="1:26" x14ac:dyDescent="0.3">
      <c r="A435" s="19" t="s">
        <v>921</v>
      </c>
      <c r="B435" s="19" t="s">
        <v>943</v>
      </c>
      <c r="C435" s="19" t="s">
        <v>944</v>
      </c>
      <c r="D435" s="20">
        <v>45722</v>
      </c>
      <c r="E435" s="21">
        <v>192000</v>
      </c>
      <c r="F435" s="19" t="s">
        <v>27</v>
      </c>
      <c r="G435" s="19" t="s">
        <v>28</v>
      </c>
      <c r="H435" s="21">
        <v>192000</v>
      </c>
      <c r="I435" s="21">
        <v>79500</v>
      </c>
      <c r="J435" s="22">
        <f t="shared" si="24"/>
        <v>41.40625</v>
      </c>
      <c r="K435" s="21">
        <v>176642</v>
      </c>
      <c r="L435" s="21">
        <v>9100</v>
      </c>
      <c r="M435" s="21">
        <f t="shared" si="25"/>
        <v>182900</v>
      </c>
      <c r="N435" s="21">
        <v>81727</v>
      </c>
      <c r="O435" s="23">
        <f t="shared" si="26"/>
        <v>2.2379385025756484</v>
      </c>
      <c r="P435" s="24">
        <v>1044</v>
      </c>
      <c r="Q435" s="25">
        <f t="shared" si="27"/>
        <v>175.19157088122606</v>
      </c>
      <c r="R435" s="26" t="s">
        <v>921</v>
      </c>
      <c r="S435" s="27">
        <f>ABS(O1306-O435)*100</f>
        <v>134.20904449033574</v>
      </c>
      <c r="T435" s="19" t="s">
        <v>30</v>
      </c>
      <c r="U435" s="19" t="s">
        <v>31</v>
      </c>
      <c r="V435" s="21">
        <v>9100</v>
      </c>
      <c r="W435" s="19" t="s">
        <v>31</v>
      </c>
      <c r="X435" s="19" t="s">
        <v>922</v>
      </c>
      <c r="Y435" s="19" t="s">
        <v>33</v>
      </c>
      <c r="Z435" s="19">
        <v>45</v>
      </c>
    </row>
    <row r="436" spans="1:26" x14ac:dyDescent="0.3">
      <c r="A436" s="19" t="s">
        <v>921</v>
      </c>
      <c r="B436" s="19" t="s">
        <v>943</v>
      </c>
      <c r="C436" s="19" t="s">
        <v>944</v>
      </c>
      <c r="D436" s="20">
        <v>45483</v>
      </c>
      <c r="E436" s="21">
        <v>76000</v>
      </c>
      <c r="F436" s="19" t="s">
        <v>27</v>
      </c>
      <c r="G436" s="19" t="s">
        <v>28</v>
      </c>
      <c r="H436" s="21">
        <v>76000</v>
      </c>
      <c r="I436" s="21">
        <v>79500</v>
      </c>
      <c r="J436" s="22">
        <f t="shared" si="24"/>
        <v>104.60526315789474</v>
      </c>
      <c r="K436" s="21">
        <v>176642</v>
      </c>
      <c r="L436" s="21">
        <v>9100</v>
      </c>
      <c r="M436" s="21">
        <f t="shared" si="25"/>
        <v>66900</v>
      </c>
      <c r="N436" s="21">
        <v>81727</v>
      </c>
      <c r="O436" s="23">
        <f t="shared" si="26"/>
        <v>0.8185789274046521</v>
      </c>
      <c r="P436" s="24">
        <v>1044</v>
      </c>
      <c r="Q436" s="25">
        <f t="shared" si="27"/>
        <v>64.080459770114942</v>
      </c>
      <c r="R436" s="26" t="s">
        <v>921</v>
      </c>
      <c r="S436" s="27">
        <f>ABS(O1306-O436)*100</f>
        <v>7.7269130267638708</v>
      </c>
      <c r="T436" s="19" t="s">
        <v>30</v>
      </c>
      <c r="U436" s="19" t="s">
        <v>36</v>
      </c>
      <c r="V436" s="21">
        <v>9100</v>
      </c>
      <c r="W436" s="19" t="s">
        <v>31</v>
      </c>
      <c r="X436" s="19" t="s">
        <v>922</v>
      </c>
      <c r="Y436" s="19" t="s">
        <v>33</v>
      </c>
      <c r="Z436" s="19">
        <v>45</v>
      </c>
    </row>
    <row r="437" spans="1:26" x14ac:dyDescent="0.3">
      <c r="A437" s="10" t="s">
        <v>921</v>
      </c>
      <c r="B437" s="10" t="s">
        <v>945</v>
      </c>
      <c r="C437" s="10" t="s">
        <v>946</v>
      </c>
      <c r="D437" s="11">
        <v>45145</v>
      </c>
      <c r="E437" s="12">
        <v>185000</v>
      </c>
      <c r="F437" s="10" t="s">
        <v>27</v>
      </c>
      <c r="G437" s="10" t="s">
        <v>28</v>
      </c>
      <c r="H437" s="12">
        <v>185000</v>
      </c>
      <c r="I437" s="12">
        <v>71100</v>
      </c>
      <c r="J437" s="13">
        <f t="shared" si="24"/>
        <v>38.432432432432435</v>
      </c>
      <c r="K437" s="12">
        <v>179460</v>
      </c>
      <c r="L437" s="12">
        <v>11918</v>
      </c>
      <c r="M437" s="12">
        <f t="shared" si="25"/>
        <v>173082</v>
      </c>
      <c r="N437" s="12">
        <v>81727</v>
      </c>
      <c r="O437" s="14">
        <f t="shared" si="26"/>
        <v>2.1178068447391927</v>
      </c>
      <c r="P437" s="15">
        <v>1044</v>
      </c>
      <c r="Q437" s="16">
        <f t="shared" si="27"/>
        <v>165.78735632183907</v>
      </c>
      <c r="R437" s="17" t="s">
        <v>921</v>
      </c>
      <c r="S437" s="18">
        <f>ABS(O1306-O437)*100</f>
        <v>122.19587870669018</v>
      </c>
      <c r="T437" s="10" t="s">
        <v>30</v>
      </c>
      <c r="U437" s="10" t="s">
        <v>36</v>
      </c>
      <c r="V437" s="12">
        <v>11918</v>
      </c>
      <c r="W437" s="10" t="s">
        <v>31</v>
      </c>
      <c r="X437" s="10" t="s">
        <v>922</v>
      </c>
      <c r="Y437" s="10" t="s">
        <v>33</v>
      </c>
      <c r="Z437" s="10">
        <v>45</v>
      </c>
    </row>
    <row r="438" spans="1:26" x14ac:dyDescent="0.3">
      <c r="A438" s="10" t="s">
        <v>921</v>
      </c>
      <c r="B438" s="10" t="s">
        <v>947</v>
      </c>
      <c r="C438" s="10" t="s">
        <v>948</v>
      </c>
      <c r="D438" s="11">
        <v>45090</v>
      </c>
      <c r="E438" s="12">
        <v>184000</v>
      </c>
      <c r="F438" s="10" t="s">
        <v>27</v>
      </c>
      <c r="G438" s="10" t="s">
        <v>28</v>
      </c>
      <c r="H438" s="12">
        <v>184000</v>
      </c>
      <c r="I438" s="12">
        <v>76800</v>
      </c>
      <c r="J438" s="13">
        <f t="shared" si="24"/>
        <v>41.739130434782609</v>
      </c>
      <c r="K438" s="12">
        <v>194330</v>
      </c>
      <c r="L438" s="12">
        <v>8977</v>
      </c>
      <c r="M438" s="12">
        <f t="shared" si="25"/>
        <v>175023</v>
      </c>
      <c r="N438" s="12">
        <v>90416</v>
      </c>
      <c r="O438" s="14">
        <f t="shared" si="26"/>
        <v>1.9357525216775793</v>
      </c>
      <c r="P438" s="15">
        <v>1044</v>
      </c>
      <c r="Q438" s="16">
        <f t="shared" si="27"/>
        <v>167.64655172413794</v>
      </c>
      <c r="R438" s="17" t="s">
        <v>921</v>
      </c>
      <c r="S438" s="18">
        <f>ABS(O1306-O438)*100</f>
        <v>103.99044640052884</v>
      </c>
      <c r="T438" s="10" t="s">
        <v>30</v>
      </c>
      <c r="U438" s="10" t="s">
        <v>36</v>
      </c>
      <c r="V438" s="12">
        <v>8977</v>
      </c>
      <c r="W438" s="10" t="s">
        <v>31</v>
      </c>
      <c r="X438" s="10" t="s">
        <v>922</v>
      </c>
      <c r="Y438" s="10" t="s">
        <v>33</v>
      </c>
      <c r="Z438" s="10">
        <v>45</v>
      </c>
    </row>
    <row r="439" spans="1:26" x14ac:dyDescent="0.3">
      <c r="A439" s="19" t="s">
        <v>921</v>
      </c>
      <c r="B439" s="19" t="s">
        <v>949</v>
      </c>
      <c r="C439" s="19" t="s">
        <v>950</v>
      </c>
      <c r="D439" s="20">
        <v>45247</v>
      </c>
      <c r="E439" s="21">
        <v>243500</v>
      </c>
      <c r="F439" s="19" t="s">
        <v>27</v>
      </c>
      <c r="G439" s="19" t="s">
        <v>28</v>
      </c>
      <c r="H439" s="21">
        <v>243500</v>
      </c>
      <c r="I439" s="21">
        <v>87500</v>
      </c>
      <c r="J439" s="22">
        <f t="shared" si="24"/>
        <v>35.93429158110883</v>
      </c>
      <c r="K439" s="21">
        <v>222326</v>
      </c>
      <c r="L439" s="21">
        <v>12957</v>
      </c>
      <c r="M439" s="21">
        <f t="shared" si="25"/>
        <v>230543</v>
      </c>
      <c r="N439" s="21">
        <v>102131</v>
      </c>
      <c r="O439" s="23">
        <f t="shared" si="26"/>
        <v>2.2573263749498191</v>
      </c>
      <c r="P439" s="24">
        <v>1197</v>
      </c>
      <c r="Q439" s="25">
        <f t="shared" si="27"/>
        <v>192.60066833751046</v>
      </c>
      <c r="R439" s="26" t="s">
        <v>921</v>
      </c>
      <c r="S439" s="27">
        <f>ABS(O1306-O439)*100</f>
        <v>136.14783172775282</v>
      </c>
      <c r="T439" s="19" t="s">
        <v>30</v>
      </c>
      <c r="U439" s="19" t="s">
        <v>36</v>
      </c>
      <c r="V439" s="21">
        <v>12957</v>
      </c>
      <c r="W439" s="19" t="s">
        <v>31</v>
      </c>
      <c r="X439" s="19" t="s">
        <v>922</v>
      </c>
      <c r="Y439" s="19" t="s">
        <v>33</v>
      </c>
      <c r="Z439" s="19">
        <v>45</v>
      </c>
    </row>
    <row r="440" spans="1:26" x14ac:dyDescent="0.3">
      <c r="A440" s="19" t="s">
        <v>921</v>
      </c>
      <c r="B440" s="19" t="s">
        <v>951</v>
      </c>
      <c r="C440" s="19" t="s">
        <v>952</v>
      </c>
      <c r="D440" s="20">
        <v>45744</v>
      </c>
      <c r="E440" s="21">
        <v>130000</v>
      </c>
      <c r="F440" s="19" t="s">
        <v>27</v>
      </c>
      <c r="G440" s="19" t="s">
        <v>28</v>
      </c>
      <c r="H440" s="21">
        <v>130000</v>
      </c>
      <c r="I440" s="21">
        <v>108900</v>
      </c>
      <c r="J440" s="22">
        <f t="shared" si="24"/>
        <v>83.769230769230774</v>
      </c>
      <c r="K440" s="21">
        <v>243215</v>
      </c>
      <c r="L440" s="21">
        <v>10247</v>
      </c>
      <c r="M440" s="21">
        <f t="shared" si="25"/>
        <v>119753</v>
      </c>
      <c r="N440" s="21">
        <v>113642</v>
      </c>
      <c r="O440" s="23">
        <f t="shared" si="26"/>
        <v>1.053774132803013</v>
      </c>
      <c r="P440" s="24">
        <v>1286</v>
      </c>
      <c r="Q440" s="25">
        <f t="shared" si="27"/>
        <v>93.12052877138413</v>
      </c>
      <c r="R440" s="26" t="s">
        <v>921</v>
      </c>
      <c r="S440" s="27">
        <f>ABS(O1306-O440)*100</f>
        <v>15.792607513072221</v>
      </c>
      <c r="T440" s="19" t="s">
        <v>30</v>
      </c>
      <c r="U440" s="19" t="s">
        <v>31</v>
      </c>
      <c r="V440" s="21">
        <v>10247</v>
      </c>
      <c r="W440" s="19" t="s">
        <v>31</v>
      </c>
      <c r="X440" s="19" t="s">
        <v>922</v>
      </c>
      <c r="Y440" s="19" t="s">
        <v>33</v>
      </c>
      <c r="Z440" s="19">
        <v>45</v>
      </c>
    </row>
    <row r="441" spans="1:26" x14ac:dyDescent="0.3">
      <c r="A441" s="10" t="s">
        <v>921</v>
      </c>
      <c r="B441" s="10" t="s">
        <v>953</v>
      </c>
      <c r="C441" s="10" t="s">
        <v>954</v>
      </c>
      <c r="D441" s="11">
        <v>45708</v>
      </c>
      <c r="E441" s="12">
        <v>230000</v>
      </c>
      <c r="F441" s="10" t="s">
        <v>27</v>
      </c>
      <c r="G441" s="10" t="s">
        <v>28</v>
      </c>
      <c r="H441" s="12">
        <v>230000</v>
      </c>
      <c r="I441" s="12">
        <v>91200</v>
      </c>
      <c r="J441" s="13">
        <f t="shared" si="24"/>
        <v>39.652173913043477</v>
      </c>
      <c r="K441" s="12">
        <v>202244</v>
      </c>
      <c r="L441" s="12">
        <v>11094</v>
      </c>
      <c r="M441" s="12">
        <f t="shared" si="25"/>
        <v>218906</v>
      </c>
      <c r="N441" s="12">
        <v>93243</v>
      </c>
      <c r="O441" s="14">
        <f t="shared" si="26"/>
        <v>2.3476936606501293</v>
      </c>
      <c r="P441" s="15">
        <v>1044</v>
      </c>
      <c r="Q441" s="16">
        <f t="shared" si="27"/>
        <v>209.68007662835248</v>
      </c>
      <c r="R441" s="17" t="s">
        <v>921</v>
      </c>
      <c r="S441" s="18">
        <f>ABS(O1306-O441)*100</f>
        <v>145.18456029778383</v>
      </c>
      <c r="T441" s="10" t="s">
        <v>30</v>
      </c>
      <c r="U441" s="10" t="s">
        <v>31</v>
      </c>
      <c r="V441" s="12">
        <v>11094</v>
      </c>
      <c r="W441" s="10" t="s">
        <v>31</v>
      </c>
      <c r="X441" s="10" t="s">
        <v>922</v>
      </c>
      <c r="Y441" s="10" t="s">
        <v>33</v>
      </c>
      <c r="Z441" s="10">
        <v>45</v>
      </c>
    </row>
    <row r="442" spans="1:26" x14ac:dyDescent="0.3">
      <c r="A442" s="10" t="s">
        <v>921</v>
      </c>
      <c r="B442" s="10" t="s">
        <v>955</v>
      </c>
      <c r="C442" s="10" t="s">
        <v>956</v>
      </c>
      <c r="D442" s="11">
        <v>45246</v>
      </c>
      <c r="E442" s="12">
        <v>190000</v>
      </c>
      <c r="F442" s="10" t="s">
        <v>27</v>
      </c>
      <c r="G442" s="10" t="s">
        <v>28</v>
      </c>
      <c r="H442" s="12">
        <v>190000</v>
      </c>
      <c r="I442" s="12">
        <v>80100</v>
      </c>
      <c r="J442" s="13">
        <f t="shared" si="24"/>
        <v>42.157894736842103</v>
      </c>
      <c r="K442" s="12">
        <v>203175</v>
      </c>
      <c r="L442" s="12">
        <v>8925</v>
      </c>
      <c r="M442" s="12">
        <f t="shared" si="25"/>
        <v>181075</v>
      </c>
      <c r="N442" s="12">
        <v>94756</v>
      </c>
      <c r="O442" s="14">
        <f t="shared" si="26"/>
        <v>1.9109607834860061</v>
      </c>
      <c r="P442" s="15">
        <v>1044</v>
      </c>
      <c r="Q442" s="16">
        <f t="shared" si="27"/>
        <v>173.4434865900383</v>
      </c>
      <c r="R442" s="17" t="s">
        <v>921</v>
      </c>
      <c r="S442" s="18">
        <f>ABS(O1306-O442)*100</f>
        <v>101.51127258137151</v>
      </c>
      <c r="T442" s="10" t="s">
        <v>30</v>
      </c>
      <c r="U442" s="10" t="s">
        <v>36</v>
      </c>
      <c r="V442" s="12">
        <v>8925</v>
      </c>
      <c r="W442" s="10" t="s">
        <v>31</v>
      </c>
      <c r="X442" s="10" t="s">
        <v>922</v>
      </c>
      <c r="Y442" s="10" t="s">
        <v>33</v>
      </c>
      <c r="Z442" s="10">
        <v>45</v>
      </c>
    </row>
    <row r="443" spans="1:26" x14ac:dyDescent="0.3">
      <c r="A443" s="19" t="s">
        <v>911</v>
      </c>
      <c r="B443" s="19" t="s">
        <v>909</v>
      </c>
      <c r="C443" s="19" t="s">
        <v>910</v>
      </c>
      <c r="D443" s="20">
        <v>45184</v>
      </c>
      <c r="E443" s="21">
        <v>305000</v>
      </c>
      <c r="F443" s="19" t="s">
        <v>27</v>
      </c>
      <c r="G443" s="19" t="s">
        <v>28</v>
      </c>
      <c r="H443" s="21">
        <v>305000</v>
      </c>
      <c r="I443" s="21">
        <v>111600</v>
      </c>
      <c r="J443" s="22">
        <f t="shared" si="24"/>
        <v>36.590163934426229</v>
      </c>
      <c r="K443" s="21">
        <v>248533</v>
      </c>
      <c r="L443" s="21">
        <v>22119</v>
      </c>
      <c r="M443" s="21">
        <f t="shared" si="25"/>
        <v>282881</v>
      </c>
      <c r="N443" s="21">
        <v>116708</v>
      </c>
      <c r="O443" s="23">
        <f t="shared" si="26"/>
        <v>2.4238355554032287</v>
      </c>
      <c r="P443" s="24">
        <v>1654</v>
      </c>
      <c r="Q443" s="25">
        <f t="shared" si="27"/>
        <v>171.02841596130594</v>
      </c>
      <c r="R443" s="26" t="s">
        <v>911</v>
      </c>
      <c r="S443" s="27">
        <f>ABS(O1329-O443)*100</f>
        <v>70.597198736797395</v>
      </c>
      <c r="T443" s="19" t="s">
        <v>708</v>
      </c>
      <c r="U443" s="19" t="s">
        <v>36</v>
      </c>
      <c r="V443" s="21">
        <v>19779</v>
      </c>
      <c r="W443" s="19" t="s">
        <v>31</v>
      </c>
      <c r="X443" s="19" t="s">
        <v>912</v>
      </c>
      <c r="Y443" s="19" t="s">
        <v>33</v>
      </c>
      <c r="Z443" s="19">
        <v>51</v>
      </c>
    </row>
    <row r="444" spans="1:26" x14ac:dyDescent="0.3">
      <c r="A444" s="10" t="s">
        <v>911</v>
      </c>
      <c r="B444" s="10" t="s">
        <v>913</v>
      </c>
      <c r="C444" s="10" t="s">
        <v>914</v>
      </c>
      <c r="D444" s="11">
        <v>45345</v>
      </c>
      <c r="E444" s="12">
        <v>300000</v>
      </c>
      <c r="F444" s="10" t="s">
        <v>27</v>
      </c>
      <c r="G444" s="10" t="s">
        <v>28</v>
      </c>
      <c r="H444" s="12">
        <v>300000</v>
      </c>
      <c r="I444" s="12">
        <v>102600</v>
      </c>
      <c r="J444" s="13">
        <f t="shared" si="24"/>
        <v>34.200000000000003</v>
      </c>
      <c r="K444" s="12">
        <v>227760</v>
      </c>
      <c r="L444" s="12">
        <v>20267</v>
      </c>
      <c r="M444" s="12">
        <f t="shared" si="25"/>
        <v>279733</v>
      </c>
      <c r="N444" s="12">
        <v>106955</v>
      </c>
      <c r="O444" s="14">
        <f t="shared" si="26"/>
        <v>2.6154270487588236</v>
      </c>
      <c r="P444" s="15">
        <v>1364</v>
      </c>
      <c r="Q444" s="16">
        <f t="shared" si="27"/>
        <v>205.08284457478007</v>
      </c>
      <c r="R444" s="17" t="s">
        <v>911</v>
      </c>
      <c r="S444" s="18">
        <f>ABS(O1329-O444)*100</f>
        <v>89.756348072356886</v>
      </c>
      <c r="T444" s="10" t="s">
        <v>708</v>
      </c>
      <c r="U444" s="10" t="s">
        <v>36</v>
      </c>
      <c r="V444" s="12">
        <v>20267</v>
      </c>
      <c r="W444" s="10" t="s">
        <v>31</v>
      </c>
      <c r="X444" s="10" t="s">
        <v>912</v>
      </c>
      <c r="Y444" s="10" t="s">
        <v>33</v>
      </c>
      <c r="Z444" s="10">
        <v>51</v>
      </c>
    </row>
    <row r="445" spans="1:26" x14ac:dyDescent="0.3">
      <c r="A445" s="10" t="s">
        <v>911</v>
      </c>
      <c r="B445" s="10" t="s">
        <v>915</v>
      </c>
      <c r="C445" s="10" t="s">
        <v>916</v>
      </c>
      <c r="D445" s="11">
        <v>45719</v>
      </c>
      <c r="E445" s="12">
        <v>285000</v>
      </c>
      <c r="F445" s="10" t="s">
        <v>27</v>
      </c>
      <c r="G445" s="10" t="s">
        <v>28</v>
      </c>
      <c r="H445" s="12">
        <v>285000</v>
      </c>
      <c r="I445" s="12">
        <v>104500</v>
      </c>
      <c r="J445" s="13">
        <f t="shared" si="24"/>
        <v>36.666666666666664</v>
      </c>
      <c r="K445" s="12">
        <v>238335</v>
      </c>
      <c r="L445" s="12">
        <v>35709</v>
      </c>
      <c r="M445" s="12">
        <f t="shared" si="25"/>
        <v>249291</v>
      </c>
      <c r="N445" s="12">
        <v>104446</v>
      </c>
      <c r="O445" s="14">
        <f t="shared" si="26"/>
        <v>2.3867931754207916</v>
      </c>
      <c r="P445" s="15">
        <v>1803</v>
      </c>
      <c r="Q445" s="16">
        <f t="shared" si="27"/>
        <v>138.26455906821963</v>
      </c>
      <c r="R445" s="17" t="s">
        <v>911</v>
      </c>
      <c r="S445" s="18">
        <f>ABS(O1329-O445)*100</f>
        <v>66.892960738553683</v>
      </c>
      <c r="T445" s="10" t="s">
        <v>30</v>
      </c>
      <c r="U445" s="10" t="s">
        <v>31</v>
      </c>
      <c r="V445" s="12">
        <v>32566</v>
      </c>
      <c r="W445" s="10" t="s">
        <v>31</v>
      </c>
      <c r="X445" s="10" t="s">
        <v>912</v>
      </c>
      <c r="Y445" s="10" t="s">
        <v>33</v>
      </c>
      <c r="Z445" s="10">
        <v>41</v>
      </c>
    </row>
    <row r="446" spans="1:26" x14ac:dyDescent="0.3">
      <c r="A446" s="19" t="s">
        <v>911</v>
      </c>
      <c r="B446" s="19" t="s">
        <v>917</v>
      </c>
      <c r="C446" s="19" t="s">
        <v>918</v>
      </c>
      <c r="D446" s="20">
        <v>45649</v>
      </c>
      <c r="E446" s="21">
        <v>142500</v>
      </c>
      <c r="F446" s="19" t="s">
        <v>69</v>
      </c>
      <c r="G446" s="19" t="s">
        <v>28</v>
      </c>
      <c r="H446" s="21">
        <v>142500</v>
      </c>
      <c r="I446" s="21">
        <v>74800</v>
      </c>
      <c r="J446" s="22">
        <f t="shared" si="24"/>
        <v>52.491228070175445</v>
      </c>
      <c r="K446" s="21">
        <v>311983</v>
      </c>
      <c r="L446" s="21">
        <v>38769</v>
      </c>
      <c r="M446" s="21">
        <f t="shared" si="25"/>
        <v>103731</v>
      </c>
      <c r="N446" s="21">
        <v>140831</v>
      </c>
      <c r="O446" s="23">
        <f t="shared" si="26"/>
        <v>0.73656368271190287</v>
      </c>
      <c r="P446" s="24">
        <v>2350</v>
      </c>
      <c r="Q446" s="25">
        <f t="shared" si="27"/>
        <v>44.140851063829786</v>
      </c>
      <c r="R446" s="26" t="s">
        <v>911</v>
      </c>
      <c r="S446" s="27">
        <f>ABS(O1329-O446)*100</f>
        <v>98.12998853233519</v>
      </c>
      <c r="T446" s="19" t="s">
        <v>30</v>
      </c>
      <c r="U446" s="19" t="s">
        <v>31</v>
      </c>
      <c r="V446" s="21">
        <v>33620</v>
      </c>
      <c r="W446" s="19" t="s">
        <v>31</v>
      </c>
      <c r="X446" s="19" t="s">
        <v>912</v>
      </c>
      <c r="Y446" s="19" t="s">
        <v>33</v>
      </c>
      <c r="Z446" s="19">
        <v>45</v>
      </c>
    </row>
    <row r="447" spans="1:26" x14ac:dyDescent="0.3">
      <c r="A447" s="10" t="s">
        <v>972</v>
      </c>
      <c r="B447" s="10" t="s">
        <v>970</v>
      </c>
      <c r="C447" s="10" t="s">
        <v>971</v>
      </c>
      <c r="D447" s="11">
        <v>45107</v>
      </c>
      <c r="E447" s="12">
        <v>228000</v>
      </c>
      <c r="F447" s="10" t="s">
        <v>27</v>
      </c>
      <c r="G447" s="10" t="s">
        <v>28</v>
      </c>
      <c r="H447" s="12">
        <v>228000</v>
      </c>
      <c r="I447" s="12">
        <v>96000</v>
      </c>
      <c r="J447" s="13">
        <f t="shared" si="24"/>
        <v>42.105263157894733</v>
      </c>
      <c r="K447" s="12">
        <v>221435</v>
      </c>
      <c r="L447" s="12">
        <v>7869</v>
      </c>
      <c r="M447" s="12">
        <f t="shared" si="25"/>
        <v>220131</v>
      </c>
      <c r="N447" s="12">
        <v>110370</v>
      </c>
      <c r="O447" s="14">
        <f t="shared" si="26"/>
        <v>1.9944821962489807</v>
      </c>
      <c r="P447" s="15">
        <v>1255</v>
      </c>
      <c r="Q447" s="16">
        <f t="shared" si="27"/>
        <v>175.40318725099601</v>
      </c>
      <c r="R447" s="17" t="s">
        <v>972</v>
      </c>
      <c r="S447" s="18">
        <f>ABS(O1304-O447)*100</f>
        <v>96.855071309184552</v>
      </c>
      <c r="T447" s="10" t="s">
        <v>30</v>
      </c>
      <c r="U447" s="10" t="s">
        <v>36</v>
      </c>
      <c r="V447" s="12">
        <v>7869</v>
      </c>
      <c r="W447" s="10" t="s">
        <v>31</v>
      </c>
      <c r="X447" s="10" t="s">
        <v>973</v>
      </c>
      <c r="Y447" s="10" t="s">
        <v>33</v>
      </c>
      <c r="Z447" s="10">
        <v>53</v>
      </c>
    </row>
    <row r="448" spans="1:26" x14ac:dyDescent="0.3">
      <c r="A448" s="10" t="s">
        <v>972</v>
      </c>
      <c r="B448" s="10" t="s">
        <v>974</v>
      </c>
      <c r="C448" s="10" t="s">
        <v>975</v>
      </c>
      <c r="D448" s="11">
        <v>45433</v>
      </c>
      <c r="E448" s="12">
        <v>201000</v>
      </c>
      <c r="F448" s="10" t="s">
        <v>27</v>
      </c>
      <c r="G448" s="10" t="s">
        <v>28</v>
      </c>
      <c r="H448" s="12">
        <v>201000</v>
      </c>
      <c r="I448" s="12">
        <v>87300</v>
      </c>
      <c r="J448" s="13">
        <f t="shared" ref="J448:J511" si="28">I448/H448*100</f>
        <v>43.432835820895519</v>
      </c>
      <c r="K448" s="12">
        <v>187862</v>
      </c>
      <c r="L448" s="12">
        <v>9246</v>
      </c>
      <c r="M448" s="12">
        <f t="shared" ref="M448:M511" si="29">H448-L448</f>
        <v>191754</v>
      </c>
      <c r="N448" s="12">
        <v>92308</v>
      </c>
      <c r="O448" s="14">
        <f t="shared" ref="O448:O511" si="30">M448/N448</f>
        <v>2.0773280755730816</v>
      </c>
      <c r="P448" s="15">
        <v>1080</v>
      </c>
      <c r="Q448" s="16">
        <f t="shared" ref="Q448:Q511" si="31">M448/P448</f>
        <v>177.55</v>
      </c>
      <c r="R448" s="17" t="s">
        <v>972</v>
      </c>
      <c r="S448" s="18">
        <f>ABS(O1304-O448)*100</f>
        <v>105.13965924159466</v>
      </c>
      <c r="T448" s="10" t="s">
        <v>43</v>
      </c>
      <c r="U448" s="10" t="s">
        <v>36</v>
      </c>
      <c r="V448" s="12">
        <v>9246</v>
      </c>
      <c r="W448" s="10" t="s">
        <v>31</v>
      </c>
      <c r="X448" s="10" t="s">
        <v>973</v>
      </c>
      <c r="Y448" s="10" t="s">
        <v>33</v>
      </c>
      <c r="Z448" s="10">
        <v>45</v>
      </c>
    </row>
    <row r="449" spans="1:26" x14ac:dyDescent="0.3">
      <c r="A449" s="19" t="s">
        <v>972</v>
      </c>
      <c r="B449" s="19" t="s">
        <v>976</v>
      </c>
      <c r="C449" s="19" t="s">
        <v>977</v>
      </c>
      <c r="D449" s="20">
        <v>45744</v>
      </c>
      <c r="E449" s="21">
        <v>138000</v>
      </c>
      <c r="F449" s="19" t="s">
        <v>27</v>
      </c>
      <c r="G449" s="19" t="s">
        <v>28</v>
      </c>
      <c r="H449" s="21">
        <v>138000</v>
      </c>
      <c r="I449" s="21">
        <v>87900</v>
      </c>
      <c r="J449" s="22">
        <f t="shared" si="28"/>
        <v>63.695652173913039</v>
      </c>
      <c r="K449" s="21">
        <v>189239</v>
      </c>
      <c r="L449" s="21">
        <v>9541</v>
      </c>
      <c r="M449" s="21">
        <f t="shared" si="29"/>
        <v>128459</v>
      </c>
      <c r="N449" s="21">
        <v>92867</v>
      </c>
      <c r="O449" s="23">
        <f t="shared" si="30"/>
        <v>1.3832577772513379</v>
      </c>
      <c r="P449" s="24">
        <v>1080</v>
      </c>
      <c r="Q449" s="25">
        <f t="shared" si="31"/>
        <v>118.94351851851852</v>
      </c>
      <c r="R449" s="26" t="s">
        <v>972</v>
      </c>
      <c r="S449" s="27">
        <f>ABS(O1304-O449)*100</f>
        <v>35.732629409420284</v>
      </c>
      <c r="T449" s="19" t="s">
        <v>43</v>
      </c>
      <c r="U449" s="19" t="s">
        <v>31</v>
      </c>
      <c r="V449" s="21">
        <v>9541</v>
      </c>
      <c r="W449" s="19" t="s">
        <v>31</v>
      </c>
      <c r="X449" s="19" t="s">
        <v>973</v>
      </c>
      <c r="Y449" s="19" t="s">
        <v>33</v>
      </c>
      <c r="Z449" s="19">
        <v>45</v>
      </c>
    </row>
    <row r="450" spans="1:26" x14ac:dyDescent="0.3">
      <c r="A450" s="19" t="s">
        <v>972</v>
      </c>
      <c r="B450" s="19" t="s">
        <v>978</v>
      </c>
      <c r="C450" s="19" t="s">
        <v>979</v>
      </c>
      <c r="D450" s="20">
        <v>45646</v>
      </c>
      <c r="E450" s="21">
        <v>192000</v>
      </c>
      <c r="F450" s="19" t="s">
        <v>27</v>
      </c>
      <c r="G450" s="19" t="s">
        <v>28</v>
      </c>
      <c r="H450" s="21">
        <v>192000</v>
      </c>
      <c r="I450" s="21">
        <v>68500</v>
      </c>
      <c r="J450" s="22">
        <f t="shared" si="28"/>
        <v>35.677083333333329</v>
      </c>
      <c r="K450" s="21">
        <v>146406</v>
      </c>
      <c r="L450" s="21">
        <v>8586</v>
      </c>
      <c r="M450" s="21">
        <f t="shared" si="29"/>
        <v>183414</v>
      </c>
      <c r="N450" s="21">
        <v>71224</v>
      </c>
      <c r="O450" s="23">
        <f t="shared" si="30"/>
        <v>2.5751712905762103</v>
      </c>
      <c r="P450" s="24">
        <v>1008</v>
      </c>
      <c r="Q450" s="25">
        <f t="shared" si="31"/>
        <v>181.95833333333334</v>
      </c>
      <c r="R450" s="26" t="s">
        <v>972</v>
      </c>
      <c r="S450" s="27">
        <f>ABS(O1304-O450)*100</f>
        <v>154.92398074190751</v>
      </c>
      <c r="T450" s="19" t="s">
        <v>30</v>
      </c>
      <c r="U450" s="19" t="s">
        <v>31</v>
      </c>
      <c r="V450" s="21">
        <v>7000</v>
      </c>
      <c r="W450" s="19" t="s">
        <v>31</v>
      </c>
      <c r="X450" s="19" t="s">
        <v>973</v>
      </c>
      <c r="Y450" s="19" t="s">
        <v>33</v>
      </c>
      <c r="Z450" s="19">
        <v>45</v>
      </c>
    </row>
    <row r="451" spans="1:26" x14ac:dyDescent="0.3">
      <c r="A451" s="10" t="s">
        <v>972</v>
      </c>
      <c r="B451" s="10" t="s">
        <v>978</v>
      </c>
      <c r="C451" s="10" t="s">
        <v>979</v>
      </c>
      <c r="D451" s="11">
        <v>45539</v>
      </c>
      <c r="E451" s="12">
        <v>130000</v>
      </c>
      <c r="F451" s="10" t="s">
        <v>27</v>
      </c>
      <c r="G451" s="10" t="s">
        <v>28</v>
      </c>
      <c r="H451" s="12">
        <v>130000</v>
      </c>
      <c r="I451" s="12">
        <v>68500</v>
      </c>
      <c r="J451" s="13">
        <f t="shared" si="28"/>
        <v>52.692307692307693</v>
      </c>
      <c r="K451" s="12">
        <v>146406</v>
      </c>
      <c r="L451" s="12">
        <v>8586</v>
      </c>
      <c r="M451" s="12">
        <f t="shared" si="29"/>
        <v>121414</v>
      </c>
      <c r="N451" s="12">
        <v>71224</v>
      </c>
      <c r="O451" s="14">
        <f t="shared" si="30"/>
        <v>1.7046781983601034</v>
      </c>
      <c r="P451" s="15">
        <v>1008</v>
      </c>
      <c r="Q451" s="16">
        <f t="shared" si="31"/>
        <v>120.45039682539682</v>
      </c>
      <c r="R451" s="17" t="s">
        <v>972</v>
      </c>
      <c r="S451" s="18">
        <f>ABS(O1304-O451)*100</f>
        <v>67.874671520296829</v>
      </c>
      <c r="T451" s="10" t="s">
        <v>30</v>
      </c>
      <c r="U451" s="10" t="s">
        <v>36</v>
      </c>
      <c r="V451" s="12">
        <v>7000</v>
      </c>
      <c r="W451" s="10" t="s">
        <v>31</v>
      </c>
      <c r="X451" s="10" t="s">
        <v>973</v>
      </c>
      <c r="Y451" s="10" t="s">
        <v>33</v>
      </c>
      <c r="Z451" s="10">
        <v>45</v>
      </c>
    </row>
    <row r="452" spans="1:26" x14ac:dyDescent="0.3">
      <c r="A452" s="10" t="s">
        <v>972</v>
      </c>
      <c r="B452" s="10" t="s">
        <v>980</v>
      </c>
      <c r="C452" s="10" t="s">
        <v>981</v>
      </c>
      <c r="D452" s="11">
        <v>45364</v>
      </c>
      <c r="E452" s="12">
        <v>199900</v>
      </c>
      <c r="F452" s="10" t="s">
        <v>27</v>
      </c>
      <c r="G452" s="10" t="s">
        <v>28</v>
      </c>
      <c r="H452" s="12">
        <v>199900</v>
      </c>
      <c r="I452" s="12">
        <v>76000</v>
      </c>
      <c r="J452" s="13">
        <f t="shared" si="28"/>
        <v>38.019009504752376</v>
      </c>
      <c r="K452" s="12">
        <v>179932</v>
      </c>
      <c r="L452" s="12">
        <v>9935</v>
      </c>
      <c r="M452" s="12">
        <f t="shared" si="29"/>
        <v>189965</v>
      </c>
      <c r="N452" s="12">
        <v>87853</v>
      </c>
      <c r="O452" s="14">
        <f t="shared" si="30"/>
        <v>2.1623052143922235</v>
      </c>
      <c r="P452" s="15">
        <v>999</v>
      </c>
      <c r="Q452" s="16">
        <f t="shared" si="31"/>
        <v>190.15515515515514</v>
      </c>
      <c r="R452" s="17" t="s">
        <v>972</v>
      </c>
      <c r="S452" s="18">
        <f>ABS(O1304-O452)*100</f>
        <v>113.63737312350884</v>
      </c>
      <c r="T452" s="10" t="s">
        <v>30</v>
      </c>
      <c r="U452" s="10" t="s">
        <v>36</v>
      </c>
      <c r="V452" s="12">
        <v>9935</v>
      </c>
      <c r="W452" s="10" t="s">
        <v>31</v>
      </c>
      <c r="X452" s="10" t="s">
        <v>973</v>
      </c>
      <c r="Y452" s="10" t="s">
        <v>33</v>
      </c>
      <c r="Z452" s="10">
        <v>45</v>
      </c>
    </row>
    <row r="453" spans="1:26" x14ac:dyDescent="0.3">
      <c r="A453" s="19" t="s">
        <v>972</v>
      </c>
      <c r="B453" s="19" t="s">
        <v>982</v>
      </c>
      <c r="C453" s="19" t="s">
        <v>983</v>
      </c>
      <c r="D453" s="20">
        <v>45204</v>
      </c>
      <c r="E453" s="21">
        <v>215000</v>
      </c>
      <c r="F453" s="19" t="s">
        <v>27</v>
      </c>
      <c r="G453" s="19" t="s">
        <v>28</v>
      </c>
      <c r="H453" s="21">
        <v>215000</v>
      </c>
      <c r="I453" s="21">
        <v>76000</v>
      </c>
      <c r="J453" s="22">
        <f t="shared" si="28"/>
        <v>35.348837209302324</v>
      </c>
      <c r="K453" s="21">
        <v>180311</v>
      </c>
      <c r="L453" s="21">
        <v>8750</v>
      </c>
      <c r="M453" s="21">
        <f t="shared" si="29"/>
        <v>206250</v>
      </c>
      <c r="N453" s="21">
        <v>88662</v>
      </c>
      <c r="O453" s="23">
        <f t="shared" si="30"/>
        <v>2.3262502537727547</v>
      </c>
      <c r="P453" s="24">
        <v>999</v>
      </c>
      <c r="Q453" s="25">
        <f t="shared" si="31"/>
        <v>206.45645645645646</v>
      </c>
      <c r="R453" s="26" t="s">
        <v>972</v>
      </c>
      <c r="S453" s="27">
        <f>ABS(O1304-O453)*100</f>
        <v>130.03187706156197</v>
      </c>
      <c r="T453" s="19" t="s">
        <v>30</v>
      </c>
      <c r="U453" s="19" t="s">
        <v>36</v>
      </c>
      <c r="V453" s="21">
        <v>8750</v>
      </c>
      <c r="W453" s="19" t="s">
        <v>31</v>
      </c>
      <c r="X453" s="19" t="s">
        <v>973</v>
      </c>
      <c r="Y453" s="19" t="s">
        <v>33</v>
      </c>
      <c r="Z453" s="19">
        <v>45</v>
      </c>
    </row>
    <row r="454" spans="1:26" x14ac:dyDescent="0.3">
      <c r="A454" s="19" t="s">
        <v>972</v>
      </c>
      <c r="B454" s="19" t="s">
        <v>984</v>
      </c>
      <c r="C454" s="19" t="s">
        <v>985</v>
      </c>
      <c r="D454" s="20">
        <v>45273</v>
      </c>
      <c r="E454" s="21">
        <v>205000</v>
      </c>
      <c r="F454" s="19" t="s">
        <v>27</v>
      </c>
      <c r="G454" s="19" t="s">
        <v>28</v>
      </c>
      <c r="H454" s="21">
        <v>205000</v>
      </c>
      <c r="I454" s="21">
        <v>76200</v>
      </c>
      <c r="J454" s="22">
        <f t="shared" si="28"/>
        <v>37.170731707317074</v>
      </c>
      <c r="K454" s="21">
        <v>180601</v>
      </c>
      <c r="L454" s="21">
        <v>8343</v>
      </c>
      <c r="M454" s="21">
        <f t="shared" si="29"/>
        <v>196657</v>
      </c>
      <c r="N454" s="21">
        <v>89022</v>
      </c>
      <c r="O454" s="23">
        <f t="shared" si="30"/>
        <v>2.2090831479858912</v>
      </c>
      <c r="P454" s="24">
        <v>999</v>
      </c>
      <c r="Q454" s="25">
        <f t="shared" si="31"/>
        <v>196.85385385385385</v>
      </c>
      <c r="R454" s="26" t="s">
        <v>972</v>
      </c>
      <c r="S454" s="27">
        <f>ABS(O1304-O454)*100</f>
        <v>118.31516648287561</v>
      </c>
      <c r="T454" s="19" t="s">
        <v>30</v>
      </c>
      <c r="U454" s="19" t="s">
        <v>36</v>
      </c>
      <c r="V454" s="21">
        <v>8343</v>
      </c>
      <c r="W454" s="19" t="s">
        <v>31</v>
      </c>
      <c r="X454" s="19" t="s">
        <v>973</v>
      </c>
      <c r="Y454" s="19" t="s">
        <v>33</v>
      </c>
      <c r="Z454" s="19">
        <v>45</v>
      </c>
    </row>
    <row r="455" spans="1:26" x14ac:dyDescent="0.3">
      <c r="A455" s="10" t="s">
        <v>972</v>
      </c>
      <c r="B455" s="10" t="s">
        <v>986</v>
      </c>
      <c r="C455" s="10" t="s">
        <v>987</v>
      </c>
      <c r="D455" s="11">
        <v>45475</v>
      </c>
      <c r="E455" s="12">
        <v>127000</v>
      </c>
      <c r="F455" s="10" t="s">
        <v>27</v>
      </c>
      <c r="G455" s="10" t="s">
        <v>28</v>
      </c>
      <c r="H455" s="12">
        <v>127000</v>
      </c>
      <c r="I455" s="12">
        <v>83600</v>
      </c>
      <c r="J455" s="13">
        <f t="shared" si="28"/>
        <v>65.826771653543304</v>
      </c>
      <c r="K455" s="12">
        <v>180717</v>
      </c>
      <c r="L455" s="12">
        <v>8750</v>
      </c>
      <c r="M455" s="12">
        <f t="shared" si="29"/>
        <v>118250</v>
      </c>
      <c r="N455" s="12">
        <v>88871</v>
      </c>
      <c r="O455" s="14">
        <f t="shared" si="30"/>
        <v>1.3305802792812054</v>
      </c>
      <c r="P455" s="15">
        <v>999</v>
      </c>
      <c r="Q455" s="16">
        <f t="shared" si="31"/>
        <v>118.36836836836837</v>
      </c>
      <c r="R455" s="17" t="s">
        <v>972</v>
      </c>
      <c r="S455" s="18">
        <f>ABS(O1304-O455)*100</f>
        <v>30.464879612407024</v>
      </c>
      <c r="T455" s="10" t="s">
        <v>30</v>
      </c>
      <c r="U455" s="10" t="s">
        <v>36</v>
      </c>
      <c r="V455" s="12">
        <v>8750</v>
      </c>
      <c r="W455" s="10" t="s">
        <v>31</v>
      </c>
      <c r="X455" s="10" t="s">
        <v>973</v>
      </c>
      <c r="Y455" s="10" t="s">
        <v>33</v>
      </c>
      <c r="Z455" s="10">
        <v>45</v>
      </c>
    </row>
    <row r="456" spans="1:26" x14ac:dyDescent="0.3">
      <c r="A456" s="10" t="s">
        <v>972</v>
      </c>
      <c r="B456" s="10" t="s">
        <v>988</v>
      </c>
      <c r="C456" s="10" t="s">
        <v>989</v>
      </c>
      <c r="D456" s="11">
        <v>45108</v>
      </c>
      <c r="E456" s="12">
        <v>172000</v>
      </c>
      <c r="F456" s="10" t="s">
        <v>27</v>
      </c>
      <c r="G456" s="10" t="s">
        <v>28</v>
      </c>
      <c r="H456" s="12">
        <v>172000</v>
      </c>
      <c r="I456" s="12">
        <v>69000</v>
      </c>
      <c r="J456" s="13">
        <f t="shared" si="28"/>
        <v>40.116279069767444</v>
      </c>
      <c r="K456" s="12">
        <v>163966</v>
      </c>
      <c r="L456" s="12">
        <v>9100</v>
      </c>
      <c r="M456" s="12">
        <f t="shared" si="29"/>
        <v>162900</v>
      </c>
      <c r="N456" s="12">
        <v>80034</v>
      </c>
      <c r="O456" s="14">
        <f t="shared" si="30"/>
        <v>2.0353849613914088</v>
      </c>
      <c r="P456" s="15">
        <v>999</v>
      </c>
      <c r="Q456" s="16">
        <f t="shared" si="31"/>
        <v>163.06306306306305</v>
      </c>
      <c r="R456" s="17" t="s">
        <v>972</v>
      </c>
      <c r="S456" s="18">
        <f>ABS(O1304-O456)*100</f>
        <v>100.94534782342737</v>
      </c>
      <c r="T456" s="10" t="s">
        <v>30</v>
      </c>
      <c r="U456" s="10" t="s">
        <v>36</v>
      </c>
      <c r="V456" s="12">
        <v>9100</v>
      </c>
      <c r="W456" s="10" t="s">
        <v>31</v>
      </c>
      <c r="X456" s="10" t="s">
        <v>973</v>
      </c>
      <c r="Y456" s="10" t="s">
        <v>33</v>
      </c>
      <c r="Z456" s="10">
        <v>45</v>
      </c>
    </row>
    <row r="457" spans="1:26" x14ac:dyDescent="0.3">
      <c r="A457" s="19" t="s">
        <v>972</v>
      </c>
      <c r="B457" s="19" t="s">
        <v>990</v>
      </c>
      <c r="C457" s="19" t="s">
        <v>991</v>
      </c>
      <c r="D457" s="20">
        <v>45593</v>
      </c>
      <c r="E457" s="21">
        <v>211500</v>
      </c>
      <c r="F457" s="19" t="s">
        <v>27</v>
      </c>
      <c r="G457" s="19" t="s">
        <v>28</v>
      </c>
      <c r="H457" s="21">
        <v>211500</v>
      </c>
      <c r="I457" s="21">
        <v>83200</v>
      </c>
      <c r="J457" s="22">
        <f t="shared" si="28"/>
        <v>39.33806146572104</v>
      </c>
      <c r="K457" s="21">
        <v>179825</v>
      </c>
      <c r="L457" s="21">
        <v>8750</v>
      </c>
      <c r="M457" s="21">
        <f t="shared" si="29"/>
        <v>202750</v>
      </c>
      <c r="N457" s="21">
        <v>88410</v>
      </c>
      <c r="O457" s="23">
        <f t="shared" si="30"/>
        <v>2.2932926139576972</v>
      </c>
      <c r="P457" s="24">
        <v>999</v>
      </c>
      <c r="Q457" s="25">
        <f t="shared" si="31"/>
        <v>202.95295295295296</v>
      </c>
      <c r="R457" s="26" t="s">
        <v>972</v>
      </c>
      <c r="S457" s="27">
        <f>ABS(O1304-O457)*100</f>
        <v>126.73611308005621</v>
      </c>
      <c r="T457" s="19" t="s">
        <v>30</v>
      </c>
      <c r="U457" s="19" t="s">
        <v>31</v>
      </c>
      <c r="V457" s="21">
        <v>8750</v>
      </c>
      <c r="W457" s="19" t="s">
        <v>31</v>
      </c>
      <c r="X457" s="19" t="s">
        <v>973</v>
      </c>
      <c r="Y457" s="19" t="s">
        <v>33</v>
      </c>
      <c r="Z457" s="19">
        <v>45</v>
      </c>
    </row>
    <row r="458" spans="1:26" x14ac:dyDescent="0.3">
      <c r="A458" s="19" t="s">
        <v>972</v>
      </c>
      <c r="B458" s="19" t="s">
        <v>992</v>
      </c>
      <c r="C458" s="19" t="s">
        <v>993</v>
      </c>
      <c r="D458" s="20">
        <v>45485</v>
      </c>
      <c r="E458" s="21">
        <v>195500</v>
      </c>
      <c r="F458" s="19" t="s">
        <v>27</v>
      </c>
      <c r="G458" s="19" t="s">
        <v>28</v>
      </c>
      <c r="H458" s="21">
        <v>195500</v>
      </c>
      <c r="I458" s="21">
        <v>82100</v>
      </c>
      <c r="J458" s="22">
        <f t="shared" si="28"/>
        <v>41.994884910485936</v>
      </c>
      <c r="K458" s="21">
        <v>177552</v>
      </c>
      <c r="L458" s="21">
        <v>8750</v>
      </c>
      <c r="M458" s="21">
        <f t="shared" si="29"/>
        <v>186750</v>
      </c>
      <c r="N458" s="21">
        <v>87236</v>
      </c>
      <c r="O458" s="23">
        <f t="shared" si="30"/>
        <v>2.1407446467054885</v>
      </c>
      <c r="P458" s="24">
        <v>999</v>
      </c>
      <c r="Q458" s="25">
        <f t="shared" si="31"/>
        <v>186.93693693693695</v>
      </c>
      <c r="R458" s="26" t="s">
        <v>972</v>
      </c>
      <c r="S458" s="27">
        <f>ABS(O1304-O458)*100</f>
        <v>111.48131635483534</v>
      </c>
      <c r="T458" s="19" t="s">
        <v>30</v>
      </c>
      <c r="U458" s="19" t="s">
        <v>36</v>
      </c>
      <c r="V458" s="21">
        <v>8750</v>
      </c>
      <c r="W458" s="19" t="s">
        <v>31</v>
      </c>
      <c r="X458" s="19" t="s">
        <v>973</v>
      </c>
      <c r="Y458" s="19" t="s">
        <v>33</v>
      </c>
      <c r="Z458" s="19">
        <v>45</v>
      </c>
    </row>
    <row r="459" spans="1:26" x14ac:dyDescent="0.3">
      <c r="A459" s="10" t="s">
        <v>972</v>
      </c>
      <c r="B459" s="10" t="s">
        <v>994</v>
      </c>
      <c r="C459" s="10" t="s">
        <v>995</v>
      </c>
      <c r="D459" s="11">
        <v>45741</v>
      </c>
      <c r="E459" s="12">
        <v>175000</v>
      </c>
      <c r="F459" s="10" t="s">
        <v>27</v>
      </c>
      <c r="G459" s="10" t="s">
        <v>28</v>
      </c>
      <c r="H459" s="12">
        <v>175000</v>
      </c>
      <c r="I459" s="12">
        <v>95700</v>
      </c>
      <c r="J459" s="13">
        <f t="shared" si="28"/>
        <v>54.685714285714283</v>
      </c>
      <c r="K459" s="12">
        <v>205661</v>
      </c>
      <c r="L459" s="12">
        <v>9760</v>
      </c>
      <c r="M459" s="12">
        <f t="shared" si="29"/>
        <v>165240</v>
      </c>
      <c r="N459" s="12">
        <v>101240</v>
      </c>
      <c r="O459" s="14">
        <f t="shared" si="30"/>
        <v>1.632161201106282</v>
      </c>
      <c r="P459" s="15">
        <v>1191</v>
      </c>
      <c r="Q459" s="16">
        <f t="shared" si="31"/>
        <v>138.74055415617127</v>
      </c>
      <c r="R459" s="17" t="s">
        <v>972</v>
      </c>
      <c r="S459" s="18">
        <f>ABS(O1304-O459)*100</f>
        <v>60.62297179491469</v>
      </c>
      <c r="T459" s="10" t="s">
        <v>30</v>
      </c>
      <c r="U459" s="10" t="s">
        <v>31</v>
      </c>
      <c r="V459" s="12">
        <v>9760</v>
      </c>
      <c r="W459" s="10" t="s">
        <v>31</v>
      </c>
      <c r="X459" s="10" t="s">
        <v>973</v>
      </c>
      <c r="Y459" s="10" t="s">
        <v>33</v>
      </c>
      <c r="Z459" s="10">
        <v>45</v>
      </c>
    </row>
    <row r="460" spans="1:26" x14ac:dyDescent="0.3">
      <c r="A460" s="10" t="s">
        <v>972</v>
      </c>
      <c r="B460" s="10" t="s">
        <v>996</v>
      </c>
      <c r="C460" s="10" t="s">
        <v>997</v>
      </c>
      <c r="D460" s="11">
        <v>45538</v>
      </c>
      <c r="E460" s="12">
        <v>320000</v>
      </c>
      <c r="F460" s="10" t="s">
        <v>27</v>
      </c>
      <c r="G460" s="10" t="s">
        <v>28</v>
      </c>
      <c r="H460" s="12">
        <v>320000</v>
      </c>
      <c r="I460" s="12">
        <v>103200</v>
      </c>
      <c r="J460" s="13">
        <f t="shared" si="28"/>
        <v>32.25</v>
      </c>
      <c r="K460" s="12">
        <v>218302</v>
      </c>
      <c r="L460" s="12">
        <v>11859</v>
      </c>
      <c r="M460" s="12">
        <f t="shared" si="29"/>
        <v>308141</v>
      </c>
      <c r="N460" s="12">
        <v>106688</v>
      </c>
      <c r="O460" s="14">
        <f t="shared" si="30"/>
        <v>2.8882442261547689</v>
      </c>
      <c r="P460" s="15">
        <v>1748</v>
      </c>
      <c r="Q460" s="16">
        <f t="shared" si="31"/>
        <v>176.28203661327231</v>
      </c>
      <c r="R460" s="17" t="s">
        <v>972</v>
      </c>
      <c r="S460" s="18">
        <f>ABS(O1304-O460)*100</f>
        <v>186.23127429976338</v>
      </c>
      <c r="T460" s="10" t="s">
        <v>52</v>
      </c>
      <c r="U460" s="10" t="s">
        <v>36</v>
      </c>
      <c r="V460" s="12">
        <v>9700</v>
      </c>
      <c r="W460" s="10" t="s">
        <v>31</v>
      </c>
      <c r="X460" s="10" t="s">
        <v>973</v>
      </c>
      <c r="Y460" s="10" t="s">
        <v>33</v>
      </c>
      <c r="Z460" s="10">
        <v>41</v>
      </c>
    </row>
    <row r="461" spans="1:26" x14ac:dyDescent="0.3">
      <c r="A461" s="19" t="s">
        <v>972</v>
      </c>
      <c r="B461" s="19" t="s">
        <v>998</v>
      </c>
      <c r="C461" s="19" t="s">
        <v>999</v>
      </c>
      <c r="D461" s="20">
        <v>45264</v>
      </c>
      <c r="E461" s="21">
        <v>185000</v>
      </c>
      <c r="F461" s="19" t="s">
        <v>27</v>
      </c>
      <c r="G461" s="19" t="s">
        <v>28</v>
      </c>
      <c r="H461" s="21">
        <v>185000</v>
      </c>
      <c r="I461" s="21">
        <v>75700</v>
      </c>
      <c r="J461" s="22">
        <f t="shared" si="28"/>
        <v>40.918918918918919</v>
      </c>
      <c r="K461" s="21">
        <v>179040</v>
      </c>
      <c r="L461" s="21">
        <v>10267</v>
      </c>
      <c r="M461" s="21">
        <f t="shared" si="29"/>
        <v>174733</v>
      </c>
      <c r="N461" s="21">
        <v>87221</v>
      </c>
      <c r="O461" s="23">
        <f t="shared" si="30"/>
        <v>2.0033363524839203</v>
      </c>
      <c r="P461" s="24">
        <v>999</v>
      </c>
      <c r="Q461" s="25">
        <f t="shared" si="31"/>
        <v>174.90790790790791</v>
      </c>
      <c r="R461" s="26" t="s">
        <v>972</v>
      </c>
      <c r="S461" s="27">
        <f>ABS(O1304-O461)*100</f>
        <v>97.740486932678522</v>
      </c>
      <c r="T461" s="19" t="s">
        <v>30</v>
      </c>
      <c r="U461" s="19" t="s">
        <v>36</v>
      </c>
      <c r="V461" s="21">
        <v>10267</v>
      </c>
      <c r="W461" s="19" t="s">
        <v>31</v>
      </c>
      <c r="X461" s="19" t="s">
        <v>973</v>
      </c>
      <c r="Y461" s="19" t="s">
        <v>33</v>
      </c>
      <c r="Z461" s="19">
        <v>45</v>
      </c>
    </row>
    <row r="462" spans="1:26" x14ac:dyDescent="0.3">
      <c r="A462" s="19" t="s">
        <v>972</v>
      </c>
      <c r="B462" s="19" t="s">
        <v>1000</v>
      </c>
      <c r="C462" s="19" t="s">
        <v>1001</v>
      </c>
      <c r="D462" s="20">
        <v>45274</v>
      </c>
      <c r="E462" s="21">
        <v>205000</v>
      </c>
      <c r="F462" s="19" t="s">
        <v>27</v>
      </c>
      <c r="G462" s="19" t="s">
        <v>28</v>
      </c>
      <c r="H462" s="21">
        <v>205000</v>
      </c>
      <c r="I462" s="21">
        <v>92100</v>
      </c>
      <c r="J462" s="22">
        <f t="shared" si="28"/>
        <v>44.926829268292686</v>
      </c>
      <c r="K462" s="21">
        <v>221408</v>
      </c>
      <c r="L462" s="21">
        <v>9100</v>
      </c>
      <c r="M462" s="21">
        <f t="shared" si="29"/>
        <v>195900</v>
      </c>
      <c r="N462" s="21">
        <v>109719</v>
      </c>
      <c r="O462" s="23">
        <f t="shared" si="30"/>
        <v>1.7854701555792525</v>
      </c>
      <c r="P462" s="24">
        <v>1357</v>
      </c>
      <c r="Q462" s="25">
        <f t="shared" si="31"/>
        <v>144.36256448047163</v>
      </c>
      <c r="R462" s="26" t="s">
        <v>972</v>
      </c>
      <c r="S462" s="27">
        <f>ABS(O1304-O462)*100</f>
        <v>75.953867242211743</v>
      </c>
      <c r="T462" s="19" t="s">
        <v>30</v>
      </c>
      <c r="U462" s="19" t="s">
        <v>36</v>
      </c>
      <c r="V462" s="21">
        <v>9100</v>
      </c>
      <c r="W462" s="19" t="s">
        <v>31</v>
      </c>
      <c r="X462" s="19" t="s">
        <v>973</v>
      </c>
      <c r="Y462" s="19" t="s">
        <v>33</v>
      </c>
      <c r="Z462" s="19">
        <v>45</v>
      </c>
    </row>
    <row r="463" spans="1:26" x14ac:dyDescent="0.3">
      <c r="A463" s="10" t="s">
        <v>972</v>
      </c>
      <c r="B463" s="10" t="s">
        <v>1002</v>
      </c>
      <c r="C463" s="10" t="s">
        <v>1003</v>
      </c>
      <c r="D463" s="11">
        <v>45547</v>
      </c>
      <c r="E463" s="12">
        <v>212000</v>
      </c>
      <c r="F463" s="10" t="s">
        <v>27</v>
      </c>
      <c r="G463" s="10" t="s">
        <v>28</v>
      </c>
      <c r="H463" s="12">
        <v>212000</v>
      </c>
      <c r="I463" s="12">
        <v>85800</v>
      </c>
      <c r="J463" s="13">
        <f t="shared" si="28"/>
        <v>40.471698113207552</v>
      </c>
      <c r="K463" s="12">
        <v>185861</v>
      </c>
      <c r="L463" s="12">
        <v>8750</v>
      </c>
      <c r="M463" s="12">
        <f t="shared" si="29"/>
        <v>203250</v>
      </c>
      <c r="N463" s="12">
        <v>91530</v>
      </c>
      <c r="O463" s="14">
        <f t="shared" si="30"/>
        <v>2.2205834152736807</v>
      </c>
      <c r="P463" s="15">
        <v>999</v>
      </c>
      <c r="Q463" s="16">
        <f t="shared" si="31"/>
        <v>203.45345345345345</v>
      </c>
      <c r="R463" s="17" t="s">
        <v>972</v>
      </c>
      <c r="S463" s="18">
        <f>ABS(O1304-O463)*100</f>
        <v>119.46519321165457</v>
      </c>
      <c r="T463" s="10" t="s">
        <v>30</v>
      </c>
      <c r="U463" s="10" t="s">
        <v>36</v>
      </c>
      <c r="V463" s="12">
        <v>8750</v>
      </c>
      <c r="W463" s="10" t="s">
        <v>31</v>
      </c>
      <c r="X463" s="10" t="s">
        <v>973</v>
      </c>
      <c r="Y463" s="10" t="s">
        <v>33</v>
      </c>
      <c r="Z463" s="10">
        <v>45</v>
      </c>
    </row>
    <row r="464" spans="1:26" x14ac:dyDescent="0.3">
      <c r="A464" s="10" t="s">
        <v>972</v>
      </c>
      <c r="B464" s="10" t="s">
        <v>1004</v>
      </c>
      <c r="C464" s="10" t="s">
        <v>1005</v>
      </c>
      <c r="D464" s="11">
        <v>45307</v>
      </c>
      <c r="E464" s="12">
        <v>150000</v>
      </c>
      <c r="F464" s="10" t="s">
        <v>27</v>
      </c>
      <c r="G464" s="10" t="s">
        <v>28</v>
      </c>
      <c r="H464" s="12">
        <v>150000</v>
      </c>
      <c r="I464" s="12">
        <v>78200</v>
      </c>
      <c r="J464" s="13">
        <f t="shared" si="28"/>
        <v>52.133333333333333</v>
      </c>
      <c r="K464" s="12">
        <v>185108</v>
      </c>
      <c r="L464" s="12">
        <v>10474</v>
      </c>
      <c r="M464" s="12">
        <f t="shared" si="29"/>
        <v>139526</v>
      </c>
      <c r="N464" s="12">
        <v>90250</v>
      </c>
      <c r="O464" s="14">
        <f t="shared" si="30"/>
        <v>1.5459944598337949</v>
      </c>
      <c r="P464" s="15">
        <v>999</v>
      </c>
      <c r="Q464" s="16">
        <f t="shared" si="31"/>
        <v>139.66566566566567</v>
      </c>
      <c r="R464" s="17" t="s">
        <v>972</v>
      </c>
      <c r="S464" s="18">
        <f>ABS(O1304-O464)*100</f>
        <v>52.006297667665976</v>
      </c>
      <c r="T464" s="10" t="s">
        <v>30</v>
      </c>
      <c r="U464" s="10" t="s">
        <v>36</v>
      </c>
      <c r="V464" s="12">
        <v>10474</v>
      </c>
      <c r="W464" s="10" t="s">
        <v>31</v>
      </c>
      <c r="X464" s="10" t="s">
        <v>973</v>
      </c>
      <c r="Y464" s="10" t="s">
        <v>33</v>
      </c>
      <c r="Z464" s="10">
        <v>45</v>
      </c>
    </row>
    <row r="465" spans="1:26" x14ac:dyDescent="0.3">
      <c r="A465" s="19" t="s">
        <v>972</v>
      </c>
      <c r="B465" s="19" t="s">
        <v>1006</v>
      </c>
      <c r="C465" s="19" t="s">
        <v>1007</v>
      </c>
      <c r="D465" s="20">
        <v>45450</v>
      </c>
      <c r="E465" s="21">
        <v>210000</v>
      </c>
      <c r="F465" s="19" t="s">
        <v>27</v>
      </c>
      <c r="G465" s="19" t="s">
        <v>28</v>
      </c>
      <c r="H465" s="21">
        <v>210000</v>
      </c>
      <c r="I465" s="21">
        <v>81700</v>
      </c>
      <c r="J465" s="22">
        <f t="shared" si="28"/>
        <v>38.904761904761905</v>
      </c>
      <c r="K465" s="21">
        <v>176580</v>
      </c>
      <c r="L465" s="21">
        <v>8750</v>
      </c>
      <c r="M465" s="21">
        <f t="shared" si="29"/>
        <v>201250</v>
      </c>
      <c r="N465" s="21">
        <v>86733</v>
      </c>
      <c r="O465" s="23">
        <f t="shared" si="30"/>
        <v>2.3203394325112701</v>
      </c>
      <c r="P465" s="24">
        <v>1018</v>
      </c>
      <c r="Q465" s="25">
        <f t="shared" si="31"/>
        <v>197.69155206286837</v>
      </c>
      <c r="R465" s="26" t="s">
        <v>972</v>
      </c>
      <c r="S465" s="27">
        <f>ABS(O1304-O465)*100</f>
        <v>129.44079493541349</v>
      </c>
      <c r="T465" s="19" t="s">
        <v>30</v>
      </c>
      <c r="U465" s="19" t="s">
        <v>36</v>
      </c>
      <c r="V465" s="21">
        <v>8750</v>
      </c>
      <c r="W465" s="19" t="s">
        <v>31</v>
      </c>
      <c r="X465" s="19" t="s">
        <v>973</v>
      </c>
      <c r="Y465" s="19" t="s">
        <v>33</v>
      </c>
      <c r="Z465" s="19">
        <v>45</v>
      </c>
    </row>
    <row r="466" spans="1:26" x14ac:dyDescent="0.3">
      <c r="A466" s="19" t="s">
        <v>972</v>
      </c>
      <c r="B466" s="19" t="s">
        <v>1008</v>
      </c>
      <c r="C466" s="19" t="s">
        <v>1009</v>
      </c>
      <c r="D466" s="20">
        <v>45219</v>
      </c>
      <c r="E466" s="21">
        <v>210000</v>
      </c>
      <c r="F466" s="19" t="s">
        <v>27</v>
      </c>
      <c r="G466" s="19" t="s">
        <v>28</v>
      </c>
      <c r="H466" s="21">
        <v>210000</v>
      </c>
      <c r="I466" s="21">
        <v>75000</v>
      </c>
      <c r="J466" s="22">
        <f t="shared" si="28"/>
        <v>35.714285714285715</v>
      </c>
      <c r="K466" s="21">
        <v>177972</v>
      </c>
      <c r="L466" s="21">
        <v>8925</v>
      </c>
      <c r="M466" s="21">
        <f t="shared" si="29"/>
        <v>201075</v>
      </c>
      <c r="N466" s="21">
        <v>87362</v>
      </c>
      <c r="O466" s="23">
        <f t="shared" si="30"/>
        <v>2.3016299993132026</v>
      </c>
      <c r="P466" s="24">
        <v>999</v>
      </c>
      <c r="Q466" s="25">
        <f t="shared" si="31"/>
        <v>201.27627627627626</v>
      </c>
      <c r="R466" s="26" t="s">
        <v>972</v>
      </c>
      <c r="S466" s="27">
        <f>ABS(O1304-O466)*100</f>
        <v>127.56985161560675</v>
      </c>
      <c r="T466" s="19" t="s">
        <v>30</v>
      </c>
      <c r="U466" s="19" t="s">
        <v>36</v>
      </c>
      <c r="V466" s="21">
        <v>8925</v>
      </c>
      <c r="W466" s="19" t="s">
        <v>31</v>
      </c>
      <c r="X466" s="19" t="s">
        <v>973</v>
      </c>
      <c r="Y466" s="19" t="s">
        <v>33</v>
      </c>
      <c r="Z466" s="19">
        <v>45</v>
      </c>
    </row>
    <row r="467" spans="1:26" x14ac:dyDescent="0.3">
      <c r="A467" s="10" t="s">
        <v>972</v>
      </c>
      <c r="B467" s="10" t="s">
        <v>1010</v>
      </c>
      <c r="C467" s="10" t="s">
        <v>1011</v>
      </c>
      <c r="D467" s="11">
        <v>45534</v>
      </c>
      <c r="E467" s="12">
        <v>173000</v>
      </c>
      <c r="F467" s="10" t="s">
        <v>69</v>
      </c>
      <c r="G467" s="10" t="s">
        <v>28</v>
      </c>
      <c r="H467" s="12">
        <v>173000</v>
      </c>
      <c r="I467" s="12">
        <v>96300</v>
      </c>
      <c r="J467" s="13">
        <f t="shared" si="28"/>
        <v>55.664739884393065</v>
      </c>
      <c r="K467" s="12">
        <v>211451</v>
      </c>
      <c r="L467" s="12">
        <v>8750</v>
      </c>
      <c r="M467" s="12">
        <f t="shared" si="29"/>
        <v>164250</v>
      </c>
      <c r="N467" s="12">
        <v>104755</v>
      </c>
      <c r="O467" s="14">
        <f t="shared" si="30"/>
        <v>1.5679442508710801</v>
      </c>
      <c r="P467" s="15">
        <v>1665</v>
      </c>
      <c r="Q467" s="16">
        <f t="shared" si="31"/>
        <v>98.648648648648646</v>
      </c>
      <c r="R467" s="17" t="s">
        <v>972</v>
      </c>
      <c r="S467" s="18">
        <f>ABS(O1304-O467)*100</f>
        <v>54.201276771394504</v>
      </c>
      <c r="T467" s="10" t="s">
        <v>708</v>
      </c>
      <c r="U467" s="10" t="s">
        <v>31</v>
      </c>
      <c r="V467" s="12">
        <v>8750</v>
      </c>
      <c r="W467" s="10" t="s">
        <v>31</v>
      </c>
      <c r="X467" s="10" t="s">
        <v>973</v>
      </c>
      <c r="Y467" s="10" t="s">
        <v>33</v>
      </c>
      <c r="Z467" s="10">
        <v>45</v>
      </c>
    </row>
    <row r="468" spans="1:26" x14ac:dyDescent="0.3">
      <c r="A468" s="10" t="s">
        <v>972</v>
      </c>
      <c r="B468" s="10" t="s">
        <v>1012</v>
      </c>
      <c r="C468" s="10" t="s">
        <v>1013</v>
      </c>
      <c r="D468" s="11">
        <v>45471</v>
      </c>
      <c r="E468" s="12">
        <v>218000</v>
      </c>
      <c r="F468" s="10" t="s">
        <v>27</v>
      </c>
      <c r="G468" s="10" t="s">
        <v>28</v>
      </c>
      <c r="H468" s="12">
        <v>218000</v>
      </c>
      <c r="I468" s="12">
        <v>87700</v>
      </c>
      <c r="J468" s="13">
        <f t="shared" si="28"/>
        <v>40.22935779816514</v>
      </c>
      <c r="K468" s="12">
        <v>188652</v>
      </c>
      <c r="L468" s="12">
        <v>15172</v>
      </c>
      <c r="M468" s="12">
        <f t="shared" si="29"/>
        <v>202828</v>
      </c>
      <c r="N468" s="12">
        <v>89653</v>
      </c>
      <c r="O468" s="14">
        <f t="shared" si="30"/>
        <v>2.2623671265880674</v>
      </c>
      <c r="P468" s="15">
        <v>999</v>
      </c>
      <c r="Q468" s="16">
        <f t="shared" si="31"/>
        <v>203.03103103103103</v>
      </c>
      <c r="R468" s="17" t="s">
        <v>972</v>
      </c>
      <c r="S468" s="18">
        <f>ABS(O1304-O468)*100</f>
        <v>123.64356434309323</v>
      </c>
      <c r="T468" s="10" t="s">
        <v>30</v>
      </c>
      <c r="U468" s="10" t="s">
        <v>36</v>
      </c>
      <c r="V468" s="12">
        <v>8750</v>
      </c>
      <c r="W468" s="10" t="s">
        <v>31</v>
      </c>
      <c r="X468" s="10" t="s">
        <v>973</v>
      </c>
      <c r="Y468" s="10" t="s">
        <v>33</v>
      </c>
      <c r="Z468" s="10">
        <v>45</v>
      </c>
    </row>
    <row r="469" spans="1:26" x14ac:dyDescent="0.3">
      <c r="A469" s="19" t="s">
        <v>972</v>
      </c>
      <c r="B469" s="19" t="s">
        <v>1014</v>
      </c>
      <c r="C469" s="19" t="s">
        <v>1015</v>
      </c>
      <c r="D469" s="20">
        <v>45709</v>
      </c>
      <c r="E469" s="21">
        <v>230000</v>
      </c>
      <c r="F469" s="19" t="s">
        <v>69</v>
      </c>
      <c r="G469" s="19" t="s">
        <v>28</v>
      </c>
      <c r="H469" s="21">
        <v>230000</v>
      </c>
      <c r="I469" s="21">
        <v>83800</v>
      </c>
      <c r="J469" s="22">
        <f t="shared" si="28"/>
        <v>36.434782608695656</v>
      </c>
      <c r="K469" s="21">
        <v>181478</v>
      </c>
      <c r="L469" s="21">
        <v>8750</v>
      </c>
      <c r="M469" s="21">
        <f t="shared" si="29"/>
        <v>221250</v>
      </c>
      <c r="N469" s="21">
        <v>89265</v>
      </c>
      <c r="O469" s="23">
        <f t="shared" si="30"/>
        <v>2.4785750294068225</v>
      </c>
      <c r="P469" s="24">
        <v>962</v>
      </c>
      <c r="Q469" s="25">
        <f t="shared" si="31"/>
        <v>229.989604989605</v>
      </c>
      <c r="R469" s="26" t="s">
        <v>972</v>
      </c>
      <c r="S469" s="27">
        <f>ABS(O1304-O469)*100</f>
        <v>145.26435462496875</v>
      </c>
      <c r="T469" s="19" t="s">
        <v>30</v>
      </c>
      <c r="U469" s="19" t="s">
        <v>31</v>
      </c>
      <c r="V469" s="21">
        <v>8750</v>
      </c>
      <c r="W469" s="19" t="s">
        <v>31</v>
      </c>
      <c r="X469" s="19" t="s">
        <v>973</v>
      </c>
      <c r="Y469" s="19" t="s">
        <v>33</v>
      </c>
      <c r="Z469" s="19">
        <v>45</v>
      </c>
    </row>
    <row r="470" spans="1:26" x14ac:dyDescent="0.3">
      <c r="A470" s="19" t="s">
        <v>972</v>
      </c>
      <c r="B470" s="19" t="s">
        <v>1016</v>
      </c>
      <c r="C470" s="19" t="s">
        <v>1017</v>
      </c>
      <c r="D470" s="20">
        <v>45502</v>
      </c>
      <c r="E470" s="21">
        <v>137900</v>
      </c>
      <c r="F470" s="19" t="s">
        <v>69</v>
      </c>
      <c r="G470" s="19" t="s">
        <v>28</v>
      </c>
      <c r="H470" s="21">
        <v>137900</v>
      </c>
      <c r="I470" s="21">
        <v>74900</v>
      </c>
      <c r="J470" s="22">
        <f t="shared" si="28"/>
        <v>54.314720812182735</v>
      </c>
      <c r="K470" s="21">
        <v>162240</v>
      </c>
      <c r="L470" s="21">
        <v>8750</v>
      </c>
      <c r="M470" s="21">
        <f t="shared" si="29"/>
        <v>129150</v>
      </c>
      <c r="N470" s="21">
        <v>79322</v>
      </c>
      <c r="O470" s="23">
        <f t="shared" si="30"/>
        <v>1.6281737727238346</v>
      </c>
      <c r="P470" s="24">
        <v>999</v>
      </c>
      <c r="Q470" s="25">
        <f t="shared" si="31"/>
        <v>129.27927927927928</v>
      </c>
      <c r="R470" s="26" t="s">
        <v>972</v>
      </c>
      <c r="S470" s="27">
        <f>ABS(O1304-O470)*100</f>
        <v>60.224228956669947</v>
      </c>
      <c r="T470" s="19" t="s">
        <v>30</v>
      </c>
      <c r="U470" s="19" t="s">
        <v>36</v>
      </c>
      <c r="V470" s="21">
        <v>8750</v>
      </c>
      <c r="W470" s="19" t="s">
        <v>31</v>
      </c>
      <c r="X470" s="19" t="s">
        <v>973</v>
      </c>
      <c r="Y470" s="19" t="s">
        <v>33</v>
      </c>
      <c r="Z470" s="19">
        <v>45</v>
      </c>
    </row>
    <row r="471" spans="1:26" x14ac:dyDescent="0.3">
      <c r="A471" s="10" t="s">
        <v>972</v>
      </c>
      <c r="B471" s="10" t="s">
        <v>1018</v>
      </c>
      <c r="C471" s="10" t="s">
        <v>1019</v>
      </c>
      <c r="D471" s="11">
        <v>45434</v>
      </c>
      <c r="E471" s="12">
        <v>229000</v>
      </c>
      <c r="F471" s="10" t="s">
        <v>27</v>
      </c>
      <c r="G471" s="10" t="s">
        <v>28</v>
      </c>
      <c r="H471" s="12">
        <v>229000</v>
      </c>
      <c r="I471" s="12">
        <v>88000</v>
      </c>
      <c r="J471" s="13">
        <f t="shared" si="28"/>
        <v>38.427947598253276</v>
      </c>
      <c r="K471" s="12">
        <v>189990</v>
      </c>
      <c r="L471" s="12">
        <v>14975</v>
      </c>
      <c r="M471" s="12">
        <f t="shared" si="29"/>
        <v>214025</v>
      </c>
      <c r="N471" s="12">
        <v>90447</v>
      </c>
      <c r="O471" s="14">
        <f t="shared" si="30"/>
        <v>2.3663029177308257</v>
      </c>
      <c r="P471" s="15">
        <v>1056</v>
      </c>
      <c r="Q471" s="16">
        <f t="shared" si="31"/>
        <v>202.67518939393941</v>
      </c>
      <c r="R471" s="17" t="s">
        <v>972</v>
      </c>
      <c r="S471" s="18">
        <f>ABS(O1304-O471)*100</f>
        <v>134.03714345736907</v>
      </c>
      <c r="T471" s="10" t="s">
        <v>30</v>
      </c>
      <c r="U471" s="10" t="s">
        <v>36</v>
      </c>
      <c r="V471" s="12">
        <v>14975</v>
      </c>
      <c r="W471" s="10" t="s">
        <v>31</v>
      </c>
      <c r="X471" s="10" t="s">
        <v>973</v>
      </c>
      <c r="Y471" s="10" t="s">
        <v>33</v>
      </c>
      <c r="Z471" s="10">
        <v>45</v>
      </c>
    </row>
    <row r="472" spans="1:26" x14ac:dyDescent="0.3">
      <c r="A472" s="10" t="s">
        <v>972</v>
      </c>
      <c r="B472" s="10" t="s">
        <v>1020</v>
      </c>
      <c r="C472" s="10" t="s">
        <v>1021</v>
      </c>
      <c r="D472" s="11">
        <v>45541</v>
      </c>
      <c r="E472" s="12">
        <v>200000</v>
      </c>
      <c r="F472" s="10" t="s">
        <v>27</v>
      </c>
      <c r="G472" s="10" t="s">
        <v>28</v>
      </c>
      <c r="H472" s="12">
        <v>200000</v>
      </c>
      <c r="I472" s="12">
        <v>85100</v>
      </c>
      <c r="J472" s="13">
        <f t="shared" si="28"/>
        <v>42.55</v>
      </c>
      <c r="K472" s="12">
        <v>184033</v>
      </c>
      <c r="L472" s="12">
        <v>8886</v>
      </c>
      <c r="M472" s="12">
        <f t="shared" si="29"/>
        <v>191114</v>
      </c>
      <c r="N472" s="12">
        <v>90515</v>
      </c>
      <c r="O472" s="14">
        <f t="shared" si="30"/>
        <v>2.1114069491244547</v>
      </c>
      <c r="P472" s="15">
        <v>999</v>
      </c>
      <c r="Q472" s="16">
        <f t="shared" si="31"/>
        <v>191.3053053053053</v>
      </c>
      <c r="R472" s="17" t="s">
        <v>972</v>
      </c>
      <c r="S472" s="18">
        <f>ABS(O1304-O472)*100</f>
        <v>108.54754659673196</v>
      </c>
      <c r="T472" s="10" t="s">
        <v>30</v>
      </c>
      <c r="U472" s="10" t="s">
        <v>36</v>
      </c>
      <c r="V472" s="12">
        <v>8886</v>
      </c>
      <c r="W472" s="10" t="s">
        <v>31</v>
      </c>
      <c r="X472" s="10" t="s">
        <v>973</v>
      </c>
      <c r="Y472" s="10" t="s">
        <v>33</v>
      </c>
      <c r="Z472" s="10">
        <v>45</v>
      </c>
    </row>
    <row r="473" spans="1:26" x14ac:dyDescent="0.3">
      <c r="A473" s="19" t="s">
        <v>972</v>
      </c>
      <c r="B473" s="19" t="s">
        <v>1020</v>
      </c>
      <c r="C473" s="19" t="s">
        <v>1021</v>
      </c>
      <c r="D473" s="20">
        <v>45470</v>
      </c>
      <c r="E473" s="21">
        <v>122250</v>
      </c>
      <c r="F473" s="19" t="s">
        <v>27</v>
      </c>
      <c r="G473" s="19" t="s">
        <v>28</v>
      </c>
      <c r="H473" s="21">
        <v>122250</v>
      </c>
      <c r="I473" s="21">
        <v>85100</v>
      </c>
      <c r="J473" s="22">
        <f t="shared" si="28"/>
        <v>69.611451942740288</v>
      </c>
      <c r="K473" s="21">
        <v>184033</v>
      </c>
      <c r="L473" s="21">
        <v>8886</v>
      </c>
      <c r="M473" s="21">
        <f t="shared" si="29"/>
        <v>113364</v>
      </c>
      <c r="N473" s="21">
        <v>90515</v>
      </c>
      <c r="O473" s="23">
        <f t="shared" si="30"/>
        <v>1.2524332983483402</v>
      </c>
      <c r="P473" s="24">
        <v>999</v>
      </c>
      <c r="Q473" s="25">
        <f t="shared" si="31"/>
        <v>113.47747747747748</v>
      </c>
      <c r="R473" s="26" t="s">
        <v>972</v>
      </c>
      <c r="S473" s="27">
        <f>ABS(O1304-O473)*100</f>
        <v>22.650181519120505</v>
      </c>
      <c r="T473" s="19" t="s">
        <v>30</v>
      </c>
      <c r="U473" s="19" t="s">
        <v>36</v>
      </c>
      <c r="V473" s="21">
        <v>8886</v>
      </c>
      <c r="W473" s="19" t="s">
        <v>31</v>
      </c>
      <c r="X473" s="19" t="s">
        <v>973</v>
      </c>
      <c r="Y473" s="19" t="s">
        <v>33</v>
      </c>
      <c r="Z473" s="19">
        <v>45</v>
      </c>
    </row>
    <row r="474" spans="1:26" x14ac:dyDescent="0.3">
      <c r="A474" s="19" t="s">
        <v>972</v>
      </c>
      <c r="B474" s="19" t="s">
        <v>1022</v>
      </c>
      <c r="C474" s="19" t="s">
        <v>1023</v>
      </c>
      <c r="D474" s="20">
        <v>45184</v>
      </c>
      <c r="E474" s="21">
        <v>225000</v>
      </c>
      <c r="F474" s="19" t="s">
        <v>27</v>
      </c>
      <c r="G474" s="19" t="s">
        <v>28</v>
      </c>
      <c r="H474" s="21">
        <v>225000</v>
      </c>
      <c r="I474" s="21">
        <v>76100</v>
      </c>
      <c r="J474" s="22">
        <f t="shared" si="28"/>
        <v>33.822222222222223</v>
      </c>
      <c r="K474" s="21">
        <v>190634</v>
      </c>
      <c r="L474" s="21">
        <v>10011</v>
      </c>
      <c r="M474" s="21">
        <f t="shared" si="29"/>
        <v>214989</v>
      </c>
      <c r="N474" s="21">
        <v>93345</v>
      </c>
      <c r="O474" s="23">
        <f t="shared" si="30"/>
        <v>2.3031656757191064</v>
      </c>
      <c r="P474" s="24">
        <v>1056</v>
      </c>
      <c r="Q474" s="25">
        <f t="shared" si="31"/>
        <v>203.58806818181819</v>
      </c>
      <c r="R474" s="26" t="s">
        <v>972</v>
      </c>
      <c r="S474" s="27">
        <f>ABS(O1304-O474)*100</f>
        <v>127.72341925619712</v>
      </c>
      <c r="T474" s="19" t="s">
        <v>30</v>
      </c>
      <c r="U474" s="19" t="s">
        <v>36</v>
      </c>
      <c r="V474" s="21">
        <v>10011</v>
      </c>
      <c r="W474" s="19" t="s">
        <v>31</v>
      </c>
      <c r="X474" s="19" t="s">
        <v>973</v>
      </c>
      <c r="Y474" s="19" t="s">
        <v>33</v>
      </c>
      <c r="Z474" s="19">
        <v>45</v>
      </c>
    </row>
    <row r="475" spans="1:26" x14ac:dyDescent="0.3">
      <c r="A475" s="10" t="s">
        <v>972</v>
      </c>
      <c r="B475" s="10" t="s">
        <v>1024</v>
      </c>
      <c r="C475" s="10" t="s">
        <v>1025</v>
      </c>
      <c r="D475" s="11">
        <v>45134</v>
      </c>
      <c r="E475" s="12">
        <v>194500</v>
      </c>
      <c r="F475" s="10" t="s">
        <v>27</v>
      </c>
      <c r="G475" s="10" t="s">
        <v>28</v>
      </c>
      <c r="H475" s="12">
        <v>194500</v>
      </c>
      <c r="I475" s="12">
        <v>78600</v>
      </c>
      <c r="J475" s="13">
        <f t="shared" si="28"/>
        <v>40.411311053984576</v>
      </c>
      <c r="K475" s="12">
        <v>186713</v>
      </c>
      <c r="L475" s="12">
        <v>8343</v>
      </c>
      <c r="M475" s="12">
        <f t="shared" si="29"/>
        <v>186157</v>
      </c>
      <c r="N475" s="12">
        <v>92180</v>
      </c>
      <c r="O475" s="14">
        <f t="shared" si="30"/>
        <v>2.0194944673464961</v>
      </c>
      <c r="P475" s="15">
        <v>1056</v>
      </c>
      <c r="Q475" s="16">
        <f t="shared" si="31"/>
        <v>176.28503787878788</v>
      </c>
      <c r="R475" s="17" t="s">
        <v>972</v>
      </c>
      <c r="S475" s="18">
        <f>ABS(O1304-O475)*100</f>
        <v>99.356298418936092</v>
      </c>
      <c r="T475" s="10" t="s">
        <v>30</v>
      </c>
      <c r="U475" s="10" t="s">
        <v>36</v>
      </c>
      <c r="V475" s="12">
        <v>8343</v>
      </c>
      <c r="W475" s="10" t="s">
        <v>31</v>
      </c>
      <c r="X475" s="10" t="s">
        <v>973</v>
      </c>
      <c r="Y475" s="10" t="s">
        <v>33</v>
      </c>
      <c r="Z475" s="10">
        <v>45</v>
      </c>
    </row>
    <row r="476" spans="1:26" x14ac:dyDescent="0.3">
      <c r="A476" s="10" t="s">
        <v>972</v>
      </c>
      <c r="B476" s="10" t="s">
        <v>1026</v>
      </c>
      <c r="C476" s="10" t="s">
        <v>1027</v>
      </c>
      <c r="D476" s="11">
        <v>45531</v>
      </c>
      <c r="E476" s="12">
        <v>186000</v>
      </c>
      <c r="F476" s="10" t="s">
        <v>27</v>
      </c>
      <c r="G476" s="10" t="s">
        <v>28</v>
      </c>
      <c r="H476" s="12">
        <v>186000</v>
      </c>
      <c r="I476" s="12">
        <v>77200</v>
      </c>
      <c r="J476" s="13">
        <f t="shared" si="28"/>
        <v>41.505376344086017</v>
      </c>
      <c r="K476" s="12">
        <v>167166</v>
      </c>
      <c r="L476" s="12">
        <v>8343</v>
      </c>
      <c r="M476" s="12">
        <f t="shared" si="29"/>
        <v>177657</v>
      </c>
      <c r="N476" s="12">
        <v>82079</v>
      </c>
      <c r="O476" s="14">
        <f t="shared" si="30"/>
        <v>2.164463504672328</v>
      </c>
      <c r="P476" s="15">
        <v>960</v>
      </c>
      <c r="Q476" s="16">
        <f t="shared" si="31"/>
        <v>185.05937499999999</v>
      </c>
      <c r="R476" s="17" t="s">
        <v>972</v>
      </c>
      <c r="S476" s="18">
        <f>ABS(O1304-O476)*100</f>
        <v>113.85320215151928</v>
      </c>
      <c r="T476" s="10" t="s">
        <v>30</v>
      </c>
      <c r="U476" s="10" t="s">
        <v>36</v>
      </c>
      <c r="V476" s="12">
        <v>8343</v>
      </c>
      <c r="W476" s="10" t="s">
        <v>31</v>
      </c>
      <c r="X476" s="10" t="s">
        <v>973</v>
      </c>
      <c r="Y476" s="10" t="s">
        <v>33</v>
      </c>
      <c r="Z476" s="10">
        <v>45</v>
      </c>
    </row>
    <row r="477" spans="1:26" x14ac:dyDescent="0.3">
      <c r="A477" s="19" t="s">
        <v>972</v>
      </c>
      <c r="B477" s="19" t="s">
        <v>1028</v>
      </c>
      <c r="C477" s="19" t="s">
        <v>1029</v>
      </c>
      <c r="D477" s="20">
        <v>45289</v>
      </c>
      <c r="E477" s="21">
        <v>130000</v>
      </c>
      <c r="F477" s="19" t="s">
        <v>27</v>
      </c>
      <c r="G477" s="19" t="s">
        <v>28</v>
      </c>
      <c r="H477" s="21">
        <v>130000</v>
      </c>
      <c r="I477" s="21">
        <v>71900</v>
      </c>
      <c r="J477" s="22">
        <f t="shared" si="28"/>
        <v>55.307692307692299</v>
      </c>
      <c r="K477" s="21">
        <v>170659</v>
      </c>
      <c r="L477" s="21">
        <v>8343</v>
      </c>
      <c r="M477" s="21">
        <f t="shared" si="29"/>
        <v>121657</v>
      </c>
      <c r="N477" s="21">
        <v>83884</v>
      </c>
      <c r="O477" s="23">
        <f t="shared" si="30"/>
        <v>1.4503004148586143</v>
      </c>
      <c r="P477" s="24">
        <v>960</v>
      </c>
      <c r="Q477" s="25">
        <f t="shared" si="31"/>
        <v>126.72604166666666</v>
      </c>
      <c r="R477" s="26" t="s">
        <v>972</v>
      </c>
      <c r="S477" s="27">
        <f>ABS(O1304-O477)*100</f>
        <v>42.436893170147918</v>
      </c>
      <c r="T477" s="19" t="s">
        <v>30</v>
      </c>
      <c r="U477" s="19" t="s">
        <v>36</v>
      </c>
      <c r="V477" s="21">
        <v>8343</v>
      </c>
      <c r="W477" s="19" t="s">
        <v>31</v>
      </c>
      <c r="X477" s="19" t="s">
        <v>973</v>
      </c>
      <c r="Y477" s="19" t="s">
        <v>33</v>
      </c>
      <c r="Z477" s="19">
        <v>45</v>
      </c>
    </row>
    <row r="478" spans="1:26" x14ac:dyDescent="0.3">
      <c r="A478" s="19" t="s">
        <v>972</v>
      </c>
      <c r="B478" s="19" t="s">
        <v>1030</v>
      </c>
      <c r="C478" s="19" t="s">
        <v>1031</v>
      </c>
      <c r="D478" s="20">
        <v>45562</v>
      </c>
      <c r="E478" s="21">
        <v>168000</v>
      </c>
      <c r="F478" s="19" t="s">
        <v>27</v>
      </c>
      <c r="G478" s="19" t="s">
        <v>28</v>
      </c>
      <c r="H478" s="21">
        <v>168000</v>
      </c>
      <c r="I478" s="21">
        <v>76900</v>
      </c>
      <c r="J478" s="22">
        <f t="shared" si="28"/>
        <v>45.773809523809526</v>
      </c>
      <c r="K478" s="21">
        <v>166425</v>
      </c>
      <c r="L478" s="21">
        <v>8343</v>
      </c>
      <c r="M478" s="21">
        <f t="shared" si="29"/>
        <v>159657</v>
      </c>
      <c r="N478" s="21">
        <v>81696</v>
      </c>
      <c r="O478" s="23">
        <f t="shared" si="30"/>
        <v>1.9542817273795534</v>
      </c>
      <c r="P478" s="24">
        <v>960</v>
      </c>
      <c r="Q478" s="25">
        <f t="shared" si="31"/>
        <v>166.30937499999999</v>
      </c>
      <c r="R478" s="26" t="s">
        <v>972</v>
      </c>
      <c r="S478" s="27">
        <f>ABS(O1304-O478)*100</f>
        <v>92.83502442224183</v>
      </c>
      <c r="T478" s="19" t="s">
        <v>30</v>
      </c>
      <c r="U478" s="19" t="s">
        <v>36</v>
      </c>
      <c r="V478" s="21">
        <v>8343</v>
      </c>
      <c r="W478" s="19" t="s">
        <v>31</v>
      </c>
      <c r="X478" s="19" t="s">
        <v>973</v>
      </c>
      <c r="Y478" s="19" t="s">
        <v>33</v>
      </c>
      <c r="Z478" s="19">
        <v>45</v>
      </c>
    </row>
    <row r="479" spans="1:26" x14ac:dyDescent="0.3">
      <c r="A479" s="10" t="s">
        <v>972</v>
      </c>
      <c r="B479" s="10" t="s">
        <v>1032</v>
      </c>
      <c r="C479" s="10" t="s">
        <v>1033</v>
      </c>
      <c r="D479" s="11">
        <v>45035</v>
      </c>
      <c r="E479" s="12">
        <v>168000</v>
      </c>
      <c r="F479" s="10" t="s">
        <v>27</v>
      </c>
      <c r="G479" s="10" t="s">
        <v>28</v>
      </c>
      <c r="H479" s="12">
        <v>168000</v>
      </c>
      <c r="I479" s="12">
        <v>85700</v>
      </c>
      <c r="J479" s="13">
        <f t="shared" si="28"/>
        <v>51.011904761904759</v>
      </c>
      <c r="K479" s="12">
        <v>194756</v>
      </c>
      <c r="L479" s="12">
        <v>13501</v>
      </c>
      <c r="M479" s="12">
        <f t="shared" si="29"/>
        <v>154499</v>
      </c>
      <c r="N479" s="12">
        <v>93671</v>
      </c>
      <c r="O479" s="14">
        <f t="shared" si="30"/>
        <v>1.649379210214474</v>
      </c>
      <c r="P479" s="15">
        <v>1008</v>
      </c>
      <c r="Q479" s="16">
        <f t="shared" si="31"/>
        <v>153.27281746031747</v>
      </c>
      <c r="R479" s="17" t="s">
        <v>972</v>
      </c>
      <c r="S479" s="18">
        <f>ABS(O1304-O479)*100</f>
        <v>62.344772705733888</v>
      </c>
      <c r="T479" s="10" t="s">
        <v>30</v>
      </c>
      <c r="U479" s="10" t="s">
        <v>36</v>
      </c>
      <c r="V479" s="12">
        <v>13501</v>
      </c>
      <c r="W479" s="10" t="s">
        <v>31</v>
      </c>
      <c r="X479" s="10" t="s">
        <v>973</v>
      </c>
      <c r="Y479" s="10" t="s">
        <v>33</v>
      </c>
      <c r="Z479" s="10">
        <v>45</v>
      </c>
    </row>
    <row r="480" spans="1:26" x14ac:dyDescent="0.3">
      <c r="A480" s="10" t="s">
        <v>972</v>
      </c>
      <c r="B480" s="10" t="s">
        <v>1034</v>
      </c>
      <c r="C480" s="10" t="s">
        <v>1035</v>
      </c>
      <c r="D480" s="11">
        <v>45428</v>
      </c>
      <c r="E480" s="12">
        <v>196000</v>
      </c>
      <c r="F480" s="10" t="s">
        <v>27</v>
      </c>
      <c r="G480" s="10" t="s">
        <v>28</v>
      </c>
      <c r="H480" s="12">
        <v>196000</v>
      </c>
      <c r="I480" s="12">
        <v>82000</v>
      </c>
      <c r="J480" s="13">
        <f t="shared" si="28"/>
        <v>41.836734693877553</v>
      </c>
      <c r="K480" s="12">
        <v>177254</v>
      </c>
      <c r="L480" s="12">
        <v>9956</v>
      </c>
      <c r="M480" s="12">
        <f t="shared" si="29"/>
        <v>186044</v>
      </c>
      <c r="N480" s="12">
        <v>86458</v>
      </c>
      <c r="O480" s="14">
        <f t="shared" si="30"/>
        <v>2.1518425131277614</v>
      </c>
      <c r="P480" s="15">
        <v>999</v>
      </c>
      <c r="Q480" s="16">
        <f t="shared" si="31"/>
        <v>186.23023023023023</v>
      </c>
      <c r="R480" s="17" t="s">
        <v>972</v>
      </c>
      <c r="S480" s="18">
        <f>ABS(O1304-O480)*100</f>
        <v>112.59110299706263</v>
      </c>
      <c r="T480" s="10" t="s">
        <v>30</v>
      </c>
      <c r="U480" s="10" t="s">
        <v>36</v>
      </c>
      <c r="V480" s="12">
        <v>9956</v>
      </c>
      <c r="W480" s="10" t="s">
        <v>31</v>
      </c>
      <c r="X480" s="10" t="s">
        <v>973</v>
      </c>
      <c r="Y480" s="10" t="s">
        <v>33</v>
      </c>
      <c r="Z480" s="10">
        <v>45</v>
      </c>
    </row>
    <row r="481" spans="1:26" x14ac:dyDescent="0.3">
      <c r="A481" s="19" t="s">
        <v>959</v>
      </c>
      <c r="B481" s="19" t="s">
        <v>957</v>
      </c>
      <c r="C481" s="19" t="s">
        <v>958</v>
      </c>
      <c r="D481" s="20">
        <v>45471</v>
      </c>
      <c r="E481" s="21">
        <v>150000</v>
      </c>
      <c r="F481" s="19" t="s">
        <v>27</v>
      </c>
      <c r="G481" s="19" t="s">
        <v>28</v>
      </c>
      <c r="H481" s="21">
        <v>150000</v>
      </c>
      <c r="I481" s="21">
        <v>64700</v>
      </c>
      <c r="J481" s="22">
        <f t="shared" si="28"/>
        <v>43.133333333333333</v>
      </c>
      <c r="K481" s="21">
        <v>150945</v>
      </c>
      <c r="L481" s="21">
        <v>6720</v>
      </c>
      <c r="M481" s="21">
        <f t="shared" si="29"/>
        <v>143280</v>
      </c>
      <c r="N481" s="21">
        <v>75117</v>
      </c>
      <c r="O481" s="23">
        <f t="shared" si="30"/>
        <v>1.9074244179080635</v>
      </c>
      <c r="P481" s="24">
        <v>1000</v>
      </c>
      <c r="Q481" s="25">
        <f t="shared" si="31"/>
        <v>143.28</v>
      </c>
      <c r="R481" s="26" t="s">
        <v>959</v>
      </c>
      <c r="S481" s="27">
        <f>ABS(O1344-O481)*100</f>
        <v>190.74244179080634</v>
      </c>
      <c r="T481" s="19" t="s">
        <v>30</v>
      </c>
      <c r="U481" s="19" t="s">
        <v>36</v>
      </c>
      <c r="V481" s="21">
        <v>6720</v>
      </c>
      <c r="W481" s="19" t="s">
        <v>31</v>
      </c>
      <c r="X481" s="19" t="s">
        <v>960</v>
      </c>
      <c r="Y481" s="19" t="s">
        <v>33</v>
      </c>
      <c r="Z481" s="19">
        <v>47</v>
      </c>
    </row>
    <row r="482" spans="1:26" x14ac:dyDescent="0.3">
      <c r="A482" s="19" t="s">
        <v>959</v>
      </c>
      <c r="B482" s="19" t="s">
        <v>961</v>
      </c>
      <c r="C482" s="19" t="s">
        <v>962</v>
      </c>
      <c r="D482" s="20">
        <v>45602</v>
      </c>
      <c r="E482" s="21">
        <v>143000</v>
      </c>
      <c r="F482" s="19" t="s">
        <v>27</v>
      </c>
      <c r="G482" s="19" t="s">
        <v>28</v>
      </c>
      <c r="H482" s="21">
        <v>143000</v>
      </c>
      <c r="I482" s="21">
        <v>62100</v>
      </c>
      <c r="J482" s="22">
        <f t="shared" si="28"/>
        <v>43.426573426573427</v>
      </c>
      <c r="K482" s="21">
        <v>145520</v>
      </c>
      <c r="L482" s="21">
        <v>10292</v>
      </c>
      <c r="M482" s="21">
        <f t="shared" si="29"/>
        <v>132708</v>
      </c>
      <c r="N482" s="21">
        <v>70431</v>
      </c>
      <c r="O482" s="23">
        <f t="shared" si="30"/>
        <v>1.8842271159006687</v>
      </c>
      <c r="P482" s="24">
        <v>988</v>
      </c>
      <c r="Q482" s="25">
        <f t="shared" si="31"/>
        <v>134.31983805668017</v>
      </c>
      <c r="R482" s="26" t="s">
        <v>959</v>
      </c>
      <c r="S482" s="27">
        <f>ABS(O1344-O482)*100</f>
        <v>188.42271159006688</v>
      </c>
      <c r="T482" s="19" t="s">
        <v>30</v>
      </c>
      <c r="U482" s="19" t="s">
        <v>31</v>
      </c>
      <c r="V482" s="21">
        <v>8400</v>
      </c>
      <c r="W482" s="19" t="s">
        <v>31</v>
      </c>
      <c r="X482" s="19" t="s">
        <v>960</v>
      </c>
      <c r="Y482" s="19" t="s">
        <v>33</v>
      </c>
      <c r="Z482" s="19">
        <v>48</v>
      </c>
    </row>
    <row r="483" spans="1:26" x14ac:dyDescent="0.3">
      <c r="A483" s="10" t="s">
        <v>959</v>
      </c>
      <c r="B483" s="10" t="s">
        <v>961</v>
      </c>
      <c r="C483" s="10" t="s">
        <v>962</v>
      </c>
      <c r="D483" s="11">
        <v>45743</v>
      </c>
      <c r="E483" s="12">
        <v>156000</v>
      </c>
      <c r="F483" s="10" t="s">
        <v>27</v>
      </c>
      <c r="G483" s="10" t="s">
        <v>28</v>
      </c>
      <c r="H483" s="12">
        <v>156000</v>
      </c>
      <c r="I483" s="12">
        <v>62100</v>
      </c>
      <c r="J483" s="13">
        <f t="shared" si="28"/>
        <v>39.807692307692307</v>
      </c>
      <c r="K483" s="12">
        <v>145520</v>
      </c>
      <c r="L483" s="12">
        <v>10292</v>
      </c>
      <c r="M483" s="12">
        <f t="shared" si="29"/>
        <v>145708</v>
      </c>
      <c r="N483" s="12">
        <v>70431</v>
      </c>
      <c r="O483" s="14">
        <f t="shared" si="30"/>
        <v>2.0688049296474564</v>
      </c>
      <c r="P483" s="15">
        <v>988</v>
      </c>
      <c r="Q483" s="16">
        <f t="shared" si="31"/>
        <v>147.47773279352228</v>
      </c>
      <c r="R483" s="17" t="s">
        <v>959</v>
      </c>
      <c r="S483" s="18">
        <f>ABS(O1344-O483)*100</f>
        <v>206.88049296474566</v>
      </c>
      <c r="T483" s="10" t="s">
        <v>30</v>
      </c>
      <c r="U483" s="10" t="s">
        <v>31</v>
      </c>
      <c r="V483" s="12">
        <v>8400</v>
      </c>
      <c r="W483" s="10" t="s">
        <v>31</v>
      </c>
      <c r="X483" s="10" t="s">
        <v>960</v>
      </c>
      <c r="Y483" s="10" t="s">
        <v>33</v>
      </c>
      <c r="Z483" s="10">
        <v>48</v>
      </c>
    </row>
    <row r="484" spans="1:26" x14ac:dyDescent="0.3">
      <c r="A484" s="10" t="s">
        <v>959</v>
      </c>
      <c r="B484" s="10" t="s">
        <v>963</v>
      </c>
      <c r="C484" s="10" t="s">
        <v>964</v>
      </c>
      <c r="D484" s="11">
        <v>45464</v>
      </c>
      <c r="E484" s="12">
        <v>215000</v>
      </c>
      <c r="F484" s="10" t="s">
        <v>27</v>
      </c>
      <c r="G484" s="10" t="s">
        <v>28</v>
      </c>
      <c r="H484" s="12">
        <v>215000</v>
      </c>
      <c r="I484" s="12">
        <v>93000</v>
      </c>
      <c r="J484" s="13">
        <f t="shared" si="28"/>
        <v>43.255813953488371</v>
      </c>
      <c r="K484" s="12">
        <v>226671</v>
      </c>
      <c r="L484" s="12">
        <v>22788</v>
      </c>
      <c r="M484" s="12">
        <f t="shared" si="29"/>
        <v>192212</v>
      </c>
      <c r="N484" s="12">
        <v>106189</v>
      </c>
      <c r="O484" s="14">
        <f t="shared" si="30"/>
        <v>1.8100933241672865</v>
      </c>
      <c r="P484" s="15">
        <v>1749</v>
      </c>
      <c r="Q484" s="16">
        <f t="shared" si="31"/>
        <v>109.89822755860492</v>
      </c>
      <c r="R484" s="17" t="s">
        <v>959</v>
      </c>
      <c r="S484" s="18">
        <f>ABS(O1344-O484)*100</f>
        <v>181.00933241672865</v>
      </c>
      <c r="T484" s="10" t="s">
        <v>147</v>
      </c>
      <c r="U484" s="10" t="s">
        <v>36</v>
      </c>
      <c r="V484" s="12">
        <v>21775</v>
      </c>
      <c r="W484" s="10" t="s">
        <v>31</v>
      </c>
      <c r="X484" s="10" t="s">
        <v>960</v>
      </c>
      <c r="Y484" s="10" t="s">
        <v>33</v>
      </c>
      <c r="Z484" s="10">
        <v>45</v>
      </c>
    </row>
    <row r="485" spans="1:26" x14ac:dyDescent="0.3">
      <c r="A485" s="19" t="s">
        <v>959</v>
      </c>
      <c r="B485" s="19" t="s">
        <v>965</v>
      </c>
      <c r="C485" s="19" t="s">
        <v>966</v>
      </c>
      <c r="D485" s="20">
        <v>45359</v>
      </c>
      <c r="E485" s="21">
        <v>120000</v>
      </c>
      <c r="F485" s="19" t="s">
        <v>27</v>
      </c>
      <c r="G485" s="19" t="s">
        <v>55</v>
      </c>
      <c r="H485" s="21">
        <v>120000</v>
      </c>
      <c r="I485" s="21">
        <v>59900</v>
      </c>
      <c r="J485" s="22">
        <f t="shared" si="28"/>
        <v>49.916666666666664</v>
      </c>
      <c r="K485" s="21">
        <v>155093</v>
      </c>
      <c r="L485" s="21">
        <v>16273</v>
      </c>
      <c r="M485" s="21">
        <f t="shared" si="29"/>
        <v>103727</v>
      </c>
      <c r="N485" s="21">
        <v>72302</v>
      </c>
      <c r="O485" s="23">
        <f t="shared" si="30"/>
        <v>1.4346352797986224</v>
      </c>
      <c r="P485" s="24">
        <v>1001</v>
      </c>
      <c r="Q485" s="25">
        <f t="shared" si="31"/>
        <v>103.62337662337663</v>
      </c>
      <c r="R485" s="26" t="s">
        <v>959</v>
      </c>
      <c r="S485" s="27">
        <f>ABS(O1344-O485)*100</f>
        <v>143.46352797986225</v>
      </c>
      <c r="T485" s="19" t="s">
        <v>30</v>
      </c>
      <c r="U485" s="19" t="s">
        <v>36</v>
      </c>
      <c r="V485" s="21">
        <v>16273</v>
      </c>
      <c r="W485" s="19" t="s">
        <v>967</v>
      </c>
      <c r="X485" s="19" t="s">
        <v>960</v>
      </c>
      <c r="Y485" s="19" t="s">
        <v>33</v>
      </c>
      <c r="Z485" s="19">
        <v>46</v>
      </c>
    </row>
    <row r="486" spans="1:26" x14ac:dyDescent="0.3">
      <c r="A486" s="19" t="s">
        <v>959</v>
      </c>
      <c r="B486" s="19" t="s">
        <v>968</v>
      </c>
      <c r="C486" s="19" t="s">
        <v>969</v>
      </c>
      <c r="D486" s="20">
        <v>45149</v>
      </c>
      <c r="E486" s="21">
        <v>107000</v>
      </c>
      <c r="F486" s="19" t="s">
        <v>27</v>
      </c>
      <c r="G486" s="19" t="s">
        <v>28</v>
      </c>
      <c r="H486" s="21">
        <v>107000</v>
      </c>
      <c r="I486" s="21">
        <v>41400</v>
      </c>
      <c r="J486" s="22">
        <f t="shared" si="28"/>
        <v>38.691588785046726</v>
      </c>
      <c r="K486" s="21">
        <v>114675</v>
      </c>
      <c r="L486" s="21">
        <v>7232</v>
      </c>
      <c r="M486" s="21">
        <f t="shared" si="29"/>
        <v>99768</v>
      </c>
      <c r="N486" s="21">
        <v>55959</v>
      </c>
      <c r="O486" s="23">
        <f t="shared" si="30"/>
        <v>1.7828767490484105</v>
      </c>
      <c r="P486" s="24">
        <v>875</v>
      </c>
      <c r="Q486" s="25">
        <f t="shared" si="31"/>
        <v>114.02057142857143</v>
      </c>
      <c r="R486" s="26" t="s">
        <v>959</v>
      </c>
      <c r="S486" s="27">
        <f>ABS(O1344-O486)*100</f>
        <v>178.28767490484105</v>
      </c>
      <c r="T486" s="19" t="s">
        <v>30</v>
      </c>
      <c r="U486" s="19" t="s">
        <v>36</v>
      </c>
      <c r="V486" s="21">
        <v>7232</v>
      </c>
      <c r="W486" s="19" t="s">
        <v>31</v>
      </c>
      <c r="X486" s="19" t="s">
        <v>960</v>
      </c>
      <c r="Y486" s="19" t="s">
        <v>33</v>
      </c>
      <c r="Z486" s="19">
        <v>45</v>
      </c>
    </row>
    <row r="487" spans="1:26" x14ac:dyDescent="0.3">
      <c r="A487" s="19" t="s">
        <v>959</v>
      </c>
      <c r="B487" s="19" t="s">
        <v>1589</v>
      </c>
      <c r="C487" s="19" t="s">
        <v>1590</v>
      </c>
      <c r="D487" s="20">
        <v>45380</v>
      </c>
      <c r="E487" s="21">
        <v>169000</v>
      </c>
      <c r="F487" s="19" t="s">
        <v>27</v>
      </c>
      <c r="G487" s="19" t="s">
        <v>28</v>
      </c>
      <c r="H487" s="21">
        <v>169000</v>
      </c>
      <c r="I487" s="21">
        <v>52000</v>
      </c>
      <c r="J487" s="22">
        <f t="shared" si="28"/>
        <v>30.76923076923077</v>
      </c>
      <c r="K487" s="21">
        <v>145925</v>
      </c>
      <c r="L487" s="21">
        <v>7969</v>
      </c>
      <c r="M487" s="21">
        <f t="shared" si="29"/>
        <v>161031</v>
      </c>
      <c r="N487" s="21">
        <v>71852</v>
      </c>
      <c r="O487" s="23">
        <f t="shared" si="30"/>
        <v>2.2411484718588208</v>
      </c>
      <c r="P487" s="24">
        <v>1036</v>
      </c>
      <c r="Q487" s="25">
        <f t="shared" si="31"/>
        <v>155.43532818532819</v>
      </c>
      <c r="R487" s="26" t="s">
        <v>959</v>
      </c>
      <c r="S487" s="27">
        <f>ABS(O1041-O487)*100</f>
        <v>56.951751182055773</v>
      </c>
      <c r="T487" s="19" t="s">
        <v>30</v>
      </c>
      <c r="U487" s="19" t="s">
        <v>36</v>
      </c>
      <c r="V487" s="21">
        <v>7969</v>
      </c>
      <c r="W487" s="19" t="s">
        <v>31</v>
      </c>
      <c r="X487" s="19" t="s">
        <v>960</v>
      </c>
      <c r="Y487" s="19" t="s">
        <v>33</v>
      </c>
      <c r="Z487" s="19">
        <v>45</v>
      </c>
    </row>
    <row r="488" spans="1:26" x14ac:dyDescent="0.3">
      <c r="A488" s="10" t="s">
        <v>959</v>
      </c>
      <c r="B488" s="10" t="s">
        <v>1591</v>
      </c>
      <c r="C488" s="10" t="s">
        <v>1592</v>
      </c>
      <c r="D488" s="11">
        <v>45376</v>
      </c>
      <c r="E488" s="12">
        <v>135000</v>
      </c>
      <c r="F488" s="10" t="s">
        <v>27</v>
      </c>
      <c r="G488" s="10" t="s">
        <v>28</v>
      </c>
      <c r="H488" s="12">
        <v>135000</v>
      </c>
      <c r="I488" s="12">
        <v>58800</v>
      </c>
      <c r="J488" s="13">
        <f t="shared" si="28"/>
        <v>43.55555555555555</v>
      </c>
      <c r="K488" s="12">
        <v>163364</v>
      </c>
      <c r="L488" s="12">
        <v>7969</v>
      </c>
      <c r="M488" s="12">
        <f t="shared" si="29"/>
        <v>127031</v>
      </c>
      <c r="N488" s="12">
        <v>80934</v>
      </c>
      <c r="O488" s="14">
        <f t="shared" si="30"/>
        <v>1.569562853683248</v>
      </c>
      <c r="P488" s="15">
        <v>1036</v>
      </c>
      <c r="Q488" s="16">
        <f t="shared" si="31"/>
        <v>122.61679536679537</v>
      </c>
      <c r="R488" s="17" t="s">
        <v>959</v>
      </c>
      <c r="S488" s="18">
        <f>ABS(O1041-O488)*100</f>
        <v>10.206810635501506</v>
      </c>
      <c r="T488" s="10" t="s">
        <v>30</v>
      </c>
      <c r="U488" s="10" t="s">
        <v>36</v>
      </c>
      <c r="V488" s="12">
        <v>7969</v>
      </c>
      <c r="W488" s="10" t="s">
        <v>31</v>
      </c>
      <c r="X488" s="10" t="s">
        <v>960</v>
      </c>
      <c r="Y488" s="10" t="s">
        <v>33</v>
      </c>
      <c r="Z488" s="10">
        <v>45</v>
      </c>
    </row>
    <row r="489" spans="1:26" x14ac:dyDescent="0.3">
      <c r="A489" s="10" t="s">
        <v>959</v>
      </c>
      <c r="B489" s="10" t="s">
        <v>1593</v>
      </c>
      <c r="C489" s="10" t="s">
        <v>1594</v>
      </c>
      <c r="D489" s="11">
        <v>45373</v>
      </c>
      <c r="E489" s="12">
        <v>165000</v>
      </c>
      <c r="F489" s="10" t="s">
        <v>27</v>
      </c>
      <c r="G489" s="10" t="s">
        <v>28</v>
      </c>
      <c r="H489" s="12">
        <v>165000</v>
      </c>
      <c r="I489" s="12">
        <v>58100</v>
      </c>
      <c r="J489" s="13">
        <f t="shared" si="28"/>
        <v>35.212121212121211</v>
      </c>
      <c r="K489" s="12">
        <v>161598</v>
      </c>
      <c r="L489" s="12">
        <v>7969</v>
      </c>
      <c r="M489" s="12">
        <f t="shared" si="29"/>
        <v>157031</v>
      </c>
      <c r="N489" s="12">
        <v>80015</v>
      </c>
      <c r="O489" s="14">
        <f t="shared" si="30"/>
        <v>1.9625195275885772</v>
      </c>
      <c r="P489" s="15">
        <v>1036</v>
      </c>
      <c r="Q489" s="16">
        <f t="shared" si="31"/>
        <v>151.57432432432432</v>
      </c>
      <c r="R489" s="17" t="s">
        <v>959</v>
      </c>
      <c r="S489" s="18">
        <f>ABS(O1041-O489)*100</f>
        <v>29.088856755031411</v>
      </c>
      <c r="T489" s="10" t="s">
        <v>30</v>
      </c>
      <c r="U489" s="10" t="s">
        <v>36</v>
      </c>
      <c r="V489" s="12">
        <v>7969</v>
      </c>
      <c r="W489" s="10" t="s">
        <v>31</v>
      </c>
      <c r="X489" s="10" t="s">
        <v>960</v>
      </c>
      <c r="Y489" s="10" t="s">
        <v>33</v>
      </c>
      <c r="Z489" s="10">
        <v>45</v>
      </c>
    </row>
    <row r="490" spans="1:26" x14ac:dyDescent="0.3">
      <c r="A490" s="19" t="s">
        <v>959</v>
      </c>
      <c r="B490" s="19" t="s">
        <v>1595</v>
      </c>
      <c r="C490" s="19" t="s">
        <v>1596</v>
      </c>
      <c r="D490" s="20">
        <v>45121</v>
      </c>
      <c r="E490" s="21">
        <v>157000</v>
      </c>
      <c r="F490" s="19" t="s">
        <v>27</v>
      </c>
      <c r="G490" s="19" t="s">
        <v>28</v>
      </c>
      <c r="H490" s="21">
        <v>157000</v>
      </c>
      <c r="I490" s="21">
        <v>58500</v>
      </c>
      <c r="J490" s="22">
        <f t="shared" si="28"/>
        <v>37.261146496815286</v>
      </c>
      <c r="K490" s="21">
        <v>162667</v>
      </c>
      <c r="L490" s="21">
        <v>7969</v>
      </c>
      <c r="M490" s="21">
        <f t="shared" si="29"/>
        <v>149031</v>
      </c>
      <c r="N490" s="21">
        <v>80571</v>
      </c>
      <c r="O490" s="23">
        <f t="shared" si="30"/>
        <v>1.8496853706668652</v>
      </c>
      <c r="P490" s="24">
        <v>1036</v>
      </c>
      <c r="Q490" s="25">
        <f t="shared" si="31"/>
        <v>143.85231660231659</v>
      </c>
      <c r="R490" s="26" t="s">
        <v>959</v>
      </c>
      <c r="S490" s="27">
        <f>ABS(O1041-O490)*100</f>
        <v>17.805441062860218</v>
      </c>
      <c r="T490" s="19" t="s">
        <v>30</v>
      </c>
      <c r="U490" s="19" t="s">
        <v>36</v>
      </c>
      <c r="V490" s="21">
        <v>7969</v>
      </c>
      <c r="W490" s="19" t="s">
        <v>31</v>
      </c>
      <c r="X490" s="19" t="s">
        <v>960</v>
      </c>
      <c r="Y490" s="19" t="s">
        <v>33</v>
      </c>
      <c r="Z490" s="19">
        <v>45</v>
      </c>
    </row>
    <row r="491" spans="1:26" x14ac:dyDescent="0.3">
      <c r="A491" s="19" t="s">
        <v>959</v>
      </c>
      <c r="B491" s="19" t="s">
        <v>1597</v>
      </c>
      <c r="C491" s="19" t="s">
        <v>1598</v>
      </c>
      <c r="D491" s="20">
        <v>45182</v>
      </c>
      <c r="E491" s="21">
        <v>162000</v>
      </c>
      <c r="F491" s="19" t="s">
        <v>27</v>
      </c>
      <c r="G491" s="19" t="s">
        <v>28</v>
      </c>
      <c r="H491" s="21">
        <v>162000</v>
      </c>
      <c r="I491" s="21">
        <v>63300</v>
      </c>
      <c r="J491" s="22">
        <f t="shared" si="28"/>
        <v>39.074074074074069</v>
      </c>
      <c r="K491" s="21">
        <v>175627</v>
      </c>
      <c r="L491" s="21">
        <v>7969</v>
      </c>
      <c r="M491" s="21">
        <f t="shared" si="29"/>
        <v>154031</v>
      </c>
      <c r="N491" s="21">
        <v>87321</v>
      </c>
      <c r="O491" s="23">
        <f t="shared" si="30"/>
        <v>1.7639628497154178</v>
      </c>
      <c r="P491" s="24">
        <v>1036</v>
      </c>
      <c r="Q491" s="25">
        <f t="shared" si="31"/>
        <v>148.67857142857142</v>
      </c>
      <c r="R491" s="26" t="s">
        <v>959</v>
      </c>
      <c r="S491" s="27">
        <f>ABS(O1041-O491)*100</f>
        <v>9.2331889677154777</v>
      </c>
      <c r="T491" s="19" t="s">
        <v>30</v>
      </c>
      <c r="U491" s="19" t="s">
        <v>36</v>
      </c>
      <c r="V491" s="21">
        <v>7969</v>
      </c>
      <c r="W491" s="19" t="s">
        <v>31</v>
      </c>
      <c r="X491" s="19" t="s">
        <v>960</v>
      </c>
      <c r="Y491" s="19" t="s">
        <v>33</v>
      </c>
      <c r="Z491" s="19">
        <v>45</v>
      </c>
    </row>
    <row r="492" spans="1:26" x14ac:dyDescent="0.3">
      <c r="A492" s="10" t="s">
        <v>959</v>
      </c>
      <c r="B492" s="10" t="s">
        <v>1599</v>
      </c>
      <c r="C492" s="10" t="s">
        <v>1600</v>
      </c>
      <c r="D492" s="11">
        <v>45226</v>
      </c>
      <c r="E492" s="12">
        <v>148000</v>
      </c>
      <c r="F492" s="10" t="s">
        <v>27</v>
      </c>
      <c r="G492" s="10" t="s">
        <v>28</v>
      </c>
      <c r="H492" s="12">
        <v>148000</v>
      </c>
      <c r="I492" s="12">
        <v>59100</v>
      </c>
      <c r="J492" s="13">
        <f t="shared" si="28"/>
        <v>39.932432432432428</v>
      </c>
      <c r="K492" s="12">
        <v>168173</v>
      </c>
      <c r="L492" s="12">
        <v>8846</v>
      </c>
      <c r="M492" s="12">
        <f t="shared" si="29"/>
        <v>139154</v>
      </c>
      <c r="N492" s="12">
        <v>82982</v>
      </c>
      <c r="O492" s="14">
        <f t="shared" si="30"/>
        <v>1.6769178858065605</v>
      </c>
      <c r="P492" s="15">
        <v>1036</v>
      </c>
      <c r="Q492" s="16">
        <f t="shared" si="31"/>
        <v>134.31853281853282</v>
      </c>
      <c r="R492" s="17" t="s">
        <v>959</v>
      </c>
      <c r="S492" s="18">
        <f>ABS(O1041-O492)*100</f>
        <v>0.52869257682974791</v>
      </c>
      <c r="T492" s="10" t="s">
        <v>30</v>
      </c>
      <c r="U492" s="10" t="s">
        <v>36</v>
      </c>
      <c r="V492" s="12">
        <v>8846</v>
      </c>
      <c r="W492" s="10" t="s">
        <v>31</v>
      </c>
      <c r="X492" s="10" t="s">
        <v>960</v>
      </c>
      <c r="Y492" s="10" t="s">
        <v>33</v>
      </c>
      <c r="Z492" s="10">
        <v>45</v>
      </c>
    </row>
    <row r="493" spans="1:26" x14ac:dyDescent="0.3">
      <c r="A493" s="19" t="s">
        <v>1038</v>
      </c>
      <c r="B493" s="19" t="s">
        <v>1036</v>
      </c>
      <c r="C493" s="19" t="s">
        <v>1037</v>
      </c>
      <c r="D493" s="20">
        <v>45639</v>
      </c>
      <c r="E493" s="21">
        <v>85000</v>
      </c>
      <c r="F493" s="19" t="s">
        <v>69</v>
      </c>
      <c r="G493" s="19" t="s">
        <v>28</v>
      </c>
      <c r="H493" s="21">
        <v>85000</v>
      </c>
      <c r="I493" s="21">
        <v>85100</v>
      </c>
      <c r="J493" s="22">
        <f t="shared" si="28"/>
        <v>100.11764705882354</v>
      </c>
      <c r="K493" s="21">
        <v>184148</v>
      </c>
      <c r="L493" s="21">
        <v>17454</v>
      </c>
      <c r="M493" s="21">
        <f t="shared" si="29"/>
        <v>67546</v>
      </c>
      <c r="N493" s="21">
        <v>90104</v>
      </c>
      <c r="O493" s="23">
        <f t="shared" si="30"/>
        <v>0.74964485483441357</v>
      </c>
      <c r="P493" s="24">
        <v>1484</v>
      </c>
      <c r="Q493" s="25">
        <f t="shared" si="31"/>
        <v>45.516172506738542</v>
      </c>
      <c r="R493" s="26" t="s">
        <v>1038</v>
      </c>
      <c r="S493" s="27">
        <f>ABS(O1316-O493)*100</f>
        <v>9.685365403995549</v>
      </c>
      <c r="T493" s="19" t="s">
        <v>147</v>
      </c>
      <c r="U493" s="19" t="s">
        <v>31</v>
      </c>
      <c r="V493" s="21">
        <v>17454</v>
      </c>
      <c r="W493" s="19" t="s">
        <v>31</v>
      </c>
      <c r="X493" s="19" t="s">
        <v>1039</v>
      </c>
      <c r="Y493" s="19" t="s">
        <v>33</v>
      </c>
      <c r="Z493" s="19">
        <v>41</v>
      </c>
    </row>
    <row r="494" spans="1:26" x14ac:dyDescent="0.3">
      <c r="A494" s="19" t="s">
        <v>1038</v>
      </c>
      <c r="B494" s="19" t="s">
        <v>1040</v>
      </c>
      <c r="C494" s="19" t="s">
        <v>1041</v>
      </c>
      <c r="D494" s="20">
        <v>45441</v>
      </c>
      <c r="E494" s="21">
        <v>135000</v>
      </c>
      <c r="F494" s="19" t="s">
        <v>27</v>
      </c>
      <c r="G494" s="19" t="s">
        <v>28</v>
      </c>
      <c r="H494" s="21">
        <v>135000</v>
      </c>
      <c r="I494" s="21">
        <v>57600</v>
      </c>
      <c r="J494" s="22">
        <f t="shared" si="28"/>
        <v>42.666666666666671</v>
      </c>
      <c r="K494" s="21">
        <v>128765</v>
      </c>
      <c r="L494" s="21">
        <v>10393</v>
      </c>
      <c r="M494" s="21">
        <f t="shared" si="29"/>
        <v>124607</v>
      </c>
      <c r="N494" s="21">
        <v>63984</v>
      </c>
      <c r="O494" s="23">
        <f t="shared" si="30"/>
        <v>1.9474712428107026</v>
      </c>
      <c r="P494" s="24">
        <v>967</v>
      </c>
      <c r="Q494" s="25">
        <f t="shared" si="31"/>
        <v>128.85935884177869</v>
      </c>
      <c r="R494" s="26" t="s">
        <v>1038</v>
      </c>
      <c r="S494" s="27">
        <f>ABS(O1316-O494)*100</f>
        <v>110.09727339363336</v>
      </c>
      <c r="T494" s="19" t="s">
        <v>30</v>
      </c>
      <c r="U494" s="19" t="s">
        <v>36</v>
      </c>
      <c r="V494" s="21">
        <v>9818</v>
      </c>
      <c r="W494" s="19" t="s">
        <v>31</v>
      </c>
      <c r="X494" s="19" t="s">
        <v>1039</v>
      </c>
      <c r="Y494" s="19" t="s">
        <v>33</v>
      </c>
      <c r="Z494" s="19">
        <v>45</v>
      </c>
    </row>
    <row r="495" spans="1:26" x14ac:dyDescent="0.3">
      <c r="A495" s="10" t="s">
        <v>1038</v>
      </c>
      <c r="B495" s="10" t="s">
        <v>1042</v>
      </c>
      <c r="C495" s="10" t="s">
        <v>1043</v>
      </c>
      <c r="D495" s="11">
        <v>45540</v>
      </c>
      <c r="E495" s="12">
        <v>200000</v>
      </c>
      <c r="F495" s="10" t="s">
        <v>27</v>
      </c>
      <c r="G495" s="10" t="s">
        <v>55</v>
      </c>
      <c r="H495" s="12">
        <v>200000</v>
      </c>
      <c r="I495" s="12">
        <v>72100</v>
      </c>
      <c r="J495" s="13">
        <f t="shared" si="28"/>
        <v>36.049999999999997</v>
      </c>
      <c r="K495" s="12">
        <v>152580</v>
      </c>
      <c r="L495" s="12">
        <v>19900</v>
      </c>
      <c r="M495" s="12">
        <f t="shared" si="29"/>
        <v>180100</v>
      </c>
      <c r="N495" s="12">
        <v>71718</v>
      </c>
      <c r="O495" s="14">
        <f t="shared" si="30"/>
        <v>2.5112245182520425</v>
      </c>
      <c r="P495" s="15">
        <v>840</v>
      </c>
      <c r="Q495" s="16">
        <f t="shared" si="31"/>
        <v>214.4047619047619</v>
      </c>
      <c r="R495" s="17" t="s">
        <v>1038</v>
      </c>
      <c r="S495" s="18">
        <f>ABS(O1316-O495)*100</f>
        <v>166.47260093776734</v>
      </c>
      <c r="T495" s="10" t="s">
        <v>30</v>
      </c>
      <c r="U495" s="10" t="s">
        <v>36</v>
      </c>
      <c r="V495" s="12">
        <v>19900</v>
      </c>
      <c r="W495" s="10" t="s">
        <v>1044</v>
      </c>
      <c r="X495" s="10" t="s">
        <v>1039</v>
      </c>
      <c r="Y495" s="10" t="s">
        <v>33</v>
      </c>
      <c r="Z495" s="10">
        <v>45</v>
      </c>
    </row>
    <row r="496" spans="1:26" x14ac:dyDescent="0.3">
      <c r="A496" s="10" t="s">
        <v>1038</v>
      </c>
      <c r="B496" s="10" t="s">
        <v>1045</v>
      </c>
      <c r="C496" s="10" t="s">
        <v>1046</v>
      </c>
      <c r="D496" s="11">
        <v>45167</v>
      </c>
      <c r="E496" s="12">
        <v>145000</v>
      </c>
      <c r="F496" s="10" t="s">
        <v>27</v>
      </c>
      <c r="G496" s="10" t="s">
        <v>28</v>
      </c>
      <c r="H496" s="12">
        <v>145000</v>
      </c>
      <c r="I496" s="12">
        <v>53800</v>
      </c>
      <c r="J496" s="13">
        <f t="shared" si="28"/>
        <v>37.103448275862064</v>
      </c>
      <c r="K496" s="12">
        <v>132530</v>
      </c>
      <c r="L496" s="12">
        <v>21104</v>
      </c>
      <c r="M496" s="12">
        <f t="shared" si="29"/>
        <v>123896</v>
      </c>
      <c r="N496" s="12">
        <v>60230</v>
      </c>
      <c r="O496" s="14">
        <f t="shared" si="30"/>
        <v>2.0570479827328572</v>
      </c>
      <c r="P496" s="15">
        <v>820</v>
      </c>
      <c r="Q496" s="16">
        <f t="shared" si="31"/>
        <v>151.09268292682927</v>
      </c>
      <c r="R496" s="17" t="s">
        <v>1038</v>
      </c>
      <c r="S496" s="18">
        <f>ABS(O1316-O496)*100</f>
        <v>121.05494738584881</v>
      </c>
      <c r="T496" s="10" t="s">
        <v>30</v>
      </c>
      <c r="U496" s="10" t="s">
        <v>36</v>
      </c>
      <c r="V496" s="12">
        <v>19901</v>
      </c>
      <c r="W496" s="10" t="s">
        <v>31</v>
      </c>
      <c r="X496" s="10" t="s">
        <v>1039</v>
      </c>
      <c r="Y496" s="10" t="s">
        <v>33</v>
      </c>
      <c r="Z496" s="10">
        <v>45</v>
      </c>
    </row>
    <row r="497" spans="1:26" x14ac:dyDescent="0.3">
      <c r="A497" s="56" t="s">
        <v>1038</v>
      </c>
      <c r="B497" s="19" t="s">
        <v>2793</v>
      </c>
      <c r="C497" s="19" t="s">
        <v>2794</v>
      </c>
      <c r="D497" s="20">
        <v>45026</v>
      </c>
      <c r="E497" s="21">
        <v>125000</v>
      </c>
      <c r="F497" s="19" t="s">
        <v>27</v>
      </c>
      <c r="G497" s="19" t="s">
        <v>2790</v>
      </c>
      <c r="H497" s="21">
        <v>125000</v>
      </c>
      <c r="I497" s="21">
        <v>46800</v>
      </c>
      <c r="J497" s="22">
        <f t="shared" si="28"/>
        <v>37.44</v>
      </c>
      <c r="K497" s="21">
        <v>115858</v>
      </c>
      <c r="L497" s="21">
        <v>12745</v>
      </c>
      <c r="M497" s="21">
        <f t="shared" si="29"/>
        <v>112255</v>
      </c>
      <c r="N497" s="21">
        <v>55736</v>
      </c>
      <c r="O497" s="23">
        <f t="shared" si="30"/>
        <v>2.014048370891345</v>
      </c>
      <c r="P497" s="24">
        <v>818</v>
      </c>
      <c r="Q497" s="25">
        <f t="shared" si="31"/>
        <v>137.23105134474326</v>
      </c>
      <c r="R497" s="26" t="s">
        <v>1038</v>
      </c>
      <c r="S497" s="27">
        <f>ABS(O1326-O497)*100</f>
        <v>118.6455748913768</v>
      </c>
      <c r="T497" s="19" t="s">
        <v>43</v>
      </c>
      <c r="U497" s="19" t="s">
        <v>36</v>
      </c>
      <c r="V497" s="21">
        <v>11021</v>
      </c>
      <c r="W497" s="19" t="s">
        <v>31</v>
      </c>
      <c r="X497" s="19" t="s">
        <v>1039</v>
      </c>
      <c r="Y497" s="19" t="s">
        <v>33</v>
      </c>
      <c r="Z497" s="19">
        <v>45</v>
      </c>
    </row>
    <row r="498" spans="1:26" x14ac:dyDescent="0.3">
      <c r="A498" s="19" t="s">
        <v>1038</v>
      </c>
      <c r="B498" s="19" t="s">
        <v>1047</v>
      </c>
      <c r="C498" s="19" t="s">
        <v>1048</v>
      </c>
      <c r="D498" s="20">
        <v>45583</v>
      </c>
      <c r="E498" s="21">
        <v>147000</v>
      </c>
      <c r="F498" s="19" t="s">
        <v>27</v>
      </c>
      <c r="G498" s="19" t="s">
        <v>28</v>
      </c>
      <c r="H498" s="21">
        <v>147000</v>
      </c>
      <c r="I498" s="21">
        <v>67400</v>
      </c>
      <c r="J498" s="22">
        <f t="shared" si="28"/>
        <v>45.850340136054427</v>
      </c>
      <c r="K498" s="21">
        <v>144075</v>
      </c>
      <c r="L498" s="21">
        <v>9796</v>
      </c>
      <c r="M498" s="21">
        <f t="shared" si="29"/>
        <v>137204</v>
      </c>
      <c r="N498" s="21">
        <v>72583</v>
      </c>
      <c r="O498" s="23">
        <f t="shared" si="30"/>
        <v>1.89030489233016</v>
      </c>
      <c r="P498" s="24">
        <v>970</v>
      </c>
      <c r="Q498" s="25">
        <f t="shared" si="31"/>
        <v>141.44742268041236</v>
      </c>
      <c r="R498" s="26" t="s">
        <v>1038</v>
      </c>
      <c r="S498" s="27">
        <f>ABS(O1317-O498)*100</f>
        <v>115.28711891334673</v>
      </c>
      <c r="T498" s="19" t="s">
        <v>43</v>
      </c>
      <c r="U498" s="19" t="s">
        <v>31</v>
      </c>
      <c r="V498" s="21">
        <v>9796</v>
      </c>
      <c r="W498" s="19" t="s">
        <v>31</v>
      </c>
      <c r="X498" s="19" t="s">
        <v>1039</v>
      </c>
      <c r="Y498" s="19" t="s">
        <v>33</v>
      </c>
      <c r="Z498" s="19">
        <v>45</v>
      </c>
    </row>
    <row r="499" spans="1:26" x14ac:dyDescent="0.3">
      <c r="A499" s="19" t="s">
        <v>1038</v>
      </c>
      <c r="B499" s="19" t="s">
        <v>1049</v>
      </c>
      <c r="C499" s="19" t="s">
        <v>1050</v>
      </c>
      <c r="D499" s="20">
        <v>45288</v>
      </c>
      <c r="E499" s="21">
        <v>140000</v>
      </c>
      <c r="F499" s="19" t="s">
        <v>27</v>
      </c>
      <c r="G499" s="19" t="s">
        <v>28</v>
      </c>
      <c r="H499" s="21">
        <v>140000</v>
      </c>
      <c r="I499" s="21">
        <v>47900</v>
      </c>
      <c r="J499" s="22">
        <f t="shared" si="28"/>
        <v>34.214285714285715</v>
      </c>
      <c r="K499" s="21">
        <v>117875</v>
      </c>
      <c r="L499" s="21">
        <v>9637</v>
      </c>
      <c r="M499" s="21">
        <f t="shared" si="29"/>
        <v>130363</v>
      </c>
      <c r="N499" s="21">
        <v>58507</v>
      </c>
      <c r="O499" s="23">
        <f t="shared" si="30"/>
        <v>2.2281607329037549</v>
      </c>
      <c r="P499" s="24">
        <v>672</v>
      </c>
      <c r="Q499" s="25">
        <f t="shared" si="31"/>
        <v>193.99255952380952</v>
      </c>
      <c r="R499" s="26" t="s">
        <v>1038</v>
      </c>
      <c r="S499" s="27">
        <f>ABS(O1317-O499)*100</f>
        <v>149.07270297070622</v>
      </c>
      <c r="T499" s="19" t="s">
        <v>30</v>
      </c>
      <c r="U499" s="19" t="s">
        <v>36</v>
      </c>
      <c r="V499" s="21">
        <v>9637</v>
      </c>
      <c r="W499" s="19" t="s">
        <v>31</v>
      </c>
      <c r="X499" s="19" t="s">
        <v>1039</v>
      </c>
      <c r="Y499" s="19" t="s">
        <v>33</v>
      </c>
      <c r="Z499" s="19">
        <v>45</v>
      </c>
    </row>
    <row r="500" spans="1:26" x14ac:dyDescent="0.3">
      <c r="A500" s="10" t="s">
        <v>1038</v>
      </c>
      <c r="B500" s="10" t="s">
        <v>1051</v>
      </c>
      <c r="C500" s="10" t="s">
        <v>1052</v>
      </c>
      <c r="D500" s="11">
        <v>45331</v>
      </c>
      <c r="E500" s="12">
        <v>205000</v>
      </c>
      <c r="F500" s="10" t="s">
        <v>27</v>
      </c>
      <c r="G500" s="10" t="s">
        <v>28</v>
      </c>
      <c r="H500" s="12">
        <v>205000</v>
      </c>
      <c r="I500" s="12">
        <v>52500</v>
      </c>
      <c r="J500" s="13">
        <f t="shared" si="28"/>
        <v>25.609756097560975</v>
      </c>
      <c r="K500" s="12">
        <v>130011</v>
      </c>
      <c r="L500" s="12">
        <v>9685</v>
      </c>
      <c r="M500" s="12">
        <f t="shared" si="29"/>
        <v>195315</v>
      </c>
      <c r="N500" s="12">
        <v>65041</v>
      </c>
      <c r="O500" s="14">
        <f t="shared" si="30"/>
        <v>3.0029519841330852</v>
      </c>
      <c r="P500" s="15">
        <v>680</v>
      </c>
      <c r="Q500" s="16">
        <f t="shared" si="31"/>
        <v>287.22794117647061</v>
      </c>
      <c r="R500" s="17" t="s">
        <v>1038</v>
      </c>
      <c r="S500" s="18">
        <f>ABS(O1317-O500)*100</f>
        <v>226.55182809363924</v>
      </c>
      <c r="T500" s="10" t="s">
        <v>30</v>
      </c>
      <c r="U500" s="10" t="s">
        <v>36</v>
      </c>
      <c r="V500" s="12">
        <v>9685</v>
      </c>
      <c r="W500" s="10" t="s">
        <v>31</v>
      </c>
      <c r="X500" s="10" t="s">
        <v>1039</v>
      </c>
      <c r="Y500" s="10" t="s">
        <v>33</v>
      </c>
      <c r="Z500" s="10">
        <v>45</v>
      </c>
    </row>
    <row r="501" spans="1:26" x14ac:dyDescent="0.3">
      <c r="A501" s="10" t="s">
        <v>1038</v>
      </c>
      <c r="B501" s="10" t="s">
        <v>1053</v>
      </c>
      <c r="C501" s="10" t="s">
        <v>1054</v>
      </c>
      <c r="D501" s="11">
        <v>45534</v>
      </c>
      <c r="E501" s="12">
        <v>160000</v>
      </c>
      <c r="F501" s="10" t="s">
        <v>27</v>
      </c>
      <c r="G501" s="10" t="s">
        <v>28</v>
      </c>
      <c r="H501" s="12">
        <v>160000</v>
      </c>
      <c r="I501" s="12">
        <v>62500</v>
      </c>
      <c r="J501" s="13">
        <f t="shared" si="28"/>
        <v>39.0625</v>
      </c>
      <c r="K501" s="12">
        <v>132945</v>
      </c>
      <c r="L501" s="12">
        <v>9737</v>
      </c>
      <c r="M501" s="12">
        <f t="shared" si="29"/>
        <v>150263</v>
      </c>
      <c r="N501" s="12">
        <v>66598</v>
      </c>
      <c r="O501" s="14">
        <f t="shared" si="30"/>
        <v>2.2562689570257364</v>
      </c>
      <c r="P501" s="15">
        <v>811</v>
      </c>
      <c r="Q501" s="16">
        <f t="shared" si="31"/>
        <v>185.28113440197288</v>
      </c>
      <c r="R501" s="17" t="s">
        <v>1038</v>
      </c>
      <c r="S501" s="18">
        <f>ABS(O1317-O501)*100</f>
        <v>151.88352538290437</v>
      </c>
      <c r="T501" s="10" t="s">
        <v>30</v>
      </c>
      <c r="U501" s="10" t="s">
        <v>36</v>
      </c>
      <c r="V501" s="12">
        <v>9737</v>
      </c>
      <c r="W501" s="10" t="s">
        <v>31</v>
      </c>
      <c r="X501" s="10" t="s">
        <v>1039</v>
      </c>
      <c r="Y501" s="10" t="s">
        <v>33</v>
      </c>
      <c r="Z501" s="10">
        <v>45</v>
      </c>
    </row>
    <row r="502" spans="1:26" x14ac:dyDescent="0.3">
      <c r="A502" s="19" t="s">
        <v>1038</v>
      </c>
      <c r="B502" s="19" t="s">
        <v>1055</v>
      </c>
      <c r="C502" s="19" t="s">
        <v>1056</v>
      </c>
      <c r="D502" s="20">
        <v>45380</v>
      </c>
      <c r="E502" s="21">
        <v>174900</v>
      </c>
      <c r="F502" s="19" t="s">
        <v>27</v>
      </c>
      <c r="G502" s="19" t="s">
        <v>28</v>
      </c>
      <c r="H502" s="21">
        <v>174900</v>
      </c>
      <c r="I502" s="21">
        <v>74500</v>
      </c>
      <c r="J502" s="22">
        <f t="shared" si="28"/>
        <v>42.59576901086335</v>
      </c>
      <c r="K502" s="21">
        <v>185723</v>
      </c>
      <c r="L502" s="21">
        <v>10201</v>
      </c>
      <c r="M502" s="21">
        <f t="shared" si="29"/>
        <v>164699</v>
      </c>
      <c r="N502" s="21">
        <v>94876</v>
      </c>
      <c r="O502" s="23">
        <f t="shared" si="30"/>
        <v>1.7359395421392132</v>
      </c>
      <c r="P502" s="24">
        <v>975</v>
      </c>
      <c r="Q502" s="25">
        <f t="shared" si="31"/>
        <v>168.92205128205129</v>
      </c>
      <c r="R502" s="26" t="s">
        <v>1038</v>
      </c>
      <c r="S502" s="27">
        <f>ABS(O1317-O502)*100</f>
        <v>99.850583894252068</v>
      </c>
      <c r="T502" s="19" t="s">
        <v>43</v>
      </c>
      <c r="U502" s="19" t="s">
        <v>36</v>
      </c>
      <c r="V502" s="21">
        <v>10201</v>
      </c>
      <c r="W502" s="19" t="s">
        <v>31</v>
      </c>
      <c r="X502" s="19" t="s">
        <v>1039</v>
      </c>
      <c r="Y502" s="19" t="s">
        <v>33</v>
      </c>
      <c r="Z502" s="19">
        <v>45</v>
      </c>
    </row>
    <row r="503" spans="1:26" x14ac:dyDescent="0.3">
      <c r="A503" s="19" t="s">
        <v>1038</v>
      </c>
      <c r="B503" s="19" t="s">
        <v>1057</v>
      </c>
      <c r="C503" s="19" t="s">
        <v>1058</v>
      </c>
      <c r="D503" s="20">
        <v>45568</v>
      </c>
      <c r="E503" s="21">
        <v>233000</v>
      </c>
      <c r="F503" s="19" t="s">
        <v>27</v>
      </c>
      <c r="G503" s="19" t="s">
        <v>28</v>
      </c>
      <c r="H503" s="21">
        <v>233000</v>
      </c>
      <c r="I503" s="21">
        <v>86000</v>
      </c>
      <c r="J503" s="22">
        <f t="shared" si="28"/>
        <v>36.909871244635198</v>
      </c>
      <c r="K503" s="21">
        <v>181707</v>
      </c>
      <c r="L503" s="21">
        <v>10140</v>
      </c>
      <c r="M503" s="21">
        <f t="shared" si="29"/>
        <v>222860</v>
      </c>
      <c r="N503" s="21">
        <v>92738</v>
      </c>
      <c r="O503" s="23">
        <f t="shared" si="30"/>
        <v>2.4031141495395629</v>
      </c>
      <c r="P503" s="24">
        <v>1352</v>
      </c>
      <c r="Q503" s="25">
        <f t="shared" si="31"/>
        <v>164.83727810650888</v>
      </c>
      <c r="R503" s="26" t="s">
        <v>1038</v>
      </c>
      <c r="S503" s="27">
        <f>ABS(O1317-O503)*100</f>
        <v>166.56804463428702</v>
      </c>
      <c r="T503" s="19" t="s">
        <v>181</v>
      </c>
      <c r="U503" s="19" t="s">
        <v>36</v>
      </c>
      <c r="V503" s="21">
        <v>10140</v>
      </c>
      <c r="W503" s="19" t="s">
        <v>31</v>
      </c>
      <c r="X503" s="19" t="s">
        <v>1039</v>
      </c>
      <c r="Y503" s="19" t="s">
        <v>33</v>
      </c>
      <c r="Z503" s="19">
        <v>45</v>
      </c>
    </row>
    <row r="504" spans="1:26" x14ac:dyDescent="0.3">
      <c r="A504" s="56" t="s">
        <v>1038</v>
      </c>
      <c r="B504" s="19" t="s">
        <v>2795</v>
      </c>
      <c r="C504" s="19" t="s">
        <v>2796</v>
      </c>
      <c r="D504" s="20">
        <v>45350</v>
      </c>
      <c r="E504" s="21">
        <v>165000</v>
      </c>
      <c r="F504" s="19" t="s">
        <v>27</v>
      </c>
      <c r="G504" s="19" t="s">
        <v>2781</v>
      </c>
      <c r="H504" s="21">
        <v>165000</v>
      </c>
      <c r="I504" s="21">
        <v>81400</v>
      </c>
      <c r="J504" s="22">
        <f t="shared" si="28"/>
        <v>49.333333333333336</v>
      </c>
      <c r="K504" s="21">
        <v>203107</v>
      </c>
      <c r="L504" s="21">
        <v>10405</v>
      </c>
      <c r="M504" s="21">
        <f t="shared" si="29"/>
        <v>154595</v>
      </c>
      <c r="N504" s="21">
        <v>104163</v>
      </c>
      <c r="O504" s="23">
        <f t="shared" si="30"/>
        <v>1.4841642425813388</v>
      </c>
      <c r="P504" s="24">
        <v>1043</v>
      </c>
      <c r="Q504" s="25">
        <f t="shared" si="31"/>
        <v>148.22147651006711</v>
      </c>
      <c r="R504" s="26" t="s">
        <v>1038</v>
      </c>
      <c r="S504" s="27">
        <f>ABS(O1324-O504)*100</f>
        <v>63.984183093872339</v>
      </c>
      <c r="T504" s="19" t="s">
        <v>43</v>
      </c>
      <c r="U504" s="19" t="s">
        <v>36</v>
      </c>
      <c r="V504" s="21">
        <v>10405</v>
      </c>
      <c r="W504" s="19" t="s">
        <v>31</v>
      </c>
      <c r="X504" s="19" t="s">
        <v>1039</v>
      </c>
      <c r="Y504" s="19" t="s">
        <v>33</v>
      </c>
      <c r="Z504" s="19">
        <v>45</v>
      </c>
    </row>
    <row r="505" spans="1:26" x14ac:dyDescent="0.3">
      <c r="A505" s="10" t="s">
        <v>1038</v>
      </c>
      <c r="B505" s="10" t="s">
        <v>1059</v>
      </c>
      <c r="C505" s="10" t="s">
        <v>1060</v>
      </c>
      <c r="D505" s="11">
        <v>45210</v>
      </c>
      <c r="E505" s="12">
        <v>149900</v>
      </c>
      <c r="F505" s="10" t="s">
        <v>27</v>
      </c>
      <c r="G505" s="10" t="s">
        <v>28</v>
      </c>
      <c r="H505" s="12">
        <v>149900</v>
      </c>
      <c r="I505" s="12">
        <v>53800</v>
      </c>
      <c r="J505" s="13">
        <f t="shared" si="28"/>
        <v>35.890593729152769</v>
      </c>
      <c r="K505" s="12">
        <v>127728</v>
      </c>
      <c r="L505" s="12">
        <v>10405</v>
      </c>
      <c r="M505" s="12">
        <f t="shared" si="29"/>
        <v>139495</v>
      </c>
      <c r="N505" s="12">
        <v>63417</v>
      </c>
      <c r="O505" s="14">
        <f t="shared" si="30"/>
        <v>2.1996467824085024</v>
      </c>
      <c r="P505" s="15">
        <v>1001</v>
      </c>
      <c r="Q505" s="16">
        <f t="shared" si="31"/>
        <v>139.35564435564436</v>
      </c>
      <c r="R505" s="17" t="s">
        <v>1038</v>
      </c>
      <c r="S505" s="18">
        <f>ABS(O1318-O505)*100</f>
        <v>142.61476669478012</v>
      </c>
      <c r="T505" s="10" t="s">
        <v>708</v>
      </c>
      <c r="U505" s="10" t="s">
        <v>36</v>
      </c>
      <c r="V505" s="12">
        <v>10405</v>
      </c>
      <c r="W505" s="10" t="s">
        <v>31</v>
      </c>
      <c r="X505" s="10" t="s">
        <v>1039</v>
      </c>
      <c r="Y505" s="10" t="s">
        <v>33</v>
      </c>
      <c r="Z505" s="10">
        <v>50</v>
      </c>
    </row>
    <row r="506" spans="1:26" x14ac:dyDescent="0.3">
      <c r="A506" s="10" t="s">
        <v>1038</v>
      </c>
      <c r="B506" s="10" t="s">
        <v>1061</v>
      </c>
      <c r="C506" s="10" t="s">
        <v>1062</v>
      </c>
      <c r="D506" s="11">
        <v>45026</v>
      </c>
      <c r="E506" s="12">
        <v>122500</v>
      </c>
      <c r="F506" s="10" t="s">
        <v>27</v>
      </c>
      <c r="G506" s="10" t="s">
        <v>28</v>
      </c>
      <c r="H506" s="12">
        <v>122500</v>
      </c>
      <c r="I506" s="12">
        <v>53900</v>
      </c>
      <c r="J506" s="13">
        <f t="shared" si="28"/>
        <v>44</v>
      </c>
      <c r="K506" s="12">
        <v>132971</v>
      </c>
      <c r="L506" s="12">
        <v>10405</v>
      </c>
      <c r="M506" s="12">
        <f t="shared" si="29"/>
        <v>112095</v>
      </c>
      <c r="N506" s="12">
        <v>66251</v>
      </c>
      <c r="O506" s="14">
        <f t="shared" si="30"/>
        <v>1.6919744607628564</v>
      </c>
      <c r="P506" s="15">
        <v>711</v>
      </c>
      <c r="Q506" s="16">
        <f t="shared" si="31"/>
        <v>157.65822784810126</v>
      </c>
      <c r="R506" s="17" t="s">
        <v>1038</v>
      </c>
      <c r="S506" s="18">
        <f>ABS(O1318-O506)*100</f>
        <v>91.847534530215526</v>
      </c>
      <c r="T506" s="10" t="s">
        <v>30</v>
      </c>
      <c r="U506" s="10" t="s">
        <v>36</v>
      </c>
      <c r="V506" s="12">
        <v>10405</v>
      </c>
      <c r="W506" s="10" t="s">
        <v>31</v>
      </c>
      <c r="X506" s="10" t="s">
        <v>1039</v>
      </c>
      <c r="Y506" s="10" t="s">
        <v>33</v>
      </c>
      <c r="Z506" s="10">
        <v>45</v>
      </c>
    </row>
    <row r="507" spans="1:26" x14ac:dyDescent="0.3">
      <c r="A507" s="19" t="s">
        <v>1038</v>
      </c>
      <c r="B507" s="19" t="s">
        <v>1063</v>
      </c>
      <c r="C507" s="19" t="s">
        <v>1064</v>
      </c>
      <c r="D507" s="20">
        <v>45685</v>
      </c>
      <c r="E507" s="21">
        <v>130000</v>
      </c>
      <c r="F507" s="19" t="s">
        <v>27</v>
      </c>
      <c r="G507" s="19" t="s">
        <v>28</v>
      </c>
      <c r="H507" s="21">
        <v>130000</v>
      </c>
      <c r="I507" s="21">
        <v>53200</v>
      </c>
      <c r="J507" s="22">
        <f t="shared" si="28"/>
        <v>40.92307692307692</v>
      </c>
      <c r="K507" s="21">
        <v>117123</v>
      </c>
      <c r="L507" s="21">
        <v>9196</v>
      </c>
      <c r="M507" s="21">
        <f t="shared" si="29"/>
        <v>120804</v>
      </c>
      <c r="N507" s="21">
        <v>58338</v>
      </c>
      <c r="O507" s="23">
        <f t="shared" si="30"/>
        <v>2.0707600534814357</v>
      </c>
      <c r="P507" s="24">
        <v>768</v>
      </c>
      <c r="Q507" s="25">
        <f t="shared" si="31"/>
        <v>157.296875</v>
      </c>
      <c r="R507" s="26" t="s">
        <v>1038</v>
      </c>
      <c r="S507" s="27">
        <f>ABS(O1318-O507)*100</f>
        <v>129.72609380207345</v>
      </c>
      <c r="T507" s="19" t="s">
        <v>30</v>
      </c>
      <c r="U507" s="19" t="s">
        <v>31</v>
      </c>
      <c r="V507" s="21">
        <v>9196</v>
      </c>
      <c r="W507" s="19" t="s">
        <v>31</v>
      </c>
      <c r="X507" s="19" t="s">
        <v>1039</v>
      </c>
      <c r="Y507" s="19" t="s">
        <v>33</v>
      </c>
      <c r="Z507" s="19">
        <v>45</v>
      </c>
    </row>
    <row r="508" spans="1:26" x14ac:dyDescent="0.3">
      <c r="A508" s="19" t="s">
        <v>1038</v>
      </c>
      <c r="B508" s="19" t="s">
        <v>1065</v>
      </c>
      <c r="C508" s="19" t="s">
        <v>1066</v>
      </c>
      <c r="D508" s="20">
        <v>45398</v>
      </c>
      <c r="E508" s="21">
        <v>200000</v>
      </c>
      <c r="F508" s="19" t="s">
        <v>27</v>
      </c>
      <c r="G508" s="19" t="s">
        <v>28</v>
      </c>
      <c r="H508" s="21">
        <v>200000</v>
      </c>
      <c r="I508" s="21">
        <v>74200</v>
      </c>
      <c r="J508" s="22">
        <f t="shared" si="28"/>
        <v>37.1</v>
      </c>
      <c r="K508" s="21">
        <v>157216</v>
      </c>
      <c r="L508" s="21">
        <v>9912</v>
      </c>
      <c r="M508" s="21">
        <f t="shared" si="29"/>
        <v>190088</v>
      </c>
      <c r="N508" s="21">
        <v>79623</v>
      </c>
      <c r="O508" s="23">
        <f t="shared" si="30"/>
        <v>2.3873503887067806</v>
      </c>
      <c r="P508" s="24">
        <v>1001</v>
      </c>
      <c r="Q508" s="25">
        <f t="shared" si="31"/>
        <v>189.89810189810188</v>
      </c>
      <c r="R508" s="26" t="s">
        <v>1038</v>
      </c>
      <c r="S508" s="27">
        <f>ABS(O1318-O508)*100</f>
        <v>161.38512732460794</v>
      </c>
      <c r="T508" s="19" t="s">
        <v>30</v>
      </c>
      <c r="U508" s="19" t="s">
        <v>36</v>
      </c>
      <c r="V508" s="21">
        <v>9912</v>
      </c>
      <c r="W508" s="19" t="s">
        <v>31</v>
      </c>
      <c r="X508" s="19" t="s">
        <v>1039</v>
      </c>
      <c r="Y508" s="19" t="s">
        <v>33</v>
      </c>
      <c r="Z508" s="19">
        <v>45</v>
      </c>
    </row>
    <row r="509" spans="1:26" x14ac:dyDescent="0.3">
      <c r="A509" s="10" t="s">
        <v>1038</v>
      </c>
      <c r="B509" s="10" t="s">
        <v>1067</v>
      </c>
      <c r="C509" s="10" t="s">
        <v>1068</v>
      </c>
      <c r="D509" s="11">
        <v>45273</v>
      </c>
      <c r="E509" s="12">
        <v>148500</v>
      </c>
      <c r="F509" s="10" t="s">
        <v>27</v>
      </c>
      <c r="G509" s="10" t="s">
        <v>28</v>
      </c>
      <c r="H509" s="12">
        <v>148500</v>
      </c>
      <c r="I509" s="12">
        <v>54000</v>
      </c>
      <c r="J509" s="13">
        <f t="shared" si="28"/>
        <v>36.363636363636367</v>
      </c>
      <c r="K509" s="12">
        <v>133272</v>
      </c>
      <c r="L509" s="12">
        <v>9912</v>
      </c>
      <c r="M509" s="12">
        <f t="shared" si="29"/>
        <v>138588</v>
      </c>
      <c r="N509" s="12">
        <v>66681</v>
      </c>
      <c r="O509" s="14">
        <f t="shared" si="30"/>
        <v>2.0783731497727986</v>
      </c>
      <c r="P509" s="15">
        <v>792</v>
      </c>
      <c r="Q509" s="16">
        <f t="shared" si="31"/>
        <v>174.9848484848485</v>
      </c>
      <c r="R509" s="17" t="s">
        <v>1038</v>
      </c>
      <c r="S509" s="18">
        <f>ABS(O1318-O509)*100</f>
        <v>130.48740343120974</v>
      </c>
      <c r="T509" s="10" t="s">
        <v>30</v>
      </c>
      <c r="U509" s="10" t="s">
        <v>36</v>
      </c>
      <c r="V509" s="12">
        <v>9912</v>
      </c>
      <c r="W509" s="10" t="s">
        <v>31</v>
      </c>
      <c r="X509" s="10" t="s">
        <v>1039</v>
      </c>
      <c r="Y509" s="10" t="s">
        <v>33</v>
      </c>
      <c r="Z509" s="10">
        <v>45</v>
      </c>
    </row>
    <row r="510" spans="1:26" x14ac:dyDescent="0.3">
      <c r="A510" s="10" t="s">
        <v>1038</v>
      </c>
      <c r="B510" s="10" t="s">
        <v>1069</v>
      </c>
      <c r="C510" s="10" t="s">
        <v>1070</v>
      </c>
      <c r="D510" s="11">
        <v>45316</v>
      </c>
      <c r="E510" s="12">
        <v>120000</v>
      </c>
      <c r="F510" s="10" t="s">
        <v>27</v>
      </c>
      <c r="G510" s="10" t="s">
        <v>28</v>
      </c>
      <c r="H510" s="12">
        <v>120000</v>
      </c>
      <c r="I510" s="12">
        <v>59100</v>
      </c>
      <c r="J510" s="13">
        <f t="shared" si="28"/>
        <v>49.25</v>
      </c>
      <c r="K510" s="12">
        <v>148033</v>
      </c>
      <c r="L510" s="12">
        <v>9912</v>
      </c>
      <c r="M510" s="12">
        <f t="shared" si="29"/>
        <v>110088</v>
      </c>
      <c r="N510" s="12">
        <v>74660</v>
      </c>
      <c r="O510" s="14">
        <f t="shared" si="30"/>
        <v>1.474524511117064</v>
      </c>
      <c r="P510" s="15">
        <v>744</v>
      </c>
      <c r="Q510" s="16">
        <f t="shared" si="31"/>
        <v>147.96774193548387</v>
      </c>
      <c r="R510" s="17" t="s">
        <v>1038</v>
      </c>
      <c r="S510" s="18">
        <f>ABS(O1318-O510)*100</f>
        <v>70.102539565636278</v>
      </c>
      <c r="T510" s="10" t="s">
        <v>30</v>
      </c>
      <c r="U510" s="10" t="s">
        <v>36</v>
      </c>
      <c r="V510" s="12">
        <v>9912</v>
      </c>
      <c r="W510" s="10" t="s">
        <v>31</v>
      </c>
      <c r="X510" s="10" t="s">
        <v>1039</v>
      </c>
      <c r="Y510" s="10" t="s">
        <v>33</v>
      </c>
      <c r="Z510" s="10">
        <v>45</v>
      </c>
    </row>
    <row r="511" spans="1:26" x14ac:dyDescent="0.3">
      <c r="A511" s="19" t="s">
        <v>1038</v>
      </c>
      <c r="B511" s="19" t="s">
        <v>1071</v>
      </c>
      <c r="C511" s="19" t="s">
        <v>1072</v>
      </c>
      <c r="D511" s="20">
        <v>45744</v>
      </c>
      <c r="E511" s="21">
        <v>144000</v>
      </c>
      <c r="F511" s="19" t="s">
        <v>27</v>
      </c>
      <c r="G511" s="19" t="s">
        <v>28</v>
      </c>
      <c r="H511" s="21">
        <v>144000</v>
      </c>
      <c r="I511" s="21">
        <v>59400</v>
      </c>
      <c r="J511" s="22">
        <f t="shared" si="28"/>
        <v>41.25</v>
      </c>
      <c r="K511" s="21">
        <v>125715</v>
      </c>
      <c r="L511" s="21">
        <v>9775</v>
      </c>
      <c r="M511" s="21">
        <f t="shared" si="29"/>
        <v>134225</v>
      </c>
      <c r="N511" s="21">
        <v>62670</v>
      </c>
      <c r="O511" s="23">
        <f t="shared" si="30"/>
        <v>2.1417743737035262</v>
      </c>
      <c r="P511" s="24">
        <v>760</v>
      </c>
      <c r="Q511" s="25">
        <f t="shared" si="31"/>
        <v>176.61184210526315</v>
      </c>
      <c r="R511" s="26" t="s">
        <v>1038</v>
      </c>
      <c r="S511" s="27">
        <f>ABS(O1318-O511)*100</f>
        <v>136.8275258242825</v>
      </c>
      <c r="T511" s="19" t="s">
        <v>30</v>
      </c>
      <c r="U511" s="19" t="s">
        <v>31</v>
      </c>
      <c r="V511" s="21">
        <v>9775</v>
      </c>
      <c r="W511" s="19" t="s">
        <v>31</v>
      </c>
      <c r="X511" s="19" t="s">
        <v>1039</v>
      </c>
      <c r="Y511" s="19" t="s">
        <v>33</v>
      </c>
      <c r="Z511" s="19">
        <v>45</v>
      </c>
    </row>
    <row r="512" spans="1:26" x14ac:dyDescent="0.3">
      <c r="A512" s="19" t="s">
        <v>1038</v>
      </c>
      <c r="B512" s="19" t="s">
        <v>1073</v>
      </c>
      <c r="C512" s="19" t="s">
        <v>1074</v>
      </c>
      <c r="D512" s="20">
        <v>45491</v>
      </c>
      <c r="E512" s="21">
        <v>156000</v>
      </c>
      <c r="F512" s="19" t="s">
        <v>27</v>
      </c>
      <c r="G512" s="19" t="s">
        <v>28</v>
      </c>
      <c r="H512" s="21">
        <v>156000</v>
      </c>
      <c r="I512" s="21">
        <v>55800</v>
      </c>
      <c r="J512" s="22">
        <f t="shared" ref="J512:J575" si="32">I512/H512*100</f>
        <v>35.769230769230766</v>
      </c>
      <c r="K512" s="21">
        <v>118004</v>
      </c>
      <c r="L512" s="21">
        <v>9890</v>
      </c>
      <c r="M512" s="21">
        <f t="shared" ref="M512:M575" si="33">H512-L512</f>
        <v>146110</v>
      </c>
      <c r="N512" s="21">
        <v>58440</v>
      </c>
      <c r="O512" s="23">
        <f t="shared" ref="O512:O575" si="34">M512/N512</f>
        <v>2.5001711156741959</v>
      </c>
      <c r="P512" s="24">
        <v>686</v>
      </c>
      <c r="Q512" s="25">
        <f t="shared" ref="Q512:Q575" si="35">M512/P512</f>
        <v>212.98833819241983</v>
      </c>
      <c r="R512" s="26" t="s">
        <v>1038</v>
      </c>
      <c r="S512" s="27">
        <f>ABS(O1318-O512)*100</f>
        <v>172.66720002134949</v>
      </c>
      <c r="T512" s="19" t="s">
        <v>30</v>
      </c>
      <c r="U512" s="19" t="s">
        <v>36</v>
      </c>
      <c r="V512" s="21">
        <v>9890</v>
      </c>
      <c r="W512" s="19" t="s">
        <v>31</v>
      </c>
      <c r="X512" s="19" t="s">
        <v>1039</v>
      </c>
      <c r="Y512" s="19" t="s">
        <v>33</v>
      </c>
      <c r="Z512" s="19">
        <v>45</v>
      </c>
    </row>
    <row r="513" spans="1:26" x14ac:dyDescent="0.3">
      <c r="A513" s="10" t="s">
        <v>1038</v>
      </c>
      <c r="B513" s="10" t="s">
        <v>1075</v>
      </c>
      <c r="C513" s="10" t="s">
        <v>1076</v>
      </c>
      <c r="D513" s="11">
        <v>45359</v>
      </c>
      <c r="E513" s="12">
        <v>168000</v>
      </c>
      <c r="F513" s="10" t="s">
        <v>27</v>
      </c>
      <c r="G513" s="10" t="s">
        <v>28</v>
      </c>
      <c r="H513" s="12">
        <v>168000</v>
      </c>
      <c r="I513" s="12">
        <v>61800</v>
      </c>
      <c r="J513" s="13">
        <f t="shared" si="32"/>
        <v>36.785714285714292</v>
      </c>
      <c r="K513" s="12">
        <v>153861</v>
      </c>
      <c r="L513" s="12">
        <v>10216</v>
      </c>
      <c r="M513" s="12">
        <f t="shared" si="33"/>
        <v>157784</v>
      </c>
      <c r="N513" s="12">
        <v>77645</v>
      </c>
      <c r="O513" s="14">
        <f t="shared" si="34"/>
        <v>2.0321205486509113</v>
      </c>
      <c r="P513" s="15">
        <v>1020</v>
      </c>
      <c r="Q513" s="16">
        <f t="shared" si="35"/>
        <v>154.69019607843137</v>
      </c>
      <c r="R513" s="17" t="s">
        <v>1038</v>
      </c>
      <c r="S513" s="18">
        <f>ABS(O1318-O513)*100</f>
        <v>125.86214331902102</v>
      </c>
      <c r="T513" s="10" t="s">
        <v>43</v>
      </c>
      <c r="U513" s="10" t="s">
        <v>36</v>
      </c>
      <c r="V513" s="12">
        <v>10216</v>
      </c>
      <c r="W513" s="10" t="s">
        <v>31</v>
      </c>
      <c r="X513" s="10" t="s">
        <v>1039</v>
      </c>
      <c r="Y513" s="10" t="s">
        <v>33</v>
      </c>
      <c r="Z513" s="10">
        <v>45</v>
      </c>
    </row>
    <row r="514" spans="1:26" x14ac:dyDescent="0.3">
      <c r="A514" s="10" t="s">
        <v>1038</v>
      </c>
      <c r="B514" s="10" t="s">
        <v>1077</v>
      </c>
      <c r="C514" s="10" t="s">
        <v>1078</v>
      </c>
      <c r="D514" s="11">
        <v>45167</v>
      </c>
      <c r="E514" s="12">
        <v>125900</v>
      </c>
      <c r="F514" s="10" t="s">
        <v>27</v>
      </c>
      <c r="G514" s="10" t="s">
        <v>28</v>
      </c>
      <c r="H514" s="12">
        <v>125900</v>
      </c>
      <c r="I514" s="12">
        <v>61700</v>
      </c>
      <c r="J514" s="13">
        <f t="shared" si="32"/>
        <v>49.007148530579826</v>
      </c>
      <c r="K514" s="12">
        <v>154288</v>
      </c>
      <c r="L514" s="12">
        <v>10140</v>
      </c>
      <c r="M514" s="12">
        <f t="shared" si="33"/>
        <v>115760</v>
      </c>
      <c r="N514" s="12">
        <v>77917</v>
      </c>
      <c r="O514" s="14">
        <f t="shared" si="34"/>
        <v>1.4856834837070216</v>
      </c>
      <c r="P514" s="15">
        <v>775</v>
      </c>
      <c r="Q514" s="16">
        <f t="shared" si="35"/>
        <v>149.36774193548388</v>
      </c>
      <c r="R514" s="17" t="s">
        <v>1038</v>
      </c>
      <c r="S514" s="18">
        <f>ABS(O1316-O514)*100</f>
        <v>63.918497483265256</v>
      </c>
      <c r="T514" s="10" t="s">
        <v>30</v>
      </c>
      <c r="U514" s="10" t="s">
        <v>36</v>
      </c>
      <c r="V514" s="12">
        <v>10140</v>
      </c>
      <c r="W514" s="10" t="s">
        <v>31</v>
      </c>
      <c r="X514" s="10" t="s">
        <v>1039</v>
      </c>
      <c r="Y514" s="10" t="s">
        <v>33</v>
      </c>
      <c r="Z514" s="10">
        <v>45</v>
      </c>
    </row>
    <row r="515" spans="1:26" x14ac:dyDescent="0.3">
      <c r="A515" s="19" t="s">
        <v>1038</v>
      </c>
      <c r="B515" s="19" t="s">
        <v>1079</v>
      </c>
      <c r="C515" s="19" t="s">
        <v>1080</v>
      </c>
      <c r="D515" s="20">
        <v>45457</v>
      </c>
      <c r="E515" s="21">
        <v>223000</v>
      </c>
      <c r="F515" s="19" t="s">
        <v>27</v>
      </c>
      <c r="G515" s="19" t="s">
        <v>28</v>
      </c>
      <c r="H515" s="21">
        <v>223000</v>
      </c>
      <c r="I515" s="21">
        <v>95400</v>
      </c>
      <c r="J515" s="22">
        <f t="shared" si="32"/>
        <v>42.780269058295964</v>
      </c>
      <c r="K515" s="21">
        <v>207957</v>
      </c>
      <c r="L515" s="21">
        <v>10140</v>
      </c>
      <c r="M515" s="21">
        <f t="shared" si="33"/>
        <v>212860</v>
      </c>
      <c r="N515" s="21">
        <v>106928</v>
      </c>
      <c r="O515" s="23">
        <f t="shared" si="34"/>
        <v>1.990685320963639</v>
      </c>
      <c r="P515" s="24">
        <v>1334</v>
      </c>
      <c r="Q515" s="25">
        <f t="shared" si="35"/>
        <v>159.56521739130434</v>
      </c>
      <c r="R515" s="26" t="s">
        <v>1038</v>
      </c>
      <c r="S515" s="27">
        <f>ABS(O1316-O515)*100</f>
        <v>114.418681208927</v>
      </c>
      <c r="T515" s="19" t="s">
        <v>52</v>
      </c>
      <c r="U515" s="19" t="s">
        <v>36</v>
      </c>
      <c r="V515" s="21">
        <v>10140</v>
      </c>
      <c r="W515" s="19" t="s">
        <v>31</v>
      </c>
      <c r="X515" s="19" t="s">
        <v>1039</v>
      </c>
      <c r="Y515" s="19" t="s">
        <v>33</v>
      </c>
      <c r="Z515" s="19">
        <v>45</v>
      </c>
    </row>
    <row r="516" spans="1:26" x14ac:dyDescent="0.3">
      <c r="A516" s="19" t="s">
        <v>1038</v>
      </c>
      <c r="B516" s="19" t="s">
        <v>1081</v>
      </c>
      <c r="C516" s="19" t="s">
        <v>1082</v>
      </c>
      <c r="D516" s="20">
        <v>45238</v>
      </c>
      <c r="E516" s="21">
        <v>170000</v>
      </c>
      <c r="F516" s="19" t="s">
        <v>27</v>
      </c>
      <c r="G516" s="19" t="s">
        <v>28</v>
      </c>
      <c r="H516" s="21">
        <v>170000</v>
      </c>
      <c r="I516" s="21">
        <v>67300</v>
      </c>
      <c r="J516" s="22">
        <f t="shared" si="32"/>
        <v>39.588235294117645</v>
      </c>
      <c r="K516" s="21">
        <v>169686</v>
      </c>
      <c r="L516" s="21">
        <v>9931</v>
      </c>
      <c r="M516" s="21">
        <f t="shared" si="33"/>
        <v>160069</v>
      </c>
      <c r="N516" s="21">
        <v>86354</v>
      </c>
      <c r="O516" s="23">
        <f t="shared" si="34"/>
        <v>1.8536373532204646</v>
      </c>
      <c r="P516" s="24">
        <v>988</v>
      </c>
      <c r="Q516" s="25">
        <f t="shared" si="35"/>
        <v>162.01315789473685</v>
      </c>
      <c r="R516" s="26" t="s">
        <v>1038</v>
      </c>
      <c r="S516" s="27">
        <f>ABS(O1316-O516)*100</f>
        <v>100.71388443460955</v>
      </c>
      <c r="T516" s="19" t="s">
        <v>30</v>
      </c>
      <c r="U516" s="19" t="s">
        <v>36</v>
      </c>
      <c r="V516" s="21">
        <v>9931</v>
      </c>
      <c r="W516" s="19" t="s">
        <v>31</v>
      </c>
      <c r="X516" s="19" t="s">
        <v>1039</v>
      </c>
      <c r="Y516" s="19" t="s">
        <v>33</v>
      </c>
      <c r="Z516" s="19">
        <v>45</v>
      </c>
    </row>
    <row r="517" spans="1:26" x14ac:dyDescent="0.3">
      <c r="A517" s="10" t="s">
        <v>1038</v>
      </c>
      <c r="B517" s="10" t="s">
        <v>1083</v>
      </c>
      <c r="C517" s="10" t="s">
        <v>1084</v>
      </c>
      <c r="D517" s="11">
        <v>45216</v>
      </c>
      <c r="E517" s="12">
        <v>110000</v>
      </c>
      <c r="F517" s="10" t="s">
        <v>27</v>
      </c>
      <c r="G517" s="10" t="s">
        <v>28</v>
      </c>
      <c r="H517" s="12">
        <v>110000</v>
      </c>
      <c r="I517" s="12">
        <v>46800</v>
      </c>
      <c r="J517" s="13">
        <f t="shared" si="32"/>
        <v>42.545454545454547</v>
      </c>
      <c r="K517" s="12">
        <v>115020</v>
      </c>
      <c r="L517" s="12">
        <v>10935</v>
      </c>
      <c r="M517" s="12">
        <f t="shared" si="33"/>
        <v>99065</v>
      </c>
      <c r="N517" s="12">
        <v>56262</v>
      </c>
      <c r="O517" s="14">
        <f t="shared" si="34"/>
        <v>1.760779922505421</v>
      </c>
      <c r="P517" s="15">
        <v>750</v>
      </c>
      <c r="Q517" s="16">
        <f t="shared" si="35"/>
        <v>132.08666666666667</v>
      </c>
      <c r="R517" s="17" t="s">
        <v>1038</v>
      </c>
      <c r="S517" s="18">
        <f>ABS(O1316-O517)*100</f>
        <v>91.428141363105198</v>
      </c>
      <c r="T517" s="10" t="s">
        <v>30</v>
      </c>
      <c r="U517" s="10" t="s">
        <v>36</v>
      </c>
      <c r="V517" s="12">
        <v>9931</v>
      </c>
      <c r="W517" s="10" t="s">
        <v>31</v>
      </c>
      <c r="X517" s="10" t="s">
        <v>1039</v>
      </c>
      <c r="Y517" s="10" t="s">
        <v>33</v>
      </c>
      <c r="Z517" s="10">
        <v>45</v>
      </c>
    </row>
    <row r="518" spans="1:26" x14ac:dyDescent="0.3">
      <c r="A518" s="10" t="s">
        <v>1038</v>
      </c>
      <c r="B518" s="10" t="s">
        <v>1085</v>
      </c>
      <c r="C518" s="10" t="s">
        <v>1086</v>
      </c>
      <c r="D518" s="11">
        <v>45301</v>
      </c>
      <c r="E518" s="12">
        <v>168000</v>
      </c>
      <c r="F518" s="10" t="s">
        <v>27</v>
      </c>
      <c r="G518" s="10" t="s">
        <v>28</v>
      </c>
      <c r="H518" s="12">
        <v>168000</v>
      </c>
      <c r="I518" s="12">
        <v>59000</v>
      </c>
      <c r="J518" s="13">
        <f t="shared" si="32"/>
        <v>35.119047619047613</v>
      </c>
      <c r="K518" s="12">
        <v>145722</v>
      </c>
      <c r="L518" s="12">
        <v>9153</v>
      </c>
      <c r="M518" s="12">
        <f t="shared" si="33"/>
        <v>158847</v>
      </c>
      <c r="N518" s="12">
        <v>73821</v>
      </c>
      <c r="O518" s="14">
        <f t="shared" si="34"/>
        <v>2.1517860771325235</v>
      </c>
      <c r="P518" s="15">
        <v>900</v>
      </c>
      <c r="Q518" s="16">
        <f t="shared" si="35"/>
        <v>176.49666666666667</v>
      </c>
      <c r="R518" s="17" t="s">
        <v>1038</v>
      </c>
      <c r="S518" s="18">
        <f>ABS(O1316-O518)*100</f>
        <v>130.52875682581544</v>
      </c>
      <c r="T518" s="10" t="s">
        <v>30</v>
      </c>
      <c r="U518" s="10" t="s">
        <v>36</v>
      </c>
      <c r="V518" s="12">
        <v>9153</v>
      </c>
      <c r="W518" s="10" t="s">
        <v>31</v>
      </c>
      <c r="X518" s="10" t="s">
        <v>1039</v>
      </c>
      <c r="Y518" s="10" t="s">
        <v>33</v>
      </c>
      <c r="Z518" s="10">
        <v>45</v>
      </c>
    </row>
    <row r="519" spans="1:26" x14ac:dyDescent="0.3">
      <c r="A519" s="19" t="s">
        <v>1038</v>
      </c>
      <c r="B519" s="19" t="s">
        <v>1087</v>
      </c>
      <c r="C519" s="19" t="s">
        <v>1088</v>
      </c>
      <c r="D519" s="20">
        <v>45188</v>
      </c>
      <c r="E519" s="21">
        <v>175000</v>
      </c>
      <c r="F519" s="19" t="s">
        <v>27</v>
      </c>
      <c r="G519" s="19" t="s">
        <v>28</v>
      </c>
      <c r="H519" s="21">
        <v>175000</v>
      </c>
      <c r="I519" s="21">
        <v>68700</v>
      </c>
      <c r="J519" s="22">
        <f t="shared" si="32"/>
        <v>39.25714285714286</v>
      </c>
      <c r="K519" s="21">
        <v>163405</v>
      </c>
      <c r="L519" s="21">
        <v>9931</v>
      </c>
      <c r="M519" s="21">
        <f t="shared" si="33"/>
        <v>165069</v>
      </c>
      <c r="N519" s="21">
        <v>82958</v>
      </c>
      <c r="O519" s="23">
        <f t="shared" si="34"/>
        <v>1.9897900142240652</v>
      </c>
      <c r="P519" s="24">
        <v>1026</v>
      </c>
      <c r="Q519" s="25">
        <f t="shared" si="35"/>
        <v>160.88596491228071</v>
      </c>
      <c r="R519" s="26" t="s">
        <v>1038</v>
      </c>
      <c r="S519" s="27">
        <f>ABS(O1316-O519)*100</f>
        <v>114.32915053496961</v>
      </c>
      <c r="T519" s="19" t="s">
        <v>30</v>
      </c>
      <c r="U519" s="19" t="s">
        <v>36</v>
      </c>
      <c r="V519" s="21">
        <v>9931</v>
      </c>
      <c r="W519" s="19" t="s">
        <v>31</v>
      </c>
      <c r="X519" s="19" t="s">
        <v>1039</v>
      </c>
      <c r="Y519" s="19" t="s">
        <v>33</v>
      </c>
      <c r="Z519" s="19">
        <v>44</v>
      </c>
    </row>
    <row r="520" spans="1:26" x14ac:dyDescent="0.3">
      <c r="A520" s="19" t="s">
        <v>1038</v>
      </c>
      <c r="B520" s="19" t="s">
        <v>1089</v>
      </c>
      <c r="C520" s="19" t="s">
        <v>1090</v>
      </c>
      <c r="D520" s="20">
        <v>45518</v>
      </c>
      <c r="E520" s="21">
        <v>170000</v>
      </c>
      <c r="F520" s="19" t="s">
        <v>27</v>
      </c>
      <c r="G520" s="19" t="s">
        <v>28</v>
      </c>
      <c r="H520" s="21">
        <v>170000</v>
      </c>
      <c r="I520" s="21">
        <v>73900</v>
      </c>
      <c r="J520" s="22">
        <f t="shared" si="32"/>
        <v>43.470588235294116</v>
      </c>
      <c r="K520" s="21">
        <v>156656</v>
      </c>
      <c r="L520" s="21">
        <v>9931</v>
      </c>
      <c r="M520" s="21">
        <f t="shared" si="33"/>
        <v>160069</v>
      </c>
      <c r="N520" s="21">
        <v>79310</v>
      </c>
      <c r="O520" s="23">
        <f t="shared" si="34"/>
        <v>2.018270079435128</v>
      </c>
      <c r="P520" s="24">
        <v>988</v>
      </c>
      <c r="Q520" s="25">
        <f t="shared" si="35"/>
        <v>162.01315789473685</v>
      </c>
      <c r="R520" s="26" t="s">
        <v>1038</v>
      </c>
      <c r="S520" s="27">
        <f>ABS(O1316-O520)*100</f>
        <v>117.1771570560759</v>
      </c>
      <c r="T520" s="19" t="s">
        <v>30</v>
      </c>
      <c r="U520" s="19" t="s">
        <v>36</v>
      </c>
      <c r="V520" s="21">
        <v>9931</v>
      </c>
      <c r="W520" s="19" t="s">
        <v>31</v>
      </c>
      <c r="X520" s="19" t="s">
        <v>1039</v>
      </c>
      <c r="Y520" s="19" t="s">
        <v>33</v>
      </c>
      <c r="Z520" s="19">
        <v>45</v>
      </c>
    </row>
    <row r="521" spans="1:26" x14ac:dyDescent="0.3">
      <c r="A521" s="10" t="s">
        <v>1038</v>
      </c>
      <c r="B521" s="10" t="s">
        <v>1091</v>
      </c>
      <c r="C521" s="10" t="s">
        <v>1092</v>
      </c>
      <c r="D521" s="11">
        <v>45044</v>
      </c>
      <c r="E521" s="12">
        <v>163000</v>
      </c>
      <c r="F521" s="10" t="s">
        <v>27</v>
      </c>
      <c r="G521" s="10" t="s">
        <v>28</v>
      </c>
      <c r="H521" s="12">
        <v>163000</v>
      </c>
      <c r="I521" s="12">
        <v>65500</v>
      </c>
      <c r="J521" s="13">
        <f t="shared" si="32"/>
        <v>40.184049079754601</v>
      </c>
      <c r="K521" s="12">
        <v>164517</v>
      </c>
      <c r="L521" s="12">
        <v>9931</v>
      </c>
      <c r="M521" s="12">
        <f t="shared" si="33"/>
        <v>153069</v>
      </c>
      <c r="N521" s="12">
        <v>83560</v>
      </c>
      <c r="O521" s="14">
        <f t="shared" si="34"/>
        <v>1.8318453805648636</v>
      </c>
      <c r="P521" s="15">
        <v>1320</v>
      </c>
      <c r="Q521" s="16">
        <f t="shared" si="35"/>
        <v>115.96136363636364</v>
      </c>
      <c r="R521" s="17" t="s">
        <v>1038</v>
      </c>
      <c r="S521" s="18">
        <f>ABS(O1316-O521)*100</f>
        <v>98.534687169049448</v>
      </c>
      <c r="T521" s="10" t="s">
        <v>52</v>
      </c>
      <c r="U521" s="10" t="s">
        <v>36</v>
      </c>
      <c r="V521" s="12">
        <v>9931</v>
      </c>
      <c r="W521" s="10" t="s">
        <v>31</v>
      </c>
      <c r="X521" s="10" t="s">
        <v>1039</v>
      </c>
      <c r="Y521" s="10" t="s">
        <v>33</v>
      </c>
      <c r="Z521" s="10">
        <v>45</v>
      </c>
    </row>
    <row r="522" spans="1:26" x14ac:dyDescent="0.3">
      <c r="A522" s="10" t="s">
        <v>1038</v>
      </c>
      <c r="B522" s="10" t="s">
        <v>1093</v>
      </c>
      <c r="C522" s="10" t="s">
        <v>1094</v>
      </c>
      <c r="D522" s="11">
        <v>45386</v>
      </c>
      <c r="E522" s="12">
        <v>112500</v>
      </c>
      <c r="F522" s="10" t="s">
        <v>27</v>
      </c>
      <c r="G522" s="10" t="s">
        <v>28</v>
      </c>
      <c r="H522" s="12">
        <v>112500</v>
      </c>
      <c r="I522" s="12">
        <v>67100</v>
      </c>
      <c r="J522" s="13">
        <f t="shared" si="32"/>
        <v>59.644444444444446</v>
      </c>
      <c r="K522" s="12">
        <v>143248</v>
      </c>
      <c r="L522" s="12">
        <v>9931</v>
      </c>
      <c r="M522" s="12">
        <f t="shared" si="33"/>
        <v>102569</v>
      </c>
      <c r="N522" s="12">
        <v>72063</v>
      </c>
      <c r="O522" s="14">
        <f t="shared" si="34"/>
        <v>1.4233240359130206</v>
      </c>
      <c r="P522" s="15">
        <v>851</v>
      </c>
      <c r="Q522" s="16">
        <f t="shared" si="35"/>
        <v>120.52761457109283</v>
      </c>
      <c r="R522" s="17" t="s">
        <v>1038</v>
      </c>
      <c r="S522" s="18">
        <f>ABS(O1316-O522)*100</f>
        <v>57.682552703865156</v>
      </c>
      <c r="T522" s="10" t="s">
        <v>43</v>
      </c>
      <c r="U522" s="10" t="s">
        <v>36</v>
      </c>
      <c r="V522" s="12">
        <v>9931</v>
      </c>
      <c r="W522" s="10" t="s">
        <v>31</v>
      </c>
      <c r="X522" s="10" t="s">
        <v>1039</v>
      </c>
      <c r="Y522" s="10" t="s">
        <v>33</v>
      </c>
      <c r="Z522" s="10">
        <v>45</v>
      </c>
    </row>
    <row r="523" spans="1:26" x14ac:dyDescent="0.3">
      <c r="A523" s="19" t="s">
        <v>1038</v>
      </c>
      <c r="B523" s="19" t="s">
        <v>1093</v>
      </c>
      <c r="C523" s="19" t="s">
        <v>1094</v>
      </c>
      <c r="D523" s="20">
        <v>45702</v>
      </c>
      <c r="E523" s="21">
        <v>189000</v>
      </c>
      <c r="F523" s="19" t="s">
        <v>27</v>
      </c>
      <c r="G523" s="19" t="s">
        <v>28</v>
      </c>
      <c r="H523" s="21">
        <v>189000</v>
      </c>
      <c r="I523" s="21">
        <v>67100</v>
      </c>
      <c r="J523" s="22">
        <f t="shared" si="32"/>
        <v>35.5026455026455</v>
      </c>
      <c r="K523" s="21">
        <v>143248</v>
      </c>
      <c r="L523" s="21">
        <v>9931</v>
      </c>
      <c r="M523" s="21">
        <f t="shared" si="33"/>
        <v>179069</v>
      </c>
      <c r="N523" s="21">
        <v>72063</v>
      </c>
      <c r="O523" s="23">
        <f t="shared" si="34"/>
        <v>2.4848951611784131</v>
      </c>
      <c r="P523" s="24">
        <v>851</v>
      </c>
      <c r="Q523" s="25">
        <f t="shared" si="35"/>
        <v>210.42185663924795</v>
      </c>
      <c r="R523" s="26" t="s">
        <v>1038</v>
      </c>
      <c r="S523" s="27">
        <f>ABS(O1316-O523)*100</f>
        <v>163.83966523040442</v>
      </c>
      <c r="T523" s="19" t="s">
        <v>43</v>
      </c>
      <c r="U523" s="19" t="s">
        <v>31</v>
      </c>
      <c r="V523" s="21">
        <v>9931</v>
      </c>
      <c r="W523" s="19" t="s">
        <v>31</v>
      </c>
      <c r="X523" s="19" t="s">
        <v>1039</v>
      </c>
      <c r="Y523" s="19" t="s">
        <v>33</v>
      </c>
      <c r="Z523" s="19">
        <v>45</v>
      </c>
    </row>
    <row r="524" spans="1:26" x14ac:dyDescent="0.3">
      <c r="A524" s="19" t="s">
        <v>1038</v>
      </c>
      <c r="B524" s="19" t="s">
        <v>1095</v>
      </c>
      <c r="C524" s="19" t="s">
        <v>1096</v>
      </c>
      <c r="D524" s="20">
        <v>45188</v>
      </c>
      <c r="E524" s="21">
        <v>140000</v>
      </c>
      <c r="F524" s="19" t="s">
        <v>27</v>
      </c>
      <c r="G524" s="19" t="s">
        <v>28</v>
      </c>
      <c r="H524" s="21">
        <v>140000</v>
      </c>
      <c r="I524" s="21">
        <v>71500</v>
      </c>
      <c r="J524" s="22">
        <f t="shared" si="32"/>
        <v>51.071428571428569</v>
      </c>
      <c r="K524" s="21">
        <v>179365</v>
      </c>
      <c r="L524" s="21">
        <v>9931</v>
      </c>
      <c r="M524" s="21">
        <f t="shared" si="33"/>
        <v>130069</v>
      </c>
      <c r="N524" s="21">
        <v>91585</v>
      </c>
      <c r="O524" s="23">
        <f t="shared" si="34"/>
        <v>1.420199814380084</v>
      </c>
      <c r="P524" s="24">
        <v>1135</v>
      </c>
      <c r="Q524" s="25">
        <f t="shared" si="35"/>
        <v>114.59823788546255</v>
      </c>
      <c r="R524" s="26" t="s">
        <v>1038</v>
      </c>
      <c r="S524" s="27">
        <f>ABS(O1316-O524)*100</f>
        <v>57.370130550571496</v>
      </c>
      <c r="T524" s="19" t="s">
        <v>147</v>
      </c>
      <c r="U524" s="19" t="s">
        <v>36</v>
      </c>
      <c r="V524" s="21">
        <v>9931</v>
      </c>
      <c r="W524" s="19" t="s">
        <v>31</v>
      </c>
      <c r="X524" s="19" t="s">
        <v>1039</v>
      </c>
      <c r="Y524" s="19" t="s">
        <v>33</v>
      </c>
      <c r="Z524" s="19">
        <v>45</v>
      </c>
    </row>
    <row r="525" spans="1:26" x14ac:dyDescent="0.3">
      <c r="A525" s="10" t="s">
        <v>1038</v>
      </c>
      <c r="B525" s="10" t="s">
        <v>1097</v>
      </c>
      <c r="C525" s="10" t="s">
        <v>1098</v>
      </c>
      <c r="D525" s="11">
        <v>45616</v>
      </c>
      <c r="E525" s="12">
        <v>180000</v>
      </c>
      <c r="F525" s="10" t="s">
        <v>27</v>
      </c>
      <c r="G525" s="10" t="s">
        <v>28</v>
      </c>
      <c r="H525" s="12">
        <v>180000</v>
      </c>
      <c r="I525" s="12">
        <v>70500</v>
      </c>
      <c r="J525" s="13">
        <f t="shared" si="32"/>
        <v>39.166666666666664</v>
      </c>
      <c r="K525" s="12">
        <v>150690</v>
      </c>
      <c r="L525" s="12">
        <v>9931</v>
      </c>
      <c r="M525" s="12">
        <f t="shared" si="33"/>
        <v>170069</v>
      </c>
      <c r="N525" s="12">
        <v>76085</v>
      </c>
      <c r="O525" s="14">
        <f t="shared" si="34"/>
        <v>2.2352500492869818</v>
      </c>
      <c r="P525" s="15">
        <v>991</v>
      </c>
      <c r="Q525" s="16">
        <f t="shared" si="35"/>
        <v>171.6135216952573</v>
      </c>
      <c r="R525" s="17" t="s">
        <v>1038</v>
      </c>
      <c r="S525" s="18">
        <f>ABS(O1316-O525)*100</f>
        <v>138.87515404126128</v>
      </c>
      <c r="T525" s="10" t="s">
        <v>43</v>
      </c>
      <c r="U525" s="10" t="s">
        <v>31</v>
      </c>
      <c r="V525" s="12">
        <v>9931</v>
      </c>
      <c r="W525" s="10" t="s">
        <v>31</v>
      </c>
      <c r="X525" s="10" t="s">
        <v>1039</v>
      </c>
      <c r="Y525" s="10" t="s">
        <v>33</v>
      </c>
      <c r="Z525" s="10">
        <v>45</v>
      </c>
    </row>
    <row r="526" spans="1:26" x14ac:dyDescent="0.3">
      <c r="A526" s="10" t="s">
        <v>1101</v>
      </c>
      <c r="B526" s="10" t="s">
        <v>1099</v>
      </c>
      <c r="C526" s="10" t="s">
        <v>1100</v>
      </c>
      <c r="D526" s="11">
        <v>45113</v>
      </c>
      <c r="E526" s="12">
        <v>192500</v>
      </c>
      <c r="F526" s="10" t="s">
        <v>27</v>
      </c>
      <c r="G526" s="10" t="s">
        <v>28</v>
      </c>
      <c r="H526" s="12">
        <v>192500</v>
      </c>
      <c r="I526" s="12">
        <v>84900</v>
      </c>
      <c r="J526" s="13">
        <f t="shared" si="32"/>
        <v>44.103896103896105</v>
      </c>
      <c r="K526" s="12">
        <v>209509</v>
      </c>
      <c r="L526" s="12">
        <v>10940</v>
      </c>
      <c r="M526" s="12">
        <f t="shared" si="33"/>
        <v>181560</v>
      </c>
      <c r="N526" s="12">
        <v>101830</v>
      </c>
      <c r="O526" s="14">
        <f t="shared" si="34"/>
        <v>1.7829716193656093</v>
      </c>
      <c r="P526" s="15">
        <v>1250</v>
      </c>
      <c r="Q526" s="16">
        <f t="shared" si="35"/>
        <v>145.24799999999999</v>
      </c>
      <c r="R526" s="17" t="s">
        <v>1101</v>
      </c>
      <c r="S526" s="18">
        <f>ABS(O1316-O526)*100</f>
        <v>93.647311049124028</v>
      </c>
      <c r="T526" s="10" t="s">
        <v>43</v>
      </c>
      <c r="U526" s="10" t="s">
        <v>36</v>
      </c>
      <c r="V526" s="12">
        <v>10940</v>
      </c>
      <c r="W526" s="10" t="s">
        <v>31</v>
      </c>
      <c r="X526" s="10" t="s">
        <v>1102</v>
      </c>
      <c r="Y526" s="10" t="s">
        <v>33</v>
      </c>
      <c r="Z526" s="10">
        <v>45</v>
      </c>
    </row>
    <row r="527" spans="1:26" x14ac:dyDescent="0.3">
      <c r="A527" s="19" t="s">
        <v>1101</v>
      </c>
      <c r="B527" s="19" t="s">
        <v>1103</v>
      </c>
      <c r="C527" s="19" t="s">
        <v>1104</v>
      </c>
      <c r="D527" s="20">
        <v>45646</v>
      </c>
      <c r="E527" s="21">
        <v>220000</v>
      </c>
      <c r="F527" s="19" t="s">
        <v>27</v>
      </c>
      <c r="G527" s="19" t="s">
        <v>28</v>
      </c>
      <c r="H527" s="21">
        <v>220000</v>
      </c>
      <c r="I527" s="21">
        <v>84100</v>
      </c>
      <c r="J527" s="22">
        <f t="shared" si="32"/>
        <v>38.227272727272727</v>
      </c>
      <c r="K527" s="21">
        <v>192600</v>
      </c>
      <c r="L527" s="21">
        <v>14688</v>
      </c>
      <c r="M527" s="21">
        <f t="shared" si="33"/>
        <v>205312</v>
      </c>
      <c r="N527" s="21">
        <v>91236</v>
      </c>
      <c r="O527" s="23">
        <f t="shared" si="34"/>
        <v>2.2503397781577448</v>
      </c>
      <c r="P527" s="24">
        <v>1080</v>
      </c>
      <c r="Q527" s="25">
        <f t="shared" si="35"/>
        <v>190.1037037037037</v>
      </c>
      <c r="R527" s="26" t="s">
        <v>1101</v>
      </c>
      <c r="S527" s="27">
        <f>ABS(O1316-O527)*100</f>
        <v>140.38412692833757</v>
      </c>
      <c r="T527" s="19" t="s">
        <v>43</v>
      </c>
      <c r="U527" s="19" t="s">
        <v>31</v>
      </c>
      <c r="V527" s="21">
        <v>12788</v>
      </c>
      <c r="W527" s="19" t="s">
        <v>31</v>
      </c>
      <c r="X527" s="19" t="s">
        <v>1102</v>
      </c>
      <c r="Y527" s="19" t="s">
        <v>33</v>
      </c>
      <c r="Z527" s="19">
        <v>45</v>
      </c>
    </row>
    <row r="528" spans="1:26" x14ac:dyDescent="0.3">
      <c r="A528" s="19" t="s">
        <v>1101</v>
      </c>
      <c r="B528" s="19" t="s">
        <v>1105</v>
      </c>
      <c r="C528" s="19" t="s">
        <v>1106</v>
      </c>
      <c r="D528" s="20">
        <v>45432</v>
      </c>
      <c r="E528" s="21">
        <v>212500</v>
      </c>
      <c r="F528" s="19" t="s">
        <v>27</v>
      </c>
      <c r="G528" s="19" t="s">
        <v>28</v>
      </c>
      <c r="H528" s="21">
        <v>212500</v>
      </c>
      <c r="I528" s="21">
        <v>83600</v>
      </c>
      <c r="J528" s="22">
        <f t="shared" si="32"/>
        <v>39.341176470588238</v>
      </c>
      <c r="K528" s="21">
        <v>192631</v>
      </c>
      <c r="L528" s="21">
        <v>10992</v>
      </c>
      <c r="M528" s="21">
        <f t="shared" si="33"/>
        <v>201508</v>
      </c>
      <c r="N528" s="21">
        <v>93148</v>
      </c>
      <c r="O528" s="23">
        <f t="shared" si="34"/>
        <v>2.1633100012882722</v>
      </c>
      <c r="P528" s="24">
        <v>1080</v>
      </c>
      <c r="Q528" s="25">
        <f t="shared" si="35"/>
        <v>186.58148148148149</v>
      </c>
      <c r="R528" s="26" t="s">
        <v>1101</v>
      </c>
      <c r="S528" s="27">
        <f>ABS(O1316-O528)*100</f>
        <v>131.68114924139033</v>
      </c>
      <c r="T528" s="19" t="s">
        <v>43</v>
      </c>
      <c r="U528" s="19" t="s">
        <v>36</v>
      </c>
      <c r="V528" s="21">
        <v>10992</v>
      </c>
      <c r="W528" s="19" t="s">
        <v>31</v>
      </c>
      <c r="X528" s="19" t="s">
        <v>1102</v>
      </c>
      <c r="Y528" s="19" t="s">
        <v>33</v>
      </c>
      <c r="Z528" s="19">
        <v>45</v>
      </c>
    </row>
    <row r="529" spans="1:26" x14ac:dyDescent="0.3">
      <c r="A529" s="10" t="s">
        <v>1101</v>
      </c>
      <c r="B529" s="10" t="s">
        <v>1105</v>
      </c>
      <c r="C529" s="10" t="s">
        <v>1106</v>
      </c>
      <c r="D529" s="11">
        <v>45369</v>
      </c>
      <c r="E529" s="12">
        <v>174200</v>
      </c>
      <c r="F529" s="10" t="s">
        <v>27</v>
      </c>
      <c r="G529" s="10" t="s">
        <v>28</v>
      </c>
      <c r="H529" s="12">
        <v>174200</v>
      </c>
      <c r="I529" s="12">
        <v>78400</v>
      </c>
      <c r="J529" s="13">
        <f t="shared" si="32"/>
        <v>45.005740528128591</v>
      </c>
      <c r="K529" s="12">
        <v>192631</v>
      </c>
      <c r="L529" s="12">
        <v>10992</v>
      </c>
      <c r="M529" s="12">
        <f t="shared" si="33"/>
        <v>163208</v>
      </c>
      <c r="N529" s="12">
        <v>93148</v>
      </c>
      <c r="O529" s="14">
        <f t="shared" si="34"/>
        <v>1.7521363851075706</v>
      </c>
      <c r="P529" s="15">
        <v>1080</v>
      </c>
      <c r="Q529" s="16">
        <f t="shared" si="35"/>
        <v>151.11851851851853</v>
      </c>
      <c r="R529" s="17" t="s">
        <v>1101</v>
      </c>
      <c r="S529" s="18">
        <f>ABS(O1316-O529)*100</f>
        <v>90.563787623320152</v>
      </c>
      <c r="T529" s="10" t="s">
        <v>43</v>
      </c>
      <c r="U529" s="10" t="s">
        <v>36</v>
      </c>
      <c r="V529" s="12">
        <v>10992</v>
      </c>
      <c r="W529" s="10" t="s">
        <v>31</v>
      </c>
      <c r="X529" s="10" t="s">
        <v>1102</v>
      </c>
      <c r="Y529" s="10" t="s">
        <v>33</v>
      </c>
      <c r="Z529" s="10">
        <v>45</v>
      </c>
    </row>
    <row r="530" spans="1:26" x14ac:dyDescent="0.3">
      <c r="A530" s="10" t="s">
        <v>1101</v>
      </c>
      <c r="B530" s="10" t="s">
        <v>1107</v>
      </c>
      <c r="C530" s="10" t="s">
        <v>1108</v>
      </c>
      <c r="D530" s="11">
        <v>45408</v>
      </c>
      <c r="E530" s="12">
        <v>204000</v>
      </c>
      <c r="F530" s="10" t="s">
        <v>27</v>
      </c>
      <c r="G530" s="10" t="s">
        <v>28</v>
      </c>
      <c r="H530" s="12">
        <v>204000</v>
      </c>
      <c r="I530" s="12">
        <v>90000</v>
      </c>
      <c r="J530" s="13">
        <f t="shared" si="32"/>
        <v>44.117647058823529</v>
      </c>
      <c r="K530" s="12">
        <v>208467</v>
      </c>
      <c r="L530" s="12">
        <v>10977</v>
      </c>
      <c r="M530" s="12">
        <f t="shared" si="33"/>
        <v>193023</v>
      </c>
      <c r="N530" s="12">
        <v>101276</v>
      </c>
      <c r="O530" s="14">
        <f t="shared" si="34"/>
        <v>1.9059105809866108</v>
      </c>
      <c r="P530" s="15">
        <v>1304</v>
      </c>
      <c r="Q530" s="16">
        <f t="shared" si="35"/>
        <v>148.02377300613497</v>
      </c>
      <c r="R530" s="17" t="s">
        <v>1101</v>
      </c>
      <c r="S530" s="18">
        <f>ABS(O1316-O530)*100</f>
        <v>105.94120721122418</v>
      </c>
      <c r="T530" s="10" t="s">
        <v>43</v>
      </c>
      <c r="U530" s="10" t="s">
        <v>36</v>
      </c>
      <c r="V530" s="12">
        <v>10977</v>
      </c>
      <c r="W530" s="10" t="s">
        <v>31</v>
      </c>
      <c r="X530" s="10" t="s">
        <v>1102</v>
      </c>
      <c r="Y530" s="10" t="s">
        <v>33</v>
      </c>
      <c r="Z530" s="10">
        <v>45</v>
      </c>
    </row>
    <row r="531" spans="1:26" x14ac:dyDescent="0.3">
      <c r="A531" s="19" t="s">
        <v>1101</v>
      </c>
      <c r="B531" s="19" t="s">
        <v>1109</v>
      </c>
      <c r="C531" s="19" t="s">
        <v>1110</v>
      </c>
      <c r="D531" s="20">
        <v>45191</v>
      </c>
      <c r="E531" s="21">
        <v>175000</v>
      </c>
      <c r="F531" s="19" t="s">
        <v>27</v>
      </c>
      <c r="G531" s="19" t="s">
        <v>28</v>
      </c>
      <c r="H531" s="21">
        <v>175000</v>
      </c>
      <c r="I531" s="21">
        <v>78400</v>
      </c>
      <c r="J531" s="22">
        <f t="shared" si="32"/>
        <v>44.800000000000004</v>
      </c>
      <c r="K531" s="21">
        <v>192160</v>
      </c>
      <c r="L531" s="21">
        <v>11420</v>
      </c>
      <c r="M531" s="21">
        <f t="shared" si="33"/>
        <v>163580</v>
      </c>
      <c r="N531" s="21">
        <v>92687</v>
      </c>
      <c r="O531" s="23">
        <f t="shared" si="34"/>
        <v>1.7648645441108246</v>
      </c>
      <c r="P531" s="24">
        <v>1080</v>
      </c>
      <c r="Q531" s="25">
        <f t="shared" si="35"/>
        <v>151.46296296296296</v>
      </c>
      <c r="R531" s="26" t="s">
        <v>1101</v>
      </c>
      <c r="S531" s="27">
        <f>ABS(O1316-O531)*100</f>
        <v>91.83660352364555</v>
      </c>
      <c r="T531" s="19" t="s">
        <v>43</v>
      </c>
      <c r="U531" s="19" t="s">
        <v>36</v>
      </c>
      <c r="V531" s="21">
        <v>10977</v>
      </c>
      <c r="W531" s="19" t="s">
        <v>31</v>
      </c>
      <c r="X531" s="19" t="s">
        <v>1102</v>
      </c>
      <c r="Y531" s="19" t="s">
        <v>33</v>
      </c>
      <c r="Z531" s="19">
        <v>45</v>
      </c>
    </row>
    <row r="532" spans="1:26" x14ac:dyDescent="0.3">
      <c r="A532" s="19" t="s">
        <v>1101</v>
      </c>
      <c r="B532" s="19" t="s">
        <v>1111</v>
      </c>
      <c r="C532" s="19" t="s">
        <v>1112</v>
      </c>
      <c r="D532" s="20">
        <v>45250</v>
      </c>
      <c r="E532" s="21">
        <v>220000</v>
      </c>
      <c r="F532" s="19" t="s">
        <v>27</v>
      </c>
      <c r="G532" s="19" t="s">
        <v>28</v>
      </c>
      <c r="H532" s="21">
        <v>220000</v>
      </c>
      <c r="I532" s="21">
        <v>78400</v>
      </c>
      <c r="J532" s="22">
        <f t="shared" si="32"/>
        <v>35.63636363636364</v>
      </c>
      <c r="K532" s="21">
        <v>190881</v>
      </c>
      <c r="L532" s="21">
        <v>17600</v>
      </c>
      <c r="M532" s="21">
        <f t="shared" si="33"/>
        <v>202400</v>
      </c>
      <c r="N532" s="21">
        <v>88862</v>
      </c>
      <c r="O532" s="23">
        <f t="shared" si="34"/>
        <v>2.2776890009227793</v>
      </c>
      <c r="P532" s="24">
        <v>1080</v>
      </c>
      <c r="Q532" s="25">
        <f t="shared" si="35"/>
        <v>187.40740740740742</v>
      </c>
      <c r="R532" s="26" t="s">
        <v>1101</v>
      </c>
      <c r="S532" s="27">
        <f>ABS(O1316-O532)*100</f>
        <v>143.11904920484102</v>
      </c>
      <c r="T532" s="19" t="s">
        <v>43</v>
      </c>
      <c r="U532" s="19" t="s">
        <v>36</v>
      </c>
      <c r="V532" s="21">
        <v>17600</v>
      </c>
      <c r="W532" s="19" t="s">
        <v>31</v>
      </c>
      <c r="X532" s="19" t="s">
        <v>1102</v>
      </c>
      <c r="Y532" s="19" t="s">
        <v>33</v>
      </c>
      <c r="Z532" s="19">
        <v>45</v>
      </c>
    </row>
    <row r="533" spans="1:26" x14ac:dyDescent="0.3">
      <c r="A533" s="56" t="s">
        <v>1101</v>
      </c>
      <c r="B533" s="19" t="s">
        <v>2797</v>
      </c>
      <c r="C533" s="19" t="s">
        <v>2798</v>
      </c>
      <c r="D533" s="20">
        <v>45351</v>
      </c>
      <c r="E533" s="21">
        <v>180000</v>
      </c>
      <c r="F533" s="19" t="s">
        <v>27</v>
      </c>
      <c r="G533" s="19" t="s">
        <v>2781</v>
      </c>
      <c r="H533" s="21">
        <v>180000</v>
      </c>
      <c r="I533" s="21">
        <v>75400</v>
      </c>
      <c r="J533" s="22">
        <f t="shared" si="32"/>
        <v>41.888888888888886</v>
      </c>
      <c r="K533" s="21">
        <v>184718</v>
      </c>
      <c r="L533" s="21">
        <v>10977</v>
      </c>
      <c r="M533" s="21">
        <f t="shared" si="33"/>
        <v>169023</v>
      </c>
      <c r="N533" s="21">
        <v>89097</v>
      </c>
      <c r="O533" s="23">
        <f t="shared" si="34"/>
        <v>1.8970672413212566</v>
      </c>
      <c r="P533" s="24">
        <v>1080</v>
      </c>
      <c r="Q533" s="25">
        <f t="shared" si="35"/>
        <v>156.50277777777777</v>
      </c>
      <c r="R533" s="26" t="s">
        <v>1101</v>
      </c>
      <c r="S533" s="27">
        <f>ABS(O1323-O533)*100</f>
        <v>112.8862295819748</v>
      </c>
      <c r="T533" s="19" t="s">
        <v>43</v>
      </c>
      <c r="U533" s="19" t="s">
        <v>36</v>
      </c>
      <c r="V533" s="21">
        <v>10977</v>
      </c>
      <c r="W533" s="19" t="s">
        <v>31</v>
      </c>
      <c r="X533" s="19" t="s">
        <v>1102</v>
      </c>
      <c r="Y533" s="19" t="s">
        <v>33</v>
      </c>
      <c r="Z533" s="19">
        <v>45</v>
      </c>
    </row>
    <row r="534" spans="1:26" x14ac:dyDescent="0.3">
      <c r="A534" s="10" t="s">
        <v>1101</v>
      </c>
      <c r="B534" s="10" t="s">
        <v>1113</v>
      </c>
      <c r="C534" s="10" t="s">
        <v>1114</v>
      </c>
      <c r="D534" s="11">
        <v>45257</v>
      </c>
      <c r="E534" s="12">
        <v>215000</v>
      </c>
      <c r="F534" s="10" t="s">
        <v>27</v>
      </c>
      <c r="G534" s="10" t="s">
        <v>28</v>
      </c>
      <c r="H534" s="12">
        <v>215000</v>
      </c>
      <c r="I534" s="12">
        <v>76800</v>
      </c>
      <c r="J534" s="13">
        <f t="shared" si="32"/>
        <v>35.720930232558139</v>
      </c>
      <c r="K534" s="12">
        <v>188304</v>
      </c>
      <c r="L534" s="12">
        <v>10850</v>
      </c>
      <c r="M534" s="12">
        <f t="shared" si="33"/>
        <v>204150</v>
      </c>
      <c r="N534" s="12">
        <v>91002</v>
      </c>
      <c r="O534" s="14">
        <f t="shared" si="34"/>
        <v>2.2433572888507944</v>
      </c>
      <c r="P534" s="15">
        <v>1080</v>
      </c>
      <c r="Q534" s="16">
        <f t="shared" si="35"/>
        <v>189.02777777777777</v>
      </c>
      <c r="R534" s="17" t="s">
        <v>1101</v>
      </c>
      <c r="S534" s="18">
        <f>ABS(O1317-O534)*100</f>
        <v>150.59235856541017</v>
      </c>
      <c r="T534" s="10" t="s">
        <v>43</v>
      </c>
      <c r="U534" s="10" t="s">
        <v>36</v>
      </c>
      <c r="V534" s="12">
        <v>10850</v>
      </c>
      <c r="W534" s="10" t="s">
        <v>31</v>
      </c>
      <c r="X534" s="10" t="s">
        <v>1102</v>
      </c>
      <c r="Y534" s="10" t="s">
        <v>33</v>
      </c>
      <c r="Z534" s="10">
        <v>45</v>
      </c>
    </row>
    <row r="535" spans="1:26" x14ac:dyDescent="0.3">
      <c r="A535" s="10" t="s">
        <v>1101</v>
      </c>
      <c r="B535" s="10" t="s">
        <v>1115</v>
      </c>
      <c r="C535" s="10" t="s">
        <v>1116</v>
      </c>
      <c r="D535" s="11">
        <v>45307</v>
      </c>
      <c r="E535" s="12">
        <v>169000</v>
      </c>
      <c r="F535" s="10" t="s">
        <v>27</v>
      </c>
      <c r="G535" s="10" t="s">
        <v>28</v>
      </c>
      <c r="H535" s="12">
        <v>169000</v>
      </c>
      <c r="I535" s="12">
        <v>67600</v>
      </c>
      <c r="J535" s="13">
        <f t="shared" si="32"/>
        <v>40</v>
      </c>
      <c r="K535" s="12">
        <v>165935</v>
      </c>
      <c r="L535" s="12">
        <v>10850</v>
      </c>
      <c r="M535" s="12">
        <f t="shared" si="33"/>
        <v>158150</v>
      </c>
      <c r="N535" s="12">
        <v>79530</v>
      </c>
      <c r="O535" s="14">
        <f t="shared" si="34"/>
        <v>1.9885577769395197</v>
      </c>
      <c r="P535" s="15">
        <v>1080</v>
      </c>
      <c r="Q535" s="16">
        <f t="shared" si="35"/>
        <v>146.43518518518519</v>
      </c>
      <c r="R535" s="17" t="s">
        <v>1101</v>
      </c>
      <c r="S535" s="18">
        <f>ABS(O1317-O535)*100</f>
        <v>125.11240737428272</v>
      </c>
      <c r="T535" s="10" t="s">
        <v>43</v>
      </c>
      <c r="U535" s="10" t="s">
        <v>36</v>
      </c>
      <c r="V535" s="12">
        <v>10850</v>
      </c>
      <c r="W535" s="10" t="s">
        <v>31</v>
      </c>
      <c r="X535" s="10" t="s">
        <v>1102</v>
      </c>
      <c r="Y535" s="10" t="s">
        <v>33</v>
      </c>
      <c r="Z535" s="10">
        <v>45</v>
      </c>
    </row>
    <row r="536" spans="1:26" x14ac:dyDescent="0.3">
      <c r="A536" s="19" t="s">
        <v>1101</v>
      </c>
      <c r="B536" s="19" t="s">
        <v>1117</v>
      </c>
      <c r="C536" s="19" t="s">
        <v>1118</v>
      </c>
      <c r="D536" s="20">
        <v>45433</v>
      </c>
      <c r="E536" s="21">
        <v>180000</v>
      </c>
      <c r="F536" s="19" t="s">
        <v>27</v>
      </c>
      <c r="G536" s="19" t="s">
        <v>28</v>
      </c>
      <c r="H536" s="21">
        <v>180000</v>
      </c>
      <c r="I536" s="21">
        <v>79200</v>
      </c>
      <c r="J536" s="22">
        <f t="shared" si="32"/>
        <v>44</v>
      </c>
      <c r="K536" s="21">
        <v>181791</v>
      </c>
      <c r="L536" s="21">
        <v>11334</v>
      </c>
      <c r="M536" s="21">
        <f t="shared" si="33"/>
        <v>168666</v>
      </c>
      <c r="N536" s="21">
        <v>87413</v>
      </c>
      <c r="O536" s="23">
        <f t="shared" si="34"/>
        <v>1.9295299326187181</v>
      </c>
      <c r="P536" s="24">
        <v>1080</v>
      </c>
      <c r="Q536" s="25">
        <f t="shared" si="35"/>
        <v>156.17222222222222</v>
      </c>
      <c r="R536" s="26" t="s">
        <v>1101</v>
      </c>
      <c r="S536" s="27">
        <f>ABS(O1317-O536)*100</f>
        <v>119.20962294220257</v>
      </c>
      <c r="T536" s="19" t="s">
        <v>43</v>
      </c>
      <c r="U536" s="19" t="s">
        <v>36</v>
      </c>
      <c r="V536" s="21">
        <v>11334</v>
      </c>
      <c r="W536" s="19" t="s">
        <v>31</v>
      </c>
      <c r="X536" s="19" t="s">
        <v>1102</v>
      </c>
      <c r="Y536" s="19" t="s">
        <v>33</v>
      </c>
      <c r="Z536" s="19">
        <v>45</v>
      </c>
    </row>
    <row r="537" spans="1:26" x14ac:dyDescent="0.3">
      <c r="A537" s="19" t="s">
        <v>1101</v>
      </c>
      <c r="B537" s="19" t="s">
        <v>1119</v>
      </c>
      <c r="C537" s="19" t="s">
        <v>1120</v>
      </c>
      <c r="D537" s="20">
        <v>45415</v>
      </c>
      <c r="E537" s="21">
        <v>125000</v>
      </c>
      <c r="F537" s="19" t="s">
        <v>27</v>
      </c>
      <c r="G537" s="19" t="s">
        <v>28</v>
      </c>
      <c r="H537" s="21">
        <v>125000</v>
      </c>
      <c r="I537" s="21">
        <v>91500</v>
      </c>
      <c r="J537" s="22">
        <f t="shared" si="32"/>
        <v>73.2</v>
      </c>
      <c r="K537" s="21">
        <v>216202</v>
      </c>
      <c r="L537" s="21">
        <v>11544</v>
      </c>
      <c r="M537" s="21">
        <f t="shared" si="33"/>
        <v>113456</v>
      </c>
      <c r="N537" s="21">
        <v>104952</v>
      </c>
      <c r="O537" s="23">
        <f t="shared" si="34"/>
        <v>1.0810275173412607</v>
      </c>
      <c r="P537" s="24">
        <v>1272</v>
      </c>
      <c r="Q537" s="25">
        <f t="shared" si="35"/>
        <v>89.19496855345912</v>
      </c>
      <c r="R537" s="26" t="s">
        <v>1101</v>
      </c>
      <c r="S537" s="27">
        <f>ABS(O1317-O537)*100</f>
        <v>34.359381414456813</v>
      </c>
      <c r="T537" s="19" t="s">
        <v>43</v>
      </c>
      <c r="U537" s="19" t="s">
        <v>36</v>
      </c>
      <c r="V537" s="21">
        <v>10977</v>
      </c>
      <c r="W537" s="19" t="s">
        <v>31</v>
      </c>
      <c r="X537" s="19" t="s">
        <v>1102</v>
      </c>
      <c r="Y537" s="19" t="s">
        <v>33</v>
      </c>
      <c r="Z537" s="19">
        <v>45</v>
      </c>
    </row>
    <row r="538" spans="1:26" x14ac:dyDescent="0.3">
      <c r="A538" s="10" t="s">
        <v>1101</v>
      </c>
      <c r="B538" s="10" t="s">
        <v>1119</v>
      </c>
      <c r="C538" s="10" t="s">
        <v>1120</v>
      </c>
      <c r="D538" s="11">
        <v>45553</v>
      </c>
      <c r="E538" s="12">
        <v>240000</v>
      </c>
      <c r="F538" s="10" t="s">
        <v>27</v>
      </c>
      <c r="G538" s="10" t="s">
        <v>28</v>
      </c>
      <c r="H538" s="12">
        <v>240000</v>
      </c>
      <c r="I538" s="12">
        <v>91500</v>
      </c>
      <c r="J538" s="13">
        <f t="shared" si="32"/>
        <v>38.125</v>
      </c>
      <c r="K538" s="12">
        <v>216202</v>
      </c>
      <c r="L538" s="12">
        <v>11544</v>
      </c>
      <c r="M538" s="12">
        <f t="shared" si="33"/>
        <v>228456</v>
      </c>
      <c r="N538" s="12">
        <v>104952</v>
      </c>
      <c r="O538" s="14">
        <f t="shared" si="34"/>
        <v>2.1767665218385548</v>
      </c>
      <c r="P538" s="15">
        <v>1272</v>
      </c>
      <c r="Q538" s="16">
        <f t="shared" si="35"/>
        <v>179.60377358490567</v>
      </c>
      <c r="R538" s="17" t="s">
        <v>1101</v>
      </c>
      <c r="S538" s="18">
        <f>ABS(O1317-O538)*100</f>
        <v>143.9332818641862</v>
      </c>
      <c r="T538" s="10" t="s">
        <v>43</v>
      </c>
      <c r="U538" s="10" t="s">
        <v>36</v>
      </c>
      <c r="V538" s="12">
        <v>10977</v>
      </c>
      <c r="W538" s="10" t="s">
        <v>31</v>
      </c>
      <c r="X538" s="10" t="s">
        <v>1102</v>
      </c>
      <c r="Y538" s="10" t="s">
        <v>33</v>
      </c>
      <c r="Z538" s="10">
        <v>45</v>
      </c>
    </row>
    <row r="539" spans="1:26" x14ac:dyDescent="0.3">
      <c r="A539" s="10" t="s">
        <v>1101</v>
      </c>
      <c r="B539" s="10" t="s">
        <v>1121</v>
      </c>
      <c r="C539" s="10" t="s">
        <v>1122</v>
      </c>
      <c r="D539" s="11">
        <v>45495</v>
      </c>
      <c r="E539" s="12">
        <v>130000</v>
      </c>
      <c r="F539" s="10" t="s">
        <v>27</v>
      </c>
      <c r="G539" s="10" t="s">
        <v>28</v>
      </c>
      <c r="H539" s="12">
        <v>130000</v>
      </c>
      <c r="I539" s="12">
        <v>93900</v>
      </c>
      <c r="J539" s="13">
        <f t="shared" si="32"/>
        <v>72.230769230769226</v>
      </c>
      <c r="K539" s="12">
        <v>217322</v>
      </c>
      <c r="L539" s="12">
        <v>13670</v>
      </c>
      <c r="M539" s="12">
        <f t="shared" si="33"/>
        <v>116330</v>
      </c>
      <c r="N539" s="12">
        <v>104436</v>
      </c>
      <c r="O539" s="14">
        <f t="shared" si="34"/>
        <v>1.1138879313646635</v>
      </c>
      <c r="P539" s="15">
        <v>1312</v>
      </c>
      <c r="Q539" s="16">
        <f t="shared" si="35"/>
        <v>88.666158536585371</v>
      </c>
      <c r="R539" s="17" t="s">
        <v>1101</v>
      </c>
      <c r="S539" s="18">
        <f>ABS(O1317-O539)*100</f>
        <v>37.645422816797094</v>
      </c>
      <c r="T539" s="10" t="s">
        <v>43</v>
      </c>
      <c r="U539" s="10" t="s">
        <v>36</v>
      </c>
      <c r="V539" s="12">
        <v>13670</v>
      </c>
      <c r="W539" s="10" t="s">
        <v>31</v>
      </c>
      <c r="X539" s="10" t="s">
        <v>1102</v>
      </c>
      <c r="Y539" s="10" t="s">
        <v>33</v>
      </c>
      <c r="Z539" s="10">
        <v>45</v>
      </c>
    </row>
    <row r="540" spans="1:26" x14ac:dyDescent="0.3">
      <c r="A540" s="19" t="s">
        <v>1101</v>
      </c>
      <c r="B540" s="19" t="s">
        <v>1123</v>
      </c>
      <c r="C540" s="19" t="s">
        <v>1124</v>
      </c>
      <c r="D540" s="20">
        <v>45145</v>
      </c>
      <c r="E540" s="21">
        <v>200000</v>
      </c>
      <c r="F540" s="19" t="s">
        <v>27</v>
      </c>
      <c r="G540" s="19" t="s">
        <v>28</v>
      </c>
      <c r="H540" s="21">
        <v>200000</v>
      </c>
      <c r="I540" s="21">
        <v>72300</v>
      </c>
      <c r="J540" s="22">
        <f t="shared" si="32"/>
        <v>36.15</v>
      </c>
      <c r="K540" s="21">
        <v>178131</v>
      </c>
      <c r="L540" s="21">
        <v>11392</v>
      </c>
      <c r="M540" s="21">
        <f t="shared" si="33"/>
        <v>188608</v>
      </c>
      <c r="N540" s="21">
        <v>85507</v>
      </c>
      <c r="O540" s="23">
        <f t="shared" si="34"/>
        <v>2.2057609318535323</v>
      </c>
      <c r="P540" s="24">
        <v>1190</v>
      </c>
      <c r="Q540" s="25">
        <f t="shared" si="35"/>
        <v>158.49411764705883</v>
      </c>
      <c r="R540" s="26" t="s">
        <v>1101</v>
      </c>
      <c r="S540" s="27">
        <f>ABS(O1317-O540)*100</f>
        <v>146.83272286568396</v>
      </c>
      <c r="T540" s="19" t="s">
        <v>43</v>
      </c>
      <c r="U540" s="19" t="s">
        <v>36</v>
      </c>
      <c r="V540" s="21">
        <v>11392</v>
      </c>
      <c r="W540" s="19" t="s">
        <v>31</v>
      </c>
      <c r="X540" s="19" t="s">
        <v>1102</v>
      </c>
      <c r="Y540" s="19" t="s">
        <v>33</v>
      </c>
      <c r="Z540" s="19">
        <v>45</v>
      </c>
    </row>
    <row r="541" spans="1:26" x14ac:dyDescent="0.3">
      <c r="A541" s="19" t="s">
        <v>1101</v>
      </c>
      <c r="B541" s="19" t="s">
        <v>1125</v>
      </c>
      <c r="C541" s="19" t="s">
        <v>1126</v>
      </c>
      <c r="D541" s="20">
        <v>45182</v>
      </c>
      <c r="E541" s="21">
        <v>175000</v>
      </c>
      <c r="F541" s="19" t="s">
        <v>27</v>
      </c>
      <c r="G541" s="19" t="s">
        <v>28</v>
      </c>
      <c r="H541" s="21">
        <v>175000</v>
      </c>
      <c r="I541" s="21">
        <v>74900</v>
      </c>
      <c r="J541" s="22">
        <f t="shared" si="32"/>
        <v>42.8</v>
      </c>
      <c r="K541" s="21">
        <v>183407</v>
      </c>
      <c r="L541" s="21">
        <v>10547</v>
      </c>
      <c r="M541" s="21">
        <f t="shared" si="33"/>
        <v>164453</v>
      </c>
      <c r="N541" s="21">
        <v>88646</v>
      </c>
      <c r="O541" s="23">
        <f t="shared" si="34"/>
        <v>1.8551654897006069</v>
      </c>
      <c r="P541" s="24">
        <v>1080</v>
      </c>
      <c r="Q541" s="25">
        <f t="shared" si="35"/>
        <v>152.2712962962963</v>
      </c>
      <c r="R541" s="26" t="s">
        <v>1101</v>
      </c>
      <c r="S541" s="27">
        <f>ABS(O1317-O541)*100</f>
        <v>111.77317865039144</v>
      </c>
      <c r="T541" s="19" t="s">
        <v>43</v>
      </c>
      <c r="U541" s="19" t="s">
        <v>36</v>
      </c>
      <c r="V541" s="21">
        <v>10547</v>
      </c>
      <c r="W541" s="19" t="s">
        <v>31</v>
      </c>
      <c r="X541" s="19" t="s">
        <v>1102</v>
      </c>
      <c r="Y541" s="19" t="s">
        <v>33</v>
      </c>
      <c r="Z541" s="19">
        <v>45</v>
      </c>
    </row>
    <row r="542" spans="1:26" x14ac:dyDescent="0.3">
      <c r="A542" s="10" t="s">
        <v>1101</v>
      </c>
      <c r="B542" s="10" t="s">
        <v>1127</v>
      </c>
      <c r="C542" s="10" t="s">
        <v>1128</v>
      </c>
      <c r="D542" s="11">
        <v>45735</v>
      </c>
      <c r="E542" s="12">
        <v>260000</v>
      </c>
      <c r="F542" s="10" t="s">
        <v>27</v>
      </c>
      <c r="G542" s="10" t="s">
        <v>28</v>
      </c>
      <c r="H542" s="12">
        <v>260000</v>
      </c>
      <c r="I542" s="12">
        <v>100800</v>
      </c>
      <c r="J542" s="13">
        <f t="shared" si="32"/>
        <v>38.769230769230766</v>
      </c>
      <c r="K542" s="12">
        <v>232843</v>
      </c>
      <c r="L542" s="12">
        <v>12117</v>
      </c>
      <c r="M542" s="12">
        <f t="shared" si="33"/>
        <v>247883</v>
      </c>
      <c r="N542" s="12">
        <v>113192</v>
      </c>
      <c r="O542" s="14">
        <f t="shared" si="34"/>
        <v>2.189933917591349</v>
      </c>
      <c r="P542" s="15">
        <v>1424</v>
      </c>
      <c r="Q542" s="16">
        <f t="shared" si="35"/>
        <v>174.07514044943821</v>
      </c>
      <c r="R542" s="17" t="s">
        <v>1101</v>
      </c>
      <c r="S542" s="18">
        <f>ABS(O1316-O542)*100</f>
        <v>134.343540871698</v>
      </c>
      <c r="T542" s="10" t="s">
        <v>43</v>
      </c>
      <c r="U542" s="10" t="s">
        <v>31</v>
      </c>
      <c r="V542" s="12">
        <v>12117</v>
      </c>
      <c r="W542" s="10" t="s">
        <v>31</v>
      </c>
      <c r="X542" s="10" t="s">
        <v>1102</v>
      </c>
      <c r="Y542" s="10" t="s">
        <v>33</v>
      </c>
      <c r="Z542" s="10">
        <v>43</v>
      </c>
    </row>
    <row r="543" spans="1:26" x14ac:dyDescent="0.3">
      <c r="A543" s="19" t="s">
        <v>711</v>
      </c>
      <c r="B543" s="19" t="s">
        <v>709</v>
      </c>
      <c r="C543" s="19" t="s">
        <v>710</v>
      </c>
      <c r="D543" s="20">
        <v>45385</v>
      </c>
      <c r="E543" s="21">
        <v>137000</v>
      </c>
      <c r="F543" s="19" t="s">
        <v>27</v>
      </c>
      <c r="G543" s="19" t="s">
        <v>28</v>
      </c>
      <c r="H543" s="21">
        <v>137000</v>
      </c>
      <c r="I543" s="21">
        <v>55500</v>
      </c>
      <c r="J543" s="22">
        <f t="shared" si="32"/>
        <v>40.510948905109487</v>
      </c>
      <c r="K543" s="21">
        <v>127085</v>
      </c>
      <c r="L543" s="21">
        <v>7223</v>
      </c>
      <c r="M543" s="21">
        <f t="shared" si="33"/>
        <v>129777</v>
      </c>
      <c r="N543" s="21">
        <v>61154</v>
      </c>
      <c r="O543" s="23">
        <f t="shared" si="34"/>
        <v>2.1221342839389084</v>
      </c>
      <c r="P543" s="24">
        <v>957</v>
      </c>
      <c r="Q543" s="25">
        <f t="shared" si="35"/>
        <v>135.60815047021944</v>
      </c>
      <c r="R543" s="26" t="s">
        <v>711</v>
      </c>
      <c r="S543" s="27">
        <f>ABS(O1532-O543)*100</f>
        <v>212.21342839389084</v>
      </c>
      <c r="T543" s="19" t="s">
        <v>30</v>
      </c>
      <c r="U543" s="19" t="s">
        <v>36</v>
      </c>
      <c r="V543" s="21">
        <v>7223</v>
      </c>
      <c r="W543" s="19" t="s">
        <v>31</v>
      </c>
      <c r="X543" s="19" t="s">
        <v>712</v>
      </c>
      <c r="Y543" s="19" t="s">
        <v>33</v>
      </c>
      <c r="Z543" s="19">
        <v>45</v>
      </c>
    </row>
    <row r="544" spans="1:26" x14ac:dyDescent="0.3">
      <c r="A544" s="10" t="s">
        <v>711</v>
      </c>
      <c r="B544" s="10" t="s">
        <v>713</v>
      </c>
      <c r="C544" s="10" t="s">
        <v>714</v>
      </c>
      <c r="D544" s="11">
        <v>45569</v>
      </c>
      <c r="E544" s="12">
        <v>151000</v>
      </c>
      <c r="F544" s="10" t="s">
        <v>27</v>
      </c>
      <c r="G544" s="10" t="s">
        <v>28</v>
      </c>
      <c r="H544" s="12">
        <v>151000</v>
      </c>
      <c r="I544" s="12">
        <v>56000</v>
      </c>
      <c r="J544" s="13">
        <f t="shared" si="32"/>
        <v>37.086092715231786</v>
      </c>
      <c r="K544" s="12">
        <v>127992</v>
      </c>
      <c r="L544" s="12">
        <v>7289</v>
      </c>
      <c r="M544" s="12">
        <f t="shared" si="33"/>
        <v>143711</v>
      </c>
      <c r="N544" s="12">
        <v>61583</v>
      </c>
      <c r="O544" s="14">
        <f t="shared" si="34"/>
        <v>2.3336147962911844</v>
      </c>
      <c r="P544" s="15">
        <v>957</v>
      </c>
      <c r="Q544" s="16">
        <f t="shared" si="35"/>
        <v>150.16823406478579</v>
      </c>
      <c r="R544" s="17" t="s">
        <v>711</v>
      </c>
      <c r="S544" s="18">
        <f>ABS(O1532-O544)*100</f>
        <v>233.36147962911843</v>
      </c>
      <c r="T544" s="10" t="s">
        <v>30</v>
      </c>
      <c r="U544" s="10" t="s">
        <v>31</v>
      </c>
      <c r="V544" s="12">
        <v>7289</v>
      </c>
      <c r="W544" s="10" t="s">
        <v>31</v>
      </c>
      <c r="X544" s="10" t="s">
        <v>712</v>
      </c>
      <c r="Y544" s="10" t="s">
        <v>33</v>
      </c>
      <c r="Z544" s="10">
        <v>45</v>
      </c>
    </row>
    <row r="545" spans="1:26" x14ac:dyDescent="0.3">
      <c r="A545" s="10" t="s">
        <v>711</v>
      </c>
      <c r="B545" s="10" t="s">
        <v>715</v>
      </c>
      <c r="C545" s="10" t="s">
        <v>716</v>
      </c>
      <c r="D545" s="11">
        <v>45252</v>
      </c>
      <c r="E545" s="12">
        <v>135000</v>
      </c>
      <c r="F545" s="10" t="s">
        <v>27</v>
      </c>
      <c r="G545" s="10" t="s">
        <v>28</v>
      </c>
      <c r="H545" s="12">
        <v>135000</v>
      </c>
      <c r="I545" s="12">
        <v>47100</v>
      </c>
      <c r="J545" s="13">
        <f t="shared" si="32"/>
        <v>34.888888888888893</v>
      </c>
      <c r="K545" s="12">
        <v>125536</v>
      </c>
      <c r="L545" s="12">
        <v>9724</v>
      </c>
      <c r="M545" s="12">
        <f t="shared" si="33"/>
        <v>125276</v>
      </c>
      <c r="N545" s="12">
        <v>59087</v>
      </c>
      <c r="O545" s="14">
        <f t="shared" si="34"/>
        <v>2.1201956437118148</v>
      </c>
      <c r="P545" s="15">
        <v>812</v>
      </c>
      <c r="Q545" s="16">
        <f t="shared" si="35"/>
        <v>154.2807881773399</v>
      </c>
      <c r="R545" s="17" t="s">
        <v>711</v>
      </c>
      <c r="S545" s="18">
        <f>ABS(O1532-O545)*100</f>
        <v>212.01956437118147</v>
      </c>
      <c r="T545" s="10" t="s">
        <v>30</v>
      </c>
      <c r="U545" s="10" t="s">
        <v>36</v>
      </c>
      <c r="V545" s="12">
        <v>8000</v>
      </c>
      <c r="W545" s="10" t="s">
        <v>31</v>
      </c>
      <c r="X545" s="10" t="s">
        <v>712</v>
      </c>
      <c r="Y545" s="10" t="s">
        <v>33</v>
      </c>
      <c r="Z545" s="10">
        <v>45</v>
      </c>
    </row>
    <row r="546" spans="1:26" x14ac:dyDescent="0.3">
      <c r="A546" s="19" t="s">
        <v>711</v>
      </c>
      <c r="B546" s="19" t="s">
        <v>717</v>
      </c>
      <c r="C546" s="19" t="s">
        <v>718</v>
      </c>
      <c r="D546" s="20">
        <v>45519</v>
      </c>
      <c r="E546" s="21">
        <v>145000</v>
      </c>
      <c r="F546" s="19" t="s">
        <v>27</v>
      </c>
      <c r="G546" s="19" t="s">
        <v>28</v>
      </c>
      <c r="H546" s="21">
        <v>145000</v>
      </c>
      <c r="I546" s="21">
        <v>48000</v>
      </c>
      <c r="J546" s="22">
        <f t="shared" si="32"/>
        <v>33.103448275862071</v>
      </c>
      <c r="K546" s="21">
        <v>109502</v>
      </c>
      <c r="L546" s="21">
        <v>7947</v>
      </c>
      <c r="M546" s="21">
        <f t="shared" si="33"/>
        <v>137053</v>
      </c>
      <c r="N546" s="21">
        <v>51813</v>
      </c>
      <c r="O546" s="23">
        <f t="shared" si="34"/>
        <v>2.6451469708374344</v>
      </c>
      <c r="P546" s="24">
        <v>812</v>
      </c>
      <c r="Q546" s="25">
        <f t="shared" si="35"/>
        <v>168.7844827586207</v>
      </c>
      <c r="R546" s="26" t="s">
        <v>711</v>
      </c>
      <c r="S546" s="27">
        <f>ABS(O1532-O546)*100</f>
        <v>264.51469708374344</v>
      </c>
      <c r="T546" s="19" t="s">
        <v>30</v>
      </c>
      <c r="U546" s="19" t="s">
        <v>36</v>
      </c>
      <c r="V546" s="21">
        <v>7347</v>
      </c>
      <c r="W546" s="19" t="s">
        <v>31</v>
      </c>
      <c r="X546" s="19" t="s">
        <v>712</v>
      </c>
      <c r="Y546" s="19" t="s">
        <v>33</v>
      </c>
      <c r="Z546" s="19">
        <v>45</v>
      </c>
    </row>
    <row r="547" spans="1:26" x14ac:dyDescent="0.3">
      <c r="A547" s="19" t="s">
        <v>711</v>
      </c>
      <c r="B547" s="19" t="s">
        <v>719</v>
      </c>
      <c r="C547" s="19" t="s">
        <v>720</v>
      </c>
      <c r="D547" s="20">
        <v>45566</v>
      </c>
      <c r="E547" s="21">
        <v>100000</v>
      </c>
      <c r="F547" s="19" t="s">
        <v>27</v>
      </c>
      <c r="G547" s="19" t="s">
        <v>28</v>
      </c>
      <c r="H547" s="21">
        <v>100000</v>
      </c>
      <c r="I547" s="21">
        <v>66500</v>
      </c>
      <c r="J547" s="22">
        <f t="shared" si="32"/>
        <v>66.5</v>
      </c>
      <c r="K547" s="21">
        <v>151264</v>
      </c>
      <c r="L547" s="21">
        <v>7498</v>
      </c>
      <c r="M547" s="21">
        <f t="shared" si="33"/>
        <v>92502</v>
      </c>
      <c r="N547" s="21">
        <v>73350</v>
      </c>
      <c r="O547" s="23">
        <f t="shared" si="34"/>
        <v>1.2611042944785276</v>
      </c>
      <c r="P547" s="24">
        <v>957</v>
      </c>
      <c r="Q547" s="25">
        <f t="shared" si="35"/>
        <v>96.658307210031353</v>
      </c>
      <c r="R547" s="26" t="s">
        <v>711</v>
      </c>
      <c r="S547" s="27">
        <f>ABS(O1532-O547)*100</f>
        <v>126.11042944785275</v>
      </c>
      <c r="T547" s="19" t="s">
        <v>30</v>
      </c>
      <c r="U547" s="19" t="s">
        <v>36</v>
      </c>
      <c r="V547" s="21">
        <v>7498</v>
      </c>
      <c r="W547" s="19" t="s">
        <v>31</v>
      </c>
      <c r="X547" s="19" t="s">
        <v>712</v>
      </c>
      <c r="Y547" s="19" t="s">
        <v>33</v>
      </c>
      <c r="Z547" s="19">
        <v>45</v>
      </c>
    </row>
    <row r="548" spans="1:26" x14ac:dyDescent="0.3">
      <c r="A548" s="10" t="s">
        <v>711</v>
      </c>
      <c r="B548" s="10" t="s">
        <v>721</v>
      </c>
      <c r="C548" s="10" t="s">
        <v>722</v>
      </c>
      <c r="D548" s="11">
        <v>45604</v>
      </c>
      <c r="E548" s="12">
        <v>100000</v>
      </c>
      <c r="F548" s="10" t="s">
        <v>27</v>
      </c>
      <c r="G548" s="10" t="s">
        <v>28</v>
      </c>
      <c r="H548" s="12">
        <v>100000</v>
      </c>
      <c r="I548" s="12">
        <v>64800</v>
      </c>
      <c r="J548" s="13">
        <f t="shared" si="32"/>
        <v>64.8</v>
      </c>
      <c r="K548" s="12">
        <v>147255</v>
      </c>
      <c r="L548" s="12">
        <v>7860</v>
      </c>
      <c r="M548" s="12">
        <f t="shared" si="33"/>
        <v>92140</v>
      </c>
      <c r="N548" s="12">
        <v>71119</v>
      </c>
      <c r="O548" s="14">
        <f t="shared" si="34"/>
        <v>1.2955750221459807</v>
      </c>
      <c r="P548" s="15">
        <v>957</v>
      </c>
      <c r="Q548" s="16">
        <f t="shared" si="35"/>
        <v>96.280041797283175</v>
      </c>
      <c r="R548" s="17" t="s">
        <v>711</v>
      </c>
      <c r="S548" s="18">
        <f>ABS(O1532-O548)*100</f>
        <v>129.55750221459809</v>
      </c>
      <c r="T548" s="10" t="s">
        <v>30</v>
      </c>
      <c r="U548" s="10" t="s">
        <v>31</v>
      </c>
      <c r="V548" s="12">
        <v>7860</v>
      </c>
      <c r="W548" s="10" t="s">
        <v>31</v>
      </c>
      <c r="X548" s="10" t="s">
        <v>712</v>
      </c>
      <c r="Y548" s="10" t="s">
        <v>33</v>
      </c>
      <c r="Z548" s="10">
        <v>45</v>
      </c>
    </row>
    <row r="549" spans="1:26" x14ac:dyDescent="0.3">
      <c r="A549" s="10" t="s">
        <v>711</v>
      </c>
      <c r="B549" s="10" t="s">
        <v>723</v>
      </c>
      <c r="C549" s="10" t="s">
        <v>724</v>
      </c>
      <c r="D549" s="11">
        <v>45243</v>
      </c>
      <c r="E549" s="12">
        <v>163000</v>
      </c>
      <c r="F549" s="10" t="s">
        <v>27</v>
      </c>
      <c r="G549" s="10" t="s">
        <v>28</v>
      </c>
      <c r="H549" s="12">
        <v>163000</v>
      </c>
      <c r="I549" s="12">
        <v>55900</v>
      </c>
      <c r="J549" s="13">
        <f t="shared" si="32"/>
        <v>34.294478527607367</v>
      </c>
      <c r="K549" s="12">
        <v>151139</v>
      </c>
      <c r="L549" s="12">
        <v>8122</v>
      </c>
      <c r="M549" s="12">
        <f t="shared" si="33"/>
        <v>154878</v>
      </c>
      <c r="N549" s="12">
        <v>72967</v>
      </c>
      <c r="O549" s="14">
        <f t="shared" si="34"/>
        <v>2.1225759589951623</v>
      </c>
      <c r="P549" s="15">
        <v>957</v>
      </c>
      <c r="Q549" s="16">
        <f t="shared" si="35"/>
        <v>161.8369905956113</v>
      </c>
      <c r="R549" s="17" t="s">
        <v>711</v>
      </c>
      <c r="S549" s="18">
        <f>ABS(O1532-O549)*100</f>
        <v>212.25759589951622</v>
      </c>
      <c r="T549" s="10" t="s">
        <v>30</v>
      </c>
      <c r="U549" s="10" t="s">
        <v>36</v>
      </c>
      <c r="V549" s="12">
        <v>7289</v>
      </c>
      <c r="W549" s="10" t="s">
        <v>31</v>
      </c>
      <c r="X549" s="10" t="s">
        <v>712</v>
      </c>
      <c r="Y549" s="10" t="s">
        <v>33</v>
      </c>
      <c r="Z549" s="10">
        <v>45</v>
      </c>
    </row>
    <row r="550" spans="1:26" x14ac:dyDescent="0.3">
      <c r="A550" s="19" t="s">
        <v>711</v>
      </c>
      <c r="B550" s="19" t="s">
        <v>725</v>
      </c>
      <c r="C550" s="19" t="s">
        <v>726</v>
      </c>
      <c r="D550" s="20">
        <v>45448</v>
      </c>
      <c r="E550" s="21">
        <v>140000</v>
      </c>
      <c r="F550" s="19" t="s">
        <v>27</v>
      </c>
      <c r="G550" s="19" t="s">
        <v>28</v>
      </c>
      <c r="H550" s="21">
        <v>140000</v>
      </c>
      <c r="I550" s="21">
        <v>65900</v>
      </c>
      <c r="J550" s="22">
        <f t="shared" si="32"/>
        <v>47.071428571428569</v>
      </c>
      <c r="K550" s="21">
        <v>149392</v>
      </c>
      <c r="L550" s="21">
        <v>8119</v>
      </c>
      <c r="M550" s="21">
        <f t="shared" si="33"/>
        <v>131881</v>
      </c>
      <c r="N550" s="21">
        <v>72078</v>
      </c>
      <c r="O550" s="23">
        <f t="shared" si="34"/>
        <v>1.8296983823080553</v>
      </c>
      <c r="P550" s="24">
        <v>957</v>
      </c>
      <c r="Q550" s="25">
        <f t="shared" si="35"/>
        <v>137.80668756530827</v>
      </c>
      <c r="R550" s="26" t="s">
        <v>711</v>
      </c>
      <c r="S550" s="27">
        <f>ABS(O1532-O550)*100</f>
        <v>182.96983823080552</v>
      </c>
      <c r="T550" s="19" t="s">
        <v>30</v>
      </c>
      <c r="U550" s="19" t="s">
        <v>36</v>
      </c>
      <c r="V550" s="21">
        <v>8119</v>
      </c>
      <c r="W550" s="19" t="s">
        <v>31</v>
      </c>
      <c r="X550" s="19" t="s">
        <v>712</v>
      </c>
      <c r="Y550" s="19" t="s">
        <v>33</v>
      </c>
      <c r="Z550" s="19">
        <v>45</v>
      </c>
    </row>
    <row r="551" spans="1:26" x14ac:dyDescent="0.3">
      <c r="A551" s="19" t="s">
        <v>711</v>
      </c>
      <c r="B551" s="19" t="s">
        <v>725</v>
      </c>
      <c r="C551" s="19" t="s">
        <v>726</v>
      </c>
      <c r="D551" s="20">
        <v>45391</v>
      </c>
      <c r="E551" s="21">
        <v>90000</v>
      </c>
      <c r="F551" s="19" t="s">
        <v>27</v>
      </c>
      <c r="G551" s="19" t="s">
        <v>28</v>
      </c>
      <c r="H551" s="21">
        <v>90000</v>
      </c>
      <c r="I551" s="21">
        <v>65900</v>
      </c>
      <c r="J551" s="22">
        <f t="shared" si="32"/>
        <v>73.222222222222229</v>
      </c>
      <c r="K551" s="21">
        <v>149392</v>
      </c>
      <c r="L551" s="21">
        <v>8119</v>
      </c>
      <c r="M551" s="21">
        <f t="shared" si="33"/>
        <v>81881</v>
      </c>
      <c r="N551" s="21">
        <v>72078</v>
      </c>
      <c r="O551" s="23">
        <f t="shared" si="34"/>
        <v>1.136005438552679</v>
      </c>
      <c r="P551" s="24">
        <v>957</v>
      </c>
      <c r="Q551" s="25">
        <f t="shared" si="35"/>
        <v>85.56008359456635</v>
      </c>
      <c r="R551" s="26" t="s">
        <v>711</v>
      </c>
      <c r="S551" s="27">
        <f>ABS(O1532-O551)*100</f>
        <v>113.6005438552679</v>
      </c>
      <c r="T551" s="19" t="s">
        <v>30</v>
      </c>
      <c r="U551" s="19" t="s">
        <v>36</v>
      </c>
      <c r="V551" s="21">
        <v>8119</v>
      </c>
      <c r="W551" s="19" t="s">
        <v>31</v>
      </c>
      <c r="X551" s="19" t="s">
        <v>712</v>
      </c>
      <c r="Y551" s="19" t="s">
        <v>33</v>
      </c>
      <c r="Z551" s="19">
        <v>45</v>
      </c>
    </row>
    <row r="552" spans="1:26" x14ac:dyDescent="0.3">
      <c r="A552" s="10" t="s">
        <v>711</v>
      </c>
      <c r="B552" s="10" t="s">
        <v>727</v>
      </c>
      <c r="C552" s="10" t="s">
        <v>728</v>
      </c>
      <c r="D552" s="11">
        <v>45259</v>
      </c>
      <c r="E552" s="12">
        <v>160000</v>
      </c>
      <c r="F552" s="10" t="s">
        <v>27</v>
      </c>
      <c r="G552" s="10" t="s">
        <v>28</v>
      </c>
      <c r="H552" s="12">
        <v>160000</v>
      </c>
      <c r="I552" s="12">
        <v>32500</v>
      </c>
      <c r="J552" s="13">
        <f t="shared" si="32"/>
        <v>20.3125</v>
      </c>
      <c r="K552" s="12">
        <v>86193</v>
      </c>
      <c r="L552" s="12">
        <v>8434</v>
      </c>
      <c r="M552" s="12">
        <f t="shared" si="33"/>
        <v>151566</v>
      </c>
      <c r="N552" s="12">
        <v>39672</v>
      </c>
      <c r="O552" s="14">
        <f t="shared" si="34"/>
        <v>3.8204779189352691</v>
      </c>
      <c r="P552" s="15">
        <v>957</v>
      </c>
      <c r="Q552" s="16">
        <f t="shared" si="35"/>
        <v>158.37617554858934</v>
      </c>
      <c r="R552" s="17" t="s">
        <v>711</v>
      </c>
      <c r="S552" s="18">
        <f>ABS(O1532-O552)*100</f>
        <v>382.04779189352689</v>
      </c>
      <c r="T552" s="10" t="s">
        <v>30</v>
      </c>
      <c r="U552" s="10" t="s">
        <v>36</v>
      </c>
      <c r="V552" s="12">
        <v>7387</v>
      </c>
      <c r="W552" s="10" t="s">
        <v>31</v>
      </c>
      <c r="X552" s="10" t="s">
        <v>712</v>
      </c>
      <c r="Y552" s="10" t="s">
        <v>33</v>
      </c>
      <c r="Z552" s="10">
        <v>25</v>
      </c>
    </row>
    <row r="553" spans="1:26" x14ac:dyDescent="0.3">
      <c r="A553" s="10" t="s">
        <v>711</v>
      </c>
      <c r="B553" s="10" t="s">
        <v>729</v>
      </c>
      <c r="C553" s="10" t="s">
        <v>730</v>
      </c>
      <c r="D553" s="11">
        <v>45566</v>
      </c>
      <c r="E553" s="12">
        <v>175000</v>
      </c>
      <c r="F553" s="10" t="s">
        <v>27</v>
      </c>
      <c r="G553" s="10" t="s">
        <v>28</v>
      </c>
      <c r="H553" s="12">
        <v>175000</v>
      </c>
      <c r="I553" s="12">
        <v>60900</v>
      </c>
      <c r="J553" s="13">
        <f t="shared" si="32"/>
        <v>34.799999999999997</v>
      </c>
      <c r="K553" s="12">
        <v>138556</v>
      </c>
      <c r="L553" s="12">
        <v>6895</v>
      </c>
      <c r="M553" s="12">
        <f t="shared" si="33"/>
        <v>168105</v>
      </c>
      <c r="N553" s="12">
        <v>67173</v>
      </c>
      <c r="O553" s="14">
        <f t="shared" si="34"/>
        <v>2.5025679960698497</v>
      </c>
      <c r="P553" s="15">
        <v>957</v>
      </c>
      <c r="Q553" s="16">
        <f t="shared" si="35"/>
        <v>175.65830721003135</v>
      </c>
      <c r="R553" s="17" t="s">
        <v>711</v>
      </c>
      <c r="S553" s="18">
        <f>ABS(O1532-O553)*100</f>
        <v>250.25679960698497</v>
      </c>
      <c r="T553" s="10" t="s">
        <v>30</v>
      </c>
      <c r="U553" s="10" t="s">
        <v>36</v>
      </c>
      <c r="V553" s="12">
        <v>6895</v>
      </c>
      <c r="W553" s="10" t="s">
        <v>31</v>
      </c>
      <c r="X553" s="10" t="s">
        <v>712</v>
      </c>
      <c r="Y553" s="10" t="s">
        <v>33</v>
      </c>
      <c r="Z553" s="10">
        <v>45</v>
      </c>
    </row>
    <row r="554" spans="1:26" x14ac:dyDescent="0.3">
      <c r="A554" s="19" t="s">
        <v>711</v>
      </c>
      <c r="B554" s="19" t="s">
        <v>731</v>
      </c>
      <c r="C554" s="19" t="s">
        <v>732</v>
      </c>
      <c r="D554" s="20">
        <v>45250</v>
      </c>
      <c r="E554" s="21">
        <v>134000</v>
      </c>
      <c r="F554" s="19" t="s">
        <v>27</v>
      </c>
      <c r="G554" s="19" t="s">
        <v>28</v>
      </c>
      <c r="H554" s="21">
        <v>134000</v>
      </c>
      <c r="I554" s="21">
        <v>57000</v>
      </c>
      <c r="J554" s="22">
        <f t="shared" si="32"/>
        <v>42.537313432835823</v>
      </c>
      <c r="K554" s="21">
        <v>154893</v>
      </c>
      <c r="L554" s="21">
        <v>6895</v>
      </c>
      <c r="M554" s="21">
        <f t="shared" si="33"/>
        <v>127105</v>
      </c>
      <c r="N554" s="21">
        <v>75509</v>
      </c>
      <c r="O554" s="23">
        <f t="shared" si="34"/>
        <v>1.6833092743911322</v>
      </c>
      <c r="P554" s="24">
        <v>957</v>
      </c>
      <c r="Q554" s="25">
        <f t="shared" si="35"/>
        <v>132.81609195402299</v>
      </c>
      <c r="R554" s="26" t="s">
        <v>711</v>
      </c>
      <c r="S554" s="27">
        <f>ABS(O1532-O554)*100</f>
        <v>168.33092743911322</v>
      </c>
      <c r="T554" s="19" t="s">
        <v>30</v>
      </c>
      <c r="U554" s="19" t="s">
        <v>36</v>
      </c>
      <c r="V554" s="21">
        <v>6895</v>
      </c>
      <c r="W554" s="19" t="s">
        <v>31</v>
      </c>
      <c r="X554" s="19" t="s">
        <v>712</v>
      </c>
      <c r="Y554" s="19" t="s">
        <v>33</v>
      </c>
      <c r="Z554" s="19">
        <v>45</v>
      </c>
    </row>
    <row r="555" spans="1:26" x14ac:dyDescent="0.3">
      <c r="A555" s="19" t="s">
        <v>711</v>
      </c>
      <c r="B555" s="19" t="s">
        <v>733</v>
      </c>
      <c r="C555" s="19" t="s">
        <v>734</v>
      </c>
      <c r="D555" s="20">
        <v>45509</v>
      </c>
      <c r="E555" s="21">
        <v>154000</v>
      </c>
      <c r="F555" s="19" t="s">
        <v>27</v>
      </c>
      <c r="G555" s="19" t="s">
        <v>28</v>
      </c>
      <c r="H555" s="21">
        <v>154000</v>
      </c>
      <c r="I555" s="21">
        <v>55900</v>
      </c>
      <c r="J555" s="22">
        <f t="shared" si="32"/>
        <v>36.298701298701296</v>
      </c>
      <c r="K555" s="21">
        <v>126575</v>
      </c>
      <c r="L555" s="21">
        <v>6731</v>
      </c>
      <c r="M555" s="21">
        <f t="shared" si="33"/>
        <v>147269</v>
      </c>
      <c r="N555" s="21">
        <v>61144</v>
      </c>
      <c r="O555" s="23">
        <f t="shared" si="34"/>
        <v>2.4085601203715816</v>
      </c>
      <c r="P555" s="24">
        <v>812</v>
      </c>
      <c r="Q555" s="25">
        <f t="shared" si="35"/>
        <v>181.36576354679804</v>
      </c>
      <c r="R555" s="26" t="s">
        <v>711</v>
      </c>
      <c r="S555" s="27">
        <f>ABS(O1532-O555)*100</f>
        <v>240.85601203715817</v>
      </c>
      <c r="T555" s="19" t="s">
        <v>30</v>
      </c>
      <c r="U555" s="19" t="s">
        <v>36</v>
      </c>
      <c r="V555" s="21">
        <v>6731</v>
      </c>
      <c r="W555" s="19" t="s">
        <v>31</v>
      </c>
      <c r="X555" s="19" t="s">
        <v>712</v>
      </c>
      <c r="Y555" s="19" t="s">
        <v>33</v>
      </c>
      <c r="Z555" s="19">
        <v>45</v>
      </c>
    </row>
    <row r="556" spans="1:26" x14ac:dyDescent="0.3">
      <c r="A556" s="10" t="s">
        <v>711</v>
      </c>
      <c r="B556" s="10" t="s">
        <v>735</v>
      </c>
      <c r="C556" s="10" t="s">
        <v>736</v>
      </c>
      <c r="D556" s="11">
        <v>45197</v>
      </c>
      <c r="E556" s="12">
        <v>195000</v>
      </c>
      <c r="F556" s="10" t="s">
        <v>27</v>
      </c>
      <c r="G556" s="10" t="s">
        <v>28</v>
      </c>
      <c r="H556" s="12">
        <v>195000</v>
      </c>
      <c r="I556" s="12">
        <v>87000</v>
      </c>
      <c r="J556" s="13">
        <f t="shared" si="32"/>
        <v>44.61538461538462</v>
      </c>
      <c r="K556" s="12">
        <v>211217</v>
      </c>
      <c r="L556" s="12">
        <v>9313</v>
      </c>
      <c r="M556" s="12">
        <f t="shared" si="33"/>
        <v>185687</v>
      </c>
      <c r="N556" s="12">
        <v>103012</v>
      </c>
      <c r="O556" s="14">
        <f t="shared" si="34"/>
        <v>1.8025763988661516</v>
      </c>
      <c r="P556" s="15">
        <v>1652</v>
      </c>
      <c r="Q556" s="16">
        <f t="shared" si="35"/>
        <v>112.40133171912834</v>
      </c>
      <c r="R556" s="17" t="s">
        <v>711</v>
      </c>
      <c r="S556" s="18">
        <f>ABS(O1532-O556)*100</f>
        <v>180.25763988661515</v>
      </c>
      <c r="T556" s="10" t="s">
        <v>52</v>
      </c>
      <c r="U556" s="10" t="s">
        <v>36</v>
      </c>
      <c r="V556" s="12">
        <v>6895</v>
      </c>
      <c r="W556" s="10" t="s">
        <v>31</v>
      </c>
      <c r="X556" s="10" t="s">
        <v>712</v>
      </c>
      <c r="Y556" s="10" t="s">
        <v>33</v>
      </c>
      <c r="Z556" s="10">
        <v>47</v>
      </c>
    </row>
    <row r="557" spans="1:26" x14ac:dyDescent="0.3">
      <c r="A557" s="10" t="s">
        <v>711</v>
      </c>
      <c r="B557" s="10" t="s">
        <v>737</v>
      </c>
      <c r="C557" s="10" t="s">
        <v>738</v>
      </c>
      <c r="D557" s="11">
        <v>45268</v>
      </c>
      <c r="E557" s="12">
        <v>136000</v>
      </c>
      <c r="F557" s="10" t="s">
        <v>27</v>
      </c>
      <c r="G557" s="10" t="s">
        <v>28</v>
      </c>
      <c r="H557" s="12">
        <v>136000</v>
      </c>
      <c r="I557" s="12">
        <v>51600</v>
      </c>
      <c r="J557" s="13">
        <f t="shared" si="32"/>
        <v>37.941176470588232</v>
      </c>
      <c r="K557" s="12">
        <v>138901</v>
      </c>
      <c r="L557" s="12">
        <v>7638</v>
      </c>
      <c r="M557" s="12">
        <f t="shared" si="33"/>
        <v>128362</v>
      </c>
      <c r="N557" s="12">
        <v>66970</v>
      </c>
      <c r="O557" s="14">
        <f t="shared" si="34"/>
        <v>1.9167089741675376</v>
      </c>
      <c r="P557" s="15">
        <v>971</v>
      </c>
      <c r="Q557" s="16">
        <f t="shared" si="35"/>
        <v>132.19567456230689</v>
      </c>
      <c r="R557" s="17" t="s">
        <v>711</v>
      </c>
      <c r="S557" s="18">
        <f>ABS(O1532-O557)*100</f>
        <v>191.67089741675375</v>
      </c>
      <c r="T557" s="10" t="s">
        <v>30</v>
      </c>
      <c r="U557" s="10" t="s">
        <v>36</v>
      </c>
      <c r="V557" s="12">
        <v>7638</v>
      </c>
      <c r="W557" s="10" t="s">
        <v>31</v>
      </c>
      <c r="X557" s="10" t="s">
        <v>712</v>
      </c>
      <c r="Y557" s="10" t="s">
        <v>33</v>
      </c>
      <c r="Z557" s="10">
        <v>45</v>
      </c>
    </row>
    <row r="558" spans="1:26" x14ac:dyDescent="0.3">
      <c r="A558" s="19" t="s">
        <v>711</v>
      </c>
      <c r="B558" s="19" t="s">
        <v>739</v>
      </c>
      <c r="C558" s="19" t="s">
        <v>740</v>
      </c>
      <c r="D558" s="20">
        <v>45672</v>
      </c>
      <c r="E558" s="21">
        <v>170000</v>
      </c>
      <c r="F558" s="19" t="s">
        <v>27</v>
      </c>
      <c r="G558" s="19" t="s">
        <v>28</v>
      </c>
      <c r="H558" s="21">
        <v>170000</v>
      </c>
      <c r="I558" s="21">
        <v>62300</v>
      </c>
      <c r="J558" s="22">
        <f t="shared" si="32"/>
        <v>36.647058823529413</v>
      </c>
      <c r="K558" s="21">
        <v>141894</v>
      </c>
      <c r="L558" s="21">
        <v>7638</v>
      </c>
      <c r="M558" s="21">
        <f t="shared" si="33"/>
        <v>162362</v>
      </c>
      <c r="N558" s="21">
        <v>68497</v>
      </c>
      <c r="O558" s="23">
        <f t="shared" si="34"/>
        <v>2.3703519862183744</v>
      </c>
      <c r="P558" s="24">
        <v>957</v>
      </c>
      <c r="Q558" s="25">
        <f t="shared" si="35"/>
        <v>169.65726227795193</v>
      </c>
      <c r="R558" s="26" t="s">
        <v>711</v>
      </c>
      <c r="S558" s="27">
        <f>ABS(O1532-O558)*100</f>
        <v>237.03519862183745</v>
      </c>
      <c r="T558" s="19" t="s">
        <v>30</v>
      </c>
      <c r="U558" s="19" t="s">
        <v>31</v>
      </c>
      <c r="V558" s="21">
        <v>7638</v>
      </c>
      <c r="W558" s="19" t="s">
        <v>31</v>
      </c>
      <c r="X558" s="19" t="s">
        <v>712</v>
      </c>
      <c r="Y558" s="19" t="s">
        <v>33</v>
      </c>
      <c r="Z558" s="19">
        <v>45</v>
      </c>
    </row>
    <row r="559" spans="1:26" x14ac:dyDescent="0.3">
      <c r="A559" s="19" t="s">
        <v>711</v>
      </c>
      <c r="B559" s="19" t="s">
        <v>741</v>
      </c>
      <c r="C559" s="19" t="s">
        <v>742</v>
      </c>
      <c r="D559" s="20">
        <v>45107</v>
      </c>
      <c r="E559" s="21">
        <v>140000</v>
      </c>
      <c r="F559" s="19" t="s">
        <v>27</v>
      </c>
      <c r="G559" s="19" t="s">
        <v>28</v>
      </c>
      <c r="H559" s="21">
        <v>140000</v>
      </c>
      <c r="I559" s="21">
        <v>51300</v>
      </c>
      <c r="J559" s="22">
        <f t="shared" si="32"/>
        <v>36.642857142857146</v>
      </c>
      <c r="K559" s="21">
        <v>141394</v>
      </c>
      <c r="L559" s="21">
        <v>8484</v>
      </c>
      <c r="M559" s="21">
        <f t="shared" si="33"/>
        <v>131516</v>
      </c>
      <c r="N559" s="21">
        <v>67811</v>
      </c>
      <c r="O559" s="23">
        <f t="shared" si="34"/>
        <v>1.9394493518750646</v>
      </c>
      <c r="P559" s="24">
        <v>957</v>
      </c>
      <c r="Q559" s="25">
        <f t="shared" si="35"/>
        <v>137.42528735632183</v>
      </c>
      <c r="R559" s="26" t="s">
        <v>711</v>
      </c>
      <c r="S559" s="27">
        <f>ABS(O1532-O559)*100</f>
        <v>193.94493518750647</v>
      </c>
      <c r="T559" s="19" t="s">
        <v>30</v>
      </c>
      <c r="U559" s="19" t="s">
        <v>36</v>
      </c>
      <c r="V559" s="21">
        <v>7456</v>
      </c>
      <c r="W559" s="19" t="s">
        <v>31</v>
      </c>
      <c r="X559" s="19" t="s">
        <v>712</v>
      </c>
      <c r="Y559" s="19" t="s">
        <v>33</v>
      </c>
      <c r="Z559" s="19">
        <v>45</v>
      </c>
    </row>
    <row r="560" spans="1:26" x14ac:dyDescent="0.3">
      <c r="A560" s="10" t="s">
        <v>711</v>
      </c>
      <c r="B560" s="10" t="s">
        <v>743</v>
      </c>
      <c r="C560" s="10" t="s">
        <v>744</v>
      </c>
      <c r="D560" s="11">
        <v>45503</v>
      </c>
      <c r="E560" s="12">
        <v>164900</v>
      </c>
      <c r="F560" s="10" t="s">
        <v>27</v>
      </c>
      <c r="G560" s="10" t="s">
        <v>28</v>
      </c>
      <c r="H560" s="12">
        <v>164900</v>
      </c>
      <c r="I560" s="12">
        <v>61800</v>
      </c>
      <c r="J560" s="13">
        <f t="shared" si="32"/>
        <v>37.477258944815041</v>
      </c>
      <c r="K560" s="12">
        <v>140467</v>
      </c>
      <c r="L560" s="12">
        <v>7456</v>
      </c>
      <c r="M560" s="12">
        <f t="shared" si="33"/>
        <v>157444</v>
      </c>
      <c r="N560" s="12">
        <v>67862</v>
      </c>
      <c r="O560" s="14">
        <f t="shared" si="34"/>
        <v>2.3200613008753059</v>
      </c>
      <c r="P560" s="15">
        <v>957</v>
      </c>
      <c r="Q560" s="16">
        <f t="shared" si="35"/>
        <v>164.51828631138977</v>
      </c>
      <c r="R560" s="17" t="s">
        <v>711</v>
      </c>
      <c r="S560" s="18">
        <f>ABS(O1532-O560)*100</f>
        <v>232.00613008753061</v>
      </c>
      <c r="T560" s="10" t="s">
        <v>30</v>
      </c>
      <c r="U560" s="10" t="s">
        <v>36</v>
      </c>
      <c r="V560" s="12">
        <v>7456</v>
      </c>
      <c r="W560" s="10" t="s">
        <v>31</v>
      </c>
      <c r="X560" s="10" t="s">
        <v>712</v>
      </c>
      <c r="Y560" s="10" t="s">
        <v>33</v>
      </c>
      <c r="Z560" s="10">
        <v>45</v>
      </c>
    </row>
    <row r="561" spans="1:26" x14ac:dyDescent="0.3">
      <c r="A561" s="10" t="s">
        <v>711</v>
      </c>
      <c r="B561" s="10" t="s">
        <v>745</v>
      </c>
      <c r="C561" s="10" t="s">
        <v>746</v>
      </c>
      <c r="D561" s="11">
        <v>45344</v>
      </c>
      <c r="E561" s="12">
        <v>152000</v>
      </c>
      <c r="F561" s="10" t="s">
        <v>27</v>
      </c>
      <c r="G561" s="10" t="s">
        <v>28</v>
      </c>
      <c r="H561" s="12">
        <v>152000</v>
      </c>
      <c r="I561" s="12">
        <v>57600</v>
      </c>
      <c r="J561" s="13">
        <f t="shared" si="32"/>
        <v>37.894736842105267</v>
      </c>
      <c r="K561" s="12">
        <v>154290</v>
      </c>
      <c r="L561" s="12">
        <v>7933</v>
      </c>
      <c r="M561" s="12">
        <f t="shared" si="33"/>
        <v>144067</v>
      </c>
      <c r="N561" s="12">
        <v>74671</v>
      </c>
      <c r="O561" s="14">
        <f t="shared" si="34"/>
        <v>1.9293567784012535</v>
      </c>
      <c r="P561" s="15">
        <v>957</v>
      </c>
      <c r="Q561" s="16">
        <f t="shared" si="35"/>
        <v>150.54022988505747</v>
      </c>
      <c r="R561" s="17" t="s">
        <v>711</v>
      </c>
      <c r="S561" s="18">
        <f>ABS(O1532-O561)*100</f>
        <v>192.93567784012535</v>
      </c>
      <c r="T561" s="10" t="s">
        <v>30</v>
      </c>
      <c r="U561" s="10" t="s">
        <v>36</v>
      </c>
      <c r="V561" s="12">
        <v>7593</v>
      </c>
      <c r="W561" s="10" t="s">
        <v>31</v>
      </c>
      <c r="X561" s="10" t="s">
        <v>712</v>
      </c>
      <c r="Y561" s="10" t="s">
        <v>33</v>
      </c>
      <c r="Z561" s="10">
        <v>45</v>
      </c>
    </row>
    <row r="562" spans="1:26" x14ac:dyDescent="0.3">
      <c r="A562" s="10" t="s">
        <v>711</v>
      </c>
      <c r="B562" s="10" t="s">
        <v>1129</v>
      </c>
      <c r="C562" s="10" t="s">
        <v>1130</v>
      </c>
      <c r="D562" s="11">
        <v>45604</v>
      </c>
      <c r="E562" s="12">
        <v>198000</v>
      </c>
      <c r="F562" s="10" t="s">
        <v>27</v>
      </c>
      <c r="G562" s="10" t="s">
        <v>28</v>
      </c>
      <c r="H562" s="12">
        <v>198000</v>
      </c>
      <c r="I562" s="12">
        <v>72400</v>
      </c>
      <c r="J562" s="13">
        <f t="shared" si="32"/>
        <v>36.565656565656568</v>
      </c>
      <c r="K562" s="12">
        <v>158086</v>
      </c>
      <c r="L562" s="12">
        <v>7246</v>
      </c>
      <c r="M562" s="12">
        <f t="shared" si="33"/>
        <v>190754</v>
      </c>
      <c r="N562" s="12">
        <v>76959</v>
      </c>
      <c r="O562" s="14">
        <f t="shared" si="34"/>
        <v>2.4786444730310944</v>
      </c>
      <c r="P562" s="15">
        <v>910</v>
      </c>
      <c r="Q562" s="16">
        <f t="shared" si="35"/>
        <v>209.61978021978021</v>
      </c>
      <c r="R562" s="17" t="s">
        <v>711</v>
      </c>
      <c r="S562" s="18">
        <f>ABS(O1335-O562)*100</f>
        <v>247.86444730310944</v>
      </c>
      <c r="T562" s="10" t="s">
        <v>30</v>
      </c>
      <c r="U562" s="10" t="s">
        <v>31</v>
      </c>
      <c r="V562" s="12">
        <v>7246</v>
      </c>
      <c r="W562" s="10" t="s">
        <v>31</v>
      </c>
      <c r="X562" s="10" t="s">
        <v>712</v>
      </c>
      <c r="Y562" s="10" t="s">
        <v>33</v>
      </c>
      <c r="Z562" s="10">
        <v>45</v>
      </c>
    </row>
    <row r="563" spans="1:26" x14ac:dyDescent="0.3">
      <c r="A563" s="19" t="s">
        <v>711</v>
      </c>
      <c r="B563" s="19" t="s">
        <v>1131</v>
      </c>
      <c r="C563" s="19" t="s">
        <v>1132</v>
      </c>
      <c r="D563" s="20">
        <v>45614</v>
      </c>
      <c r="E563" s="21">
        <v>180000</v>
      </c>
      <c r="F563" s="19" t="s">
        <v>27</v>
      </c>
      <c r="G563" s="19" t="s">
        <v>28</v>
      </c>
      <c r="H563" s="21">
        <v>180000</v>
      </c>
      <c r="I563" s="21">
        <v>72300</v>
      </c>
      <c r="J563" s="22">
        <f t="shared" si="32"/>
        <v>40.166666666666664</v>
      </c>
      <c r="K563" s="21">
        <v>158142</v>
      </c>
      <c r="L563" s="21">
        <v>7197</v>
      </c>
      <c r="M563" s="21">
        <f t="shared" si="33"/>
        <v>172803</v>
      </c>
      <c r="N563" s="21">
        <v>77012</v>
      </c>
      <c r="O563" s="23">
        <f t="shared" si="34"/>
        <v>2.2438451150470056</v>
      </c>
      <c r="P563" s="24">
        <v>858</v>
      </c>
      <c r="Q563" s="25">
        <f t="shared" si="35"/>
        <v>201.40209790209789</v>
      </c>
      <c r="R563" s="26" t="s">
        <v>711</v>
      </c>
      <c r="S563" s="27">
        <f>ABS(O1335-O563)*100</f>
        <v>224.38451150470055</v>
      </c>
      <c r="T563" s="19" t="s">
        <v>30</v>
      </c>
      <c r="U563" s="19" t="s">
        <v>31</v>
      </c>
      <c r="V563" s="21">
        <v>7197</v>
      </c>
      <c r="W563" s="19" t="s">
        <v>31</v>
      </c>
      <c r="X563" s="19" t="s">
        <v>712</v>
      </c>
      <c r="Y563" s="19" t="s">
        <v>33</v>
      </c>
      <c r="Z563" s="19">
        <v>45</v>
      </c>
    </row>
    <row r="564" spans="1:26" x14ac:dyDescent="0.3">
      <c r="A564" s="19" t="s">
        <v>711</v>
      </c>
      <c r="B564" s="19" t="s">
        <v>1141</v>
      </c>
      <c r="C564" s="19" t="s">
        <v>1142</v>
      </c>
      <c r="D564" s="20">
        <v>45441</v>
      </c>
      <c r="E564" s="21">
        <v>174995</v>
      </c>
      <c r="F564" s="19" t="s">
        <v>27</v>
      </c>
      <c r="G564" s="19" t="s">
        <v>28</v>
      </c>
      <c r="H564" s="21">
        <v>174995</v>
      </c>
      <c r="I564" s="21">
        <v>62700</v>
      </c>
      <c r="J564" s="22">
        <f t="shared" si="32"/>
        <v>35.829595131289466</v>
      </c>
      <c r="K564" s="21">
        <v>136717</v>
      </c>
      <c r="L564" s="21">
        <v>8802</v>
      </c>
      <c r="M564" s="21">
        <f t="shared" si="33"/>
        <v>166193</v>
      </c>
      <c r="N564" s="21">
        <v>65262</v>
      </c>
      <c r="O564" s="23">
        <f t="shared" si="34"/>
        <v>2.54655082590175</v>
      </c>
      <c r="P564" s="24">
        <v>858</v>
      </c>
      <c r="Q564" s="25">
        <f t="shared" si="35"/>
        <v>193.69813519813519</v>
      </c>
      <c r="R564" s="26" t="s">
        <v>711</v>
      </c>
      <c r="S564" s="27">
        <f>ABS(O1332-O564)*100</f>
        <v>254.655082590175</v>
      </c>
      <c r="T564" s="19" t="s">
        <v>30</v>
      </c>
      <c r="U564" s="19" t="s">
        <v>36</v>
      </c>
      <c r="V564" s="21">
        <v>7302</v>
      </c>
      <c r="W564" s="19" t="s">
        <v>31</v>
      </c>
      <c r="X564" s="19" t="s">
        <v>712</v>
      </c>
      <c r="Y564" s="19" t="s">
        <v>33</v>
      </c>
      <c r="Z564" s="19">
        <v>45</v>
      </c>
    </row>
    <row r="565" spans="1:26" x14ac:dyDescent="0.3">
      <c r="A565" s="19" t="s">
        <v>711</v>
      </c>
      <c r="B565" s="19" t="s">
        <v>1143</v>
      </c>
      <c r="C565" s="19" t="s">
        <v>1144</v>
      </c>
      <c r="D565" s="20">
        <v>45468</v>
      </c>
      <c r="E565" s="21">
        <v>163000</v>
      </c>
      <c r="F565" s="19" t="s">
        <v>27</v>
      </c>
      <c r="G565" s="19" t="s">
        <v>28</v>
      </c>
      <c r="H565" s="21">
        <v>163000</v>
      </c>
      <c r="I565" s="21">
        <v>69700</v>
      </c>
      <c r="J565" s="22">
        <f t="shared" si="32"/>
        <v>42.760736196319016</v>
      </c>
      <c r="K565" s="21">
        <v>152032</v>
      </c>
      <c r="L565" s="21">
        <v>6567</v>
      </c>
      <c r="M565" s="21">
        <f t="shared" si="33"/>
        <v>156433</v>
      </c>
      <c r="N565" s="21">
        <v>74216</v>
      </c>
      <c r="O565" s="23">
        <f t="shared" si="34"/>
        <v>2.1078069418993208</v>
      </c>
      <c r="P565" s="24">
        <v>858</v>
      </c>
      <c r="Q565" s="25">
        <f t="shared" si="35"/>
        <v>182.32284382284382</v>
      </c>
      <c r="R565" s="26" t="s">
        <v>711</v>
      </c>
      <c r="S565" s="27">
        <f>ABS(O1332-O565)*100</f>
        <v>210.78069418993209</v>
      </c>
      <c r="T565" s="19" t="s">
        <v>30</v>
      </c>
      <c r="U565" s="19" t="s">
        <v>36</v>
      </c>
      <c r="V565" s="21">
        <v>6567</v>
      </c>
      <c r="W565" s="19" t="s">
        <v>31</v>
      </c>
      <c r="X565" s="19" t="s">
        <v>712</v>
      </c>
      <c r="Y565" s="19" t="s">
        <v>33</v>
      </c>
      <c r="Z565" s="19">
        <v>45</v>
      </c>
    </row>
    <row r="566" spans="1:26" x14ac:dyDescent="0.3">
      <c r="A566" s="10" t="s">
        <v>711</v>
      </c>
      <c r="B566" s="10" t="s">
        <v>1145</v>
      </c>
      <c r="C566" s="10" t="s">
        <v>1146</v>
      </c>
      <c r="D566" s="11">
        <v>45310</v>
      </c>
      <c r="E566" s="12">
        <v>175000</v>
      </c>
      <c r="F566" s="10" t="s">
        <v>27</v>
      </c>
      <c r="G566" s="10" t="s">
        <v>28</v>
      </c>
      <c r="H566" s="12">
        <v>175000</v>
      </c>
      <c r="I566" s="12">
        <v>65300</v>
      </c>
      <c r="J566" s="13">
        <f t="shared" si="32"/>
        <v>37.314285714285717</v>
      </c>
      <c r="K566" s="12">
        <v>171407</v>
      </c>
      <c r="L566" s="12">
        <v>6567</v>
      </c>
      <c r="M566" s="12">
        <f t="shared" si="33"/>
        <v>168433</v>
      </c>
      <c r="N566" s="12">
        <v>84102</v>
      </c>
      <c r="O566" s="14">
        <f t="shared" si="34"/>
        <v>2.0027228841169058</v>
      </c>
      <c r="P566" s="15">
        <v>882</v>
      </c>
      <c r="Q566" s="16">
        <f t="shared" si="35"/>
        <v>190.9671201814059</v>
      </c>
      <c r="R566" s="17" t="s">
        <v>711</v>
      </c>
      <c r="S566" s="18">
        <f>ABS(O1332-O566)*100</f>
        <v>200.27228841169057</v>
      </c>
      <c r="T566" s="10" t="s">
        <v>30</v>
      </c>
      <c r="U566" s="10" t="s">
        <v>36</v>
      </c>
      <c r="V566" s="12">
        <v>6567</v>
      </c>
      <c r="W566" s="10" t="s">
        <v>31</v>
      </c>
      <c r="X566" s="10" t="s">
        <v>712</v>
      </c>
      <c r="Y566" s="10" t="s">
        <v>33</v>
      </c>
      <c r="Z566" s="10">
        <v>45</v>
      </c>
    </row>
    <row r="567" spans="1:26" x14ac:dyDescent="0.3">
      <c r="A567" s="10" t="s">
        <v>711</v>
      </c>
      <c r="B567" s="10" t="s">
        <v>1147</v>
      </c>
      <c r="C567" s="10" t="s">
        <v>1148</v>
      </c>
      <c r="D567" s="11">
        <v>45418</v>
      </c>
      <c r="E567" s="12">
        <v>170000</v>
      </c>
      <c r="F567" s="10" t="s">
        <v>27</v>
      </c>
      <c r="G567" s="10" t="s">
        <v>28</v>
      </c>
      <c r="H567" s="12">
        <v>170000</v>
      </c>
      <c r="I567" s="12">
        <v>75000</v>
      </c>
      <c r="J567" s="13">
        <f t="shared" si="32"/>
        <v>44.117647058823529</v>
      </c>
      <c r="K567" s="12">
        <v>170584</v>
      </c>
      <c r="L567" s="12">
        <v>9850</v>
      </c>
      <c r="M567" s="12">
        <f t="shared" si="33"/>
        <v>160150</v>
      </c>
      <c r="N567" s="12">
        <v>82007</v>
      </c>
      <c r="O567" s="14">
        <f t="shared" si="34"/>
        <v>1.9528820710427159</v>
      </c>
      <c r="P567" s="15">
        <v>1044</v>
      </c>
      <c r="Q567" s="16">
        <f t="shared" si="35"/>
        <v>153.40038314176246</v>
      </c>
      <c r="R567" s="17" t="s">
        <v>711</v>
      </c>
      <c r="S567" s="18">
        <f>ABS(O1332-O567)*100</f>
        <v>195.28820710427161</v>
      </c>
      <c r="T567" s="10" t="s">
        <v>30</v>
      </c>
      <c r="U567" s="10" t="s">
        <v>36</v>
      </c>
      <c r="V567" s="12">
        <v>9850</v>
      </c>
      <c r="W567" s="10" t="s">
        <v>31</v>
      </c>
      <c r="X567" s="10" t="s">
        <v>712</v>
      </c>
      <c r="Y567" s="10" t="s">
        <v>33</v>
      </c>
      <c r="Z567" s="10">
        <v>45</v>
      </c>
    </row>
    <row r="568" spans="1:26" x14ac:dyDescent="0.3">
      <c r="A568" s="19" t="s">
        <v>711</v>
      </c>
      <c r="B568" s="19" t="s">
        <v>1149</v>
      </c>
      <c r="C568" s="19" t="s">
        <v>1150</v>
      </c>
      <c r="D568" s="20">
        <v>45496</v>
      </c>
      <c r="E568" s="21">
        <v>185000</v>
      </c>
      <c r="F568" s="19" t="s">
        <v>27</v>
      </c>
      <c r="G568" s="19" t="s">
        <v>28</v>
      </c>
      <c r="H568" s="21">
        <v>185000</v>
      </c>
      <c r="I568" s="21">
        <v>84600</v>
      </c>
      <c r="J568" s="22">
        <f t="shared" si="32"/>
        <v>45.729729729729726</v>
      </c>
      <c r="K568" s="21">
        <v>186509</v>
      </c>
      <c r="L568" s="21">
        <v>9029</v>
      </c>
      <c r="M568" s="21">
        <f t="shared" si="33"/>
        <v>175971</v>
      </c>
      <c r="N568" s="21">
        <v>90551</v>
      </c>
      <c r="O568" s="23">
        <f t="shared" si="34"/>
        <v>1.9433357997150777</v>
      </c>
      <c r="P568" s="24">
        <v>1224</v>
      </c>
      <c r="Q568" s="25">
        <f t="shared" si="35"/>
        <v>143.76715686274511</v>
      </c>
      <c r="R568" s="26" t="s">
        <v>711</v>
      </c>
      <c r="S568" s="27">
        <f>ABS(O1332-O568)*100</f>
        <v>194.33357997150779</v>
      </c>
      <c r="T568" s="19" t="s">
        <v>30</v>
      </c>
      <c r="U568" s="19" t="s">
        <v>36</v>
      </c>
      <c r="V568" s="21">
        <v>9029</v>
      </c>
      <c r="W568" s="19" t="s">
        <v>31</v>
      </c>
      <c r="X568" s="19" t="s">
        <v>712</v>
      </c>
      <c r="Y568" s="19" t="s">
        <v>33</v>
      </c>
      <c r="Z568" s="19">
        <v>43</v>
      </c>
    </row>
    <row r="569" spans="1:26" x14ac:dyDescent="0.3">
      <c r="A569" s="19" t="s">
        <v>711</v>
      </c>
      <c r="B569" s="19" t="s">
        <v>1151</v>
      </c>
      <c r="C569" s="19" t="s">
        <v>1152</v>
      </c>
      <c r="D569" s="20">
        <v>45408</v>
      </c>
      <c r="E569" s="21">
        <v>205000</v>
      </c>
      <c r="F569" s="19" t="s">
        <v>27</v>
      </c>
      <c r="G569" s="19" t="s">
        <v>28</v>
      </c>
      <c r="H569" s="21">
        <v>205000</v>
      </c>
      <c r="I569" s="21">
        <v>75800</v>
      </c>
      <c r="J569" s="22">
        <f t="shared" si="32"/>
        <v>36.975609756097562</v>
      </c>
      <c r="K569" s="21">
        <v>164438</v>
      </c>
      <c r="L569" s="21">
        <v>12060</v>
      </c>
      <c r="M569" s="21">
        <f t="shared" si="33"/>
        <v>192940</v>
      </c>
      <c r="N569" s="21">
        <v>77743</v>
      </c>
      <c r="O569" s="23">
        <f t="shared" si="34"/>
        <v>2.4817668471759515</v>
      </c>
      <c r="P569" s="24">
        <v>949</v>
      </c>
      <c r="Q569" s="25">
        <f t="shared" si="35"/>
        <v>203.30874604847207</v>
      </c>
      <c r="R569" s="26" t="s">
        <v>711</v>
      </c>
      <c r="S569" s="27">
        <f>ABS(O1332-O569)*100</f>
        <v>248.17668471759515</v>
      </c>
      <c r="T569" s="19" t="s">
        <v>30</v>
      </c>
      <c r="U569" s="19" t="s">
        <v>36</v>
      </c>
      <c r="V569" s="21">
        <v>7674</v>
      </c>
      <c r="W569" s="19" t="s">
        <v>31</v>
      </c>
      <c r="X569" s="19" t="s">
        <v>712</v>
      </c>
      <c r="Y569" s="19" t="s">
        <v>33</v>
      </c>
      <c r="Z569" s="19">
        <v>45</v>
      </c>
    </row>
    <row r="570" spans="1:26" x14ac:dyDescent="0.3">
      <c r="A570" s="10" t="s">
        <v>711</v>
      </c>
      <c r="B570" s="10" t="s">
        <v>1153</v>
      </c>
      <c r="C570" s="10" t="s">
        <v>1154</v>
      </c>
      <c r="D570" s="11">
        <v>45210</v>
      </c>
      <c r="E570" s="12">
        <v>180000</v>
      </c>
      <c r="F570" s="10" t="s">
        <v>27</v>
      </c>
      <c r="G570" s="10" t="s">
        <v>28</v>
      </c>
      <c r="H570" s="12">
        <v>180000</v>
      </c>
      <c r="I570" s="12">
        <v>59000</v>
      </c>
      <c r="J570" s="13">
        <f t="shared" si="32"/>
        <v>32.777777777777779</v>
      </c>
      <c r="K570" s="12">
        <v>152219</v>
      </c>
      <c r="L570" s="12">
        <v>6246</v>
      </c>
      <c r="M570" s="12">
        <f t="shared" si="33"/>
        <v>173754</v>
      </c>
      <c r="N570" s="12">
        <v>74476</v>
      </c>
      <c r="O570" s="14">
        <f t="shared" si="34"/>
        <v>2.3330200332993178</v>
      </c>
      <c r="P570" s="15">
        <v>840</v>
      </c>
      <c r="Q570" s="16">
        <f t="shared" si="35"/>
        <v>206.85</v>
      </c>
      <c r="R570" s="17" t="s">
        <v>711</v>
      </c>
      <c r="S570" s="18">
        <f>ABS(O1332-O570)*100</f>
        <v>233.30200332993178</v>
      </c>
      <c r="T570" s="10" t="s">
        <v>30</v>
      </c>
      <c r="U570" s="10" t="s">
        <v>36</v>
      </c>
      <c r="V570" s="12">
        <v>6246</v>
      </c>
      <c r="W570" s="10" t="s">
        <v>31</v>
      </c>
      <c r="X570" s="10" t="s">
        <v>712</v>
      </c>
      <c r="Y570" s="10" t="s">
        <v>33</v>
      </c>
      <c r="Z570" s="10">
        <v>45</v>
      </c>
    </row>
    <row r="571" spans="1:26" x14ac:dyDescent="0.3">
      <c r="A571" s="10" t="s">
        <v>711</v>
      </c>
      <c r="B571" s="10" t="s">
        <v>1155</v>
      </c>
      <c r="C571" s="10" t="s">
        <v>1156</v>
      </c>
      <c r="D571" s="11">
        <v>45260</v>
      </c>
      <c r="E571" s="12">
        <v>114000</v>
      </c>
      <c r="F571" s="10" t="s">
        <v>27</v>
      </c>
      <c r="G571" s="10" t="s">
        <v>28</v>
      </c>
      <c r="H571" s="12">
        <v>114000</v>
      </c>
      <c r="I571" s="12">
        <v>47900</v>
      </c>
      <c r="J571" s="13">
        <f t="shared" si="32"/>
        <v>42.017543859649123</v>
      </c>
      <c r="K571" s="12">
        <v>127577</v>
      </c>
      <c r="L571" s="12">
        <v>8923</v>
      </c>
      <c r="M571" s="12">
        <f t="shared" si="33"/>
        <v>105077</v>
      </c>
      <c r="N571" s="12">
        <v>60537</v>
      </c>
      <c r="O571" s="14">
        <f t="shared" si="34"/>
        <v>1.7357483852850324</v>
      </c>
      <c r="P571" s="15">
        <v>707</v>
      </c>
      <c r="Q571" s="16">
        <f t="shared" si="35"/>
        <v>148.62376237623764</v>
      </c>
      <c r="R571" s="17" t="s">
        <v>711</v>
      </c>
      <c r="S571" s="18">
        <f>ABS(O1332-O571)*100</f>
        <v>173.57483852850325</v>
      </c>
      <c r="T571" s="10" t="s">
        <v>30</v>
      </c>
      <c r="U571" s="10" t="s">
        <v>36</v>
      </c>
      <c r="V571" s="12">
        <v>8923</v>
      </c>
      <c r="W571" s="10" t="s">
        <v>31</v>
      </c>
      <c r="X571" s="10" t="s">
        <v>712</v>
      </c>
      <c r="Y571" s="10" t="s">
        <v>33</v>
      </c>
      <c r="Z571" s="10">
        <v>45</v>
      </c>
    </row>
    <row r="572" spans="1:26" x14ac:dyDescent="0.3">
      <c r="A572" s="19" t="s">
        <v>711</v>
      </c>
      <c r="B572" s="19" t="s">
        <v>1157</v>
      </c>
      <c r="C572" s="19" t="s">
        <v>1158</v>
      </c>
      <c r="D572" s="20">
        <v>45667</v>
      </c>
      <c r="E572" s="21">
        <v>150000</v>
      </c>
      <c r="F572" s="19" t="s">
        <v>27</v>
      </c>
      <c r="G572" s="19" t="s">
        <v>28</v>
      </c>
      <c r="H572" s="21">
        <v>150000</v>
      </c>
      <c r="I572" s="21">
        <v>59300</v>
      </c>
      <c r="J572" s="22">
        <f t="shared" si="32"/>
        <v>39.533333333333331</v>
      </c>
      <c r="K572" s="21">
        <v>134815</v>
      </c>
      <c r="L572" s="21">
        <v>7111</v>
      </c>
      <c r="M572" s="21">
        <f t="shared" si="33"/>
        <v>142889</v>
      </c>
      <c r="N572" s="21">
        <v>65155</v>
      </c>
      <c r="O572" s="23">
        <f t="shared" si="34"/>
        <v>2.1930626966464586</v>
      </c>
      <c r="P572" s="24">
        <v>856</v>
      </c>
      <c r="Q572" s="25">
        <f t="shared" si="35"/>
        <v>166.92640186915887</v>
      </c>
      <c r="R572" s="26" t="s">
        <v>711</v>
      </c>
      <c r="S572" s="27">
        <f>ABS(O1332-O572)*100</f>
        <v>219.30626966464587</v>
      </c>
      <c r="T572" s="19" t="s">
        <v>30</v>
      </c>
      <c r="U572" s="19" t="s">
        <v>31</v>
      </c>
      <c r="V572" s="21">
        <v>7111</v>
      </c>
      <c r="W572" s="19" t="s">
        <v>31</v>
      </c>
      <c r="X572" s="19" t="s">
        <v>712</v>
      </c>
      <c r="Y572" s="19" t="s">
        <v>33</v>
      </c>
      <c r="Z572" s="19">
        <v>45</v>
      </c>
    </row>
    <row r="573" spans="1:26" x14ac:dyDescent="0.3">
      <c r="A573" s="19" t="s">
        <v>711</v>
      </c>
      <c r="B573" s="19" t="s">
        <v>1159</v>
      </c>
      <c r="C573" s="19" t="s">
        <v>1160</v>
      </c>
      <c r="D573" s="20">
        <v>45667</v>
      </c>
      <c r="E573" s="21">
        <v>188000</v>
      </c>
      <c r="F573" s="19" t="s">
        <v>27</v>
      </c>
      <c r="G573" s="19" t="s">
        <v>28</v>
      </c>
      <c r="H573" s="21">
        <v>188000</v>
      </c>
      <c r="I573" s="21">
        <v>65500</v>
      </c>
      <c r="J573" s="22">
        <f t="shared" si="32"/>
        <v>34.840425531914896</v>
      </c>
      <c r="K573" s="21">
        <v>142705</v>
      </c>
      <c r="L573" s="21">
        <v>8000</v>
      </c>
      <c r="M573" s="21">
        <f t="shared" si="33"/>
        <v>180000</v>
      </c>
      <c r="N573" s="21">
        <v>68727</v>
      </c>
      <c r="O573" s="23">
        <f t="shared" si="34"/>
        <v>2.6190580121349689</v>
      </c>
      <c r="P573" s="24">
        <v>833</v>
      </c>
      <c r="Q573" s="25">
        <f t="shared" si="35"/>
        <v>216.08643457382954</v>
      </c>
      <c r="R573" s="26" t="s">
        <v>711</v>
      </c>
      <c r="S573" s="27">
        <f>ABS(O1332-O573)*100</f>
        <v>261.90580121349689</v>
      </c>
      <c r="T573" s="19" t="s">
        <v>30</v>
      </c>
      <c r="U573" s="19" t="s">
        <v>31</v>
      </c>
      <c r="V573" s="21">
        <v>8000</v>
      </c>
      <c r="W573" s="19" t="s">
        <v>31</v>
      </c>
      <c r="X573" s="19" t="s">
        <v>712</v>
      </c>
      <c r="Y573" s="19" t="s">
        <v>33</v>
      </c>
      <c r="Z573" s="19">
        <v>45</v>
      </c>
    </row>
    <row r="574" spans="1:26" x14ac:dyDescent="0.3">
      <c r="A574" s="10" t="s">
        <v>711</v>
      </c>
      <c r="B574" s="10" t="s">
        <v>1161</v>
      </c>
      <c r="C574" s="10" t="s">
        <v>1162</v>
      </c>
      <c r="D574" s="11">
        <v>45691</v>
      </c>
      <c r="E574" s="12">
        <v>159000</v>
      </c>
      <c r="F574" s="10" t="s">
        <v>27</v>
      </c>
      <c r="G574" s="10" t="s">
        <v>28</v>
      </c>
      <c r="H574" s="12">
        <v>159000</v>
      </c>
      <c r="I574" s="12">
        <v>56200</v>
      </c>
      <c r="J574" s="13">
        <f t="shared" si="32"/>
        <v>35.345911949685529</v>
      </c>
      <c r="K574" s="12">
        <v>127418</v>
      </c>
      <c r="L574" s="12">
        <v>13611</v>
      </c>
      <c r="M574" s="12">
        <f t="shared" si="33"/>
        <v>145389</v>
      </c>
      <c r="N574" s="12">
        <v>58064</v>
      </c>
      <c r="O574" s="14">
        <f t="shared" si="34"/>
        <v>2.5039439239459904</v>
      </c>
      <c r="P574" s="15">
        <v>1402</v>
      </c>
      <c r="Q574" s="16">
        <f t="shared" si="35"/>
        <v>103.70114122681883</v>
      </c>
      <c r="R574" s="17" t="s">
        <v>711</v>
      </c>
      <c r="S574" s="18">
        <f>ABS(O1332-O574)*100</f>
        <v>250.39439239459904</v>
      </c>
      <c r="T574" s="10" t="s">
        <v>147</v>
      </c>
      <c r="U574" s="10" t="s">
        <v>31</v>
      </c>
      <c r="V574" s="12">
        <v>13611</v>
      </c>
      <c r="W574" s="10" t="s">
        <v>31</v>
      </c>
      <c r="X574" s="10" t="s">
        <v>712</v>
      </c>
      <c r="Y574" s="10" t="s">
        <v>33</v>
      </c>
      <c r="Z574" s="10">
        <v>27</v>
      </c>
    </row>
    <row r="575" spans="1:26" x14ac:dyDescent="0.3">
      <c r="A575" s="10" t="s">
        <v>711</v>
      </c>
      <c r="B575" s="10" t="s">
        <v>1163</v>
      </c>
      <c r="C575" s="10" t="s">
        <v>1164</v>
      </c>
      <c r="D575" s="11">
        <v>45544</v>
      </c>
      <c r="E575" s="12">
        <v>203000</v>
      </c>
      <c r="F575" s="10" t="s">
        <v>27</v>
      </c>
      <c r="G575" s="10" t="s">
        <v>28</v>
      </c>
      <c r="H575" s="12">
        <v>203000</v>
      </c>
      <c r="I575" s="12">
        <v>71000</v>
      </c>
      <c r="J575" s="13">
        <f t="shared" si="32"/>
        <v>34.975369458128078</v>
      </c>
      <c r="K575" s="12">
        <v>155479</v>
      </c>
      <c r="L575" s="12">
        <v>7074</v>
      </c>
      <c r="M575" s="12">
        <f t="shared" si="33"/>
        <v>195926</v>
      </c>
      <c r="N575" s="12">
        <v>75716</v>
      </c>
      <c r="O575" s="14">
        <f t="shared" si="34"/>
        <v>2.5876432986422948</v>
      </c>
      <c r="P575" s="15">
        <v>864</v>
      </c>
      <c r="Q575" s="16">
        <f t="shared" si="35"/>
        <v>226.7662037037037</v>
      </c>
      <c r="R575" s="17" t="s">
        <v>711</v>
      </c>
      <c r="S575" s="18">
        <f>ABS(O1332-O575)*100</f>
        <v>258.76432986422947</v>
      </c>
      <c r="T575" s="10" t="s">
        <v>30</v>
      </c>
      <c r="U575" s="10" t="s">
        <v>36</v>
      </c>
      <c r="V575" s="12">
        <v>7074</v>
      </c>
      <c r="W575" s="10" t="s">
        <v>31</v>
      </c>
      <c r="X575" s="10" t="s">
        <v>712</v>
      </c>
      <c r="Y575" s="10" t="s">
        <v>33</v>
      </c>
      <c r="Z575" s="10">
        <v>45</v>
      </c>
    </row>
    <row r="576" spans="1:26" x14ac:dyDescent="0.3">
      <c r="A576" s="19" t="s">
        <v>711</v>
      </c>
      <c r="B576" s="19" t="s">
        <v>1165</v>
      </c>
      <c r="C576" s="19" t="s">
        <v>1166</v>
      </c>
      <c r="D576" s="20">
        <v>45630</v>
      </c>
      <c r="E576" s="21">
        <v>180000</v>
      </c>
      <c r="F576" s="19" t="s">
        <v>27</v>
      </c>
      <c r="G576" s="19" t="s">
        <v>28</v>
      </c>
      <c r="H576" s="21">
        <v>180000</v>
      </c>
      <c r="I576" s="21">
        <v>64800</v>
      </c>
      <c r="J576" s="22">
        <f t="shared" ref="J576:J639" si="36">I576/H576*100</f>
        <v>36</v>
      </c>
      <c r="K576" s="21">
        <v>148416</v>
      </c>
      <c r="L576" s="21">
        <v>14189</v>
      </c>
      <c r="M576" s="21">
        <f t="shared" ref="M576:M639" si="37">H576-L576</f>
        <v>165811</v>
      </c>
      <c r="N576" s="21">
        <v>68483</v>
      </c>
      <c r="O576" s="23">
        <f t="shared" ref="O576:O639" si="38">M576/N576</f>
        <v>2.421199421754304</v>
      </c>
      <c r="P576" s="24">
        <v>1490</v>
      </c>
      <c r="Q576" s="25">
        <f t="shared" ref="Q576:Q639" si="39">M576/P576</f>
        <v>111.28255033557048</v>
      </c>
      <c r="R576" s="26" t="s">
        <v>711</v>
      </c>
      <c r="S576" s="27">
        <f>ABS(O1332-O576)*100</f>
        <v>242.1199421754304</v>
      </c>
      <c r="T576" s="19" t="s">
        <v>181</v>
      </c>
      <c r="U576" s="19" t="s">
        <v>31</v>
      </c>
      <c r="V576" s="21">
        <v>14189</v>
      </c>
      <c r="W576" s="19" t="s">
        <v>31</v>
      </c>
      <c r="X576" s="19" t="s">
        <v>712</v>
      </c>
      <c r="Y576" s="19" t="s">
        <v>33</v>
      </c>
      <c r="Z576" s="19">
        <v>30</v>
      </c>
    </row>
    <row r="577" spans="1:26" x14ac:dyDescent="0.3">
      <c r="A577" s="19" t="s">
        <v>711</v>
      </c>
      <c r="B577" s="19" t="s">
        <v>1167</v>
      </c>
      <c r="C577" s="19" t="s">
        <v>1168</v>
      </c>
      <c r="D577" s="20">
        <v>45489</v>
      </c>
      <c r="E577" s="21">
        <v>147000</v>
      </c>
      <c r="F577" s="19" t="s">
        <v>27</v>
      </c>
      <c r="G577" s="19" t="s">
        <v>28</v>
      </c>
      <c r="H577" s="21">
        <v>147000</v>
      </c>
      <c r="I577" s="21">
        <v>61200</v>
      </c>
      <c r="J577" s="22">
        <f t="shared" si="36"/>
        <v>41.632653061224488</v>
      </c>
      <c r="K577" s="21">
        <v>133362</v>
      </c>
      <c r="L577" s="21">
        <v>8000</v>
      </c>
      <c r="M577" s="21">
        <f t="shared" si="37"/>
        <v>139000</v>
      </c>
      <c r="N577" s="21">
        <v>63960</v>
      </c>
      <c r="O577" s="23">
        <f t="shared" si="38"/>
        <v>2.1732332707942463</v>
      </c>
      <c r="P577" s="24">
        <v>833</v>
      </c>
      <c r="Q577" s="25">
        <f t="shared" si="39"/>
        <v>166.86674669867946</v>
      </c>
      <c r="R577" s="26" t="s">
        <v>711</v>
      </c>
      <c r="S577" s="27">
        <f>ABS(O1332-O577)*100</f>
        <v>217.32332707942464</v>
      </c>
      <c r="T577" s="19" t="s">
        <v>30</v>
      </c>
      <c r="U577" s="19" t="s">
        <v>36</v>
      </c>
      <c r="V577" s="21">
        <v>8000</v>
      </c>
      <c r="W577" s="19" t="s">
        <v>31</v>
      </c>
      <c r="X577" s="19" t="s">
        <v>712</v>
      </c>
      <c r="Y577" s="19" t="s">
        <v>33</v>
      </c>
      <c r="Z577" s="19">
        <v>45</v>
      </c>
    </row>
    <row r="578" spans="1:26" x14ac:dyDescent="0.3">
      <c r="A578" s="10" t="s">
        <v>711</v>
      </c>
      <c r="B578" s="10" t="s">
        <v>1169</v>
      </c>
      <c r="C578" s="10" t="s">
        <v>1170</v>
      </c>
      <c r="D578" s="11">
        <v>45176</v>
      </c>
      <c r="E578" s="12">
        <v>145000</v>
      </c>
      <c r="F578" s="10" t="s">
        <v>27</v>
      </c>
      <c r="G578" s="10" t="s">
        <v>28</v>
      </c>
      <c r="H578" s="12">
        <v>145000</v>
      </c>
      <c r="I578" s="12">
        <v>55900</v>
      </c>
      <c r="J578" s="13">
        <f t="shared" si="36"/>
        <v>38.551724137931039</v>
      </c>
      <c r="K578" s="12">
        <v>144604</v>
      </c>
      <c r="L578" s="12">
        <v>9778</v>
      </c>
      <c r="M578" s="12">
        <f t="shared" si="37"/>
        <v>135222</v>
      </c>
      <c r="N578" s="12">
        <v>68788</v>
      </c>
      <c r="O578" s="14">
        <f t="shared" si="38"/>
        <v>1.9657789149270222</v>
      </c>
      <c r="P578" s="15">
        <v>945</v>
      </c>
      <c r="Q578" s="16">
        <f t="shared" si="39"/>
        <v>143.09206349206349</v>
      </c>
      <c r="R578" s="17" t="s">
        <v>711</v>
      </c>
      <c r="S578" s="18">
        <f>ABS(O1332-O578)*100</f>
        <v>196.57789149270221</v>
      </c>
      <c r="T578" s="10" t="s">
        <v>30</v>
      </c>
      <c r="U578" s="10" t="s">
        <v>36</v>
      </c>
      <c r="V578" s="12">
        <v>9778</v>
      </c>
      <c r="W578" s="10" t="s">
        <v>31</v>
      </c>
      <c r="X578" s="10" t="s">
        <v>712</v>
      </c>
      <c r="Y578" s="10" t="s">
        <v>33</v>
      </c>
      <c r="Z578" s="10">
        <v>45</v>
      </c>
    </row>
    <row r="579" spans="1:26" x14ac:dyDescent="0.3">
      <c r="A579" s="10" t="s">
        <v>711</v>
      </c>
      <c r="B579" s="10" t="s">
        <v>1171</v>
      </c>
      <c r="C579" s="10" t="s">
        <v>1172</v>
      </c>
      <c r="D579" s="11">
        <v>45184</v>
      </c>
      <c r="E579" s="12">
        <v>150000</v>
      </c>
      <c r="F579" s="10" t="s">
        <v>27</v>
      </c>
      <c r="G579" s="10" t="s">
        <v>28</v>
      </c>
      <c r="H579" s="12">
        <v>150000</v>
      </c>
      <c r="I579" s="12">
        <v>57400</v>
      </c>
      <c r="J579" s="13">
        <f t="shared" si="36"/>
        <v>38.266666666666666</v>
      </c>
      <c r="K579" s="12">
        <v>148081</v>
      </c>
      <c r="L579" s="12">
        <v>6246</v>
      </c>
      <c r="M579" s="12">
        <f t="shared" si="37"/>
        <v>143754</v>
      </c>
      <c r="N579" s="12">
        <v>72364</v>
      </c>
      <c r="O579" s="14">
        <f t="shared" si="38"/>
        <v>1.9865402686418661</v>
      </c>
      <c r="P579" s="15">
        <v>864</v>
      </c>
      <c r="Q579" s="16">
        <f t="shared" si="39"/>
        <v>166.38194444444446</v>
      </c>
      <c r="R579" s="17" t="s">
        <v>711</v>
      </c>
      <c r="S579" s="18">
        <f>ABS(O1332-O579)*100</f>
        <v>198.65402686418662</v>
      </c>
      <c r="T579" s="10" t="s">
        <v>30</v>
      </c>
      <c r="U579" s="10" t="s">
        <v>36</v>
      </c>
      <c r="V579" s="12">
        <v>6246</v>
      </c>
      <c r="W579" s="10" t="s">
        <v>31</v>
      </c>
      <c r="X579" s="10" t="s">
        <v>712</v>
      </c>
      <c r="Y579" s="10" t="s">
        <v>33</v>
      </c>
      <c r="Z579" s="10">
        <v>45</v>
      </c>
    </row>
    <row r="580" spans="1:26" x14ac:dyDescent="0.3">
      <c r="A580" s="19" t="s">
        <v>711</v>
      </c>
      <c r="B580" s="19" t="s">
        <v>1173</v>
      </c>
      <c r="C580" s="19" t="s">
        <v>1174</v>
      </c>
      <c r="D580" s="20">
        <v>45594</v>
      </c>
      <c r="E580" s="21">
        <v>172500</v>
      </c>
      <c r="F580" s="19" t="s">
        <v>27</v>
      </c>
      <c r="G580" s="19" t="s">
        <v>28</v>
      </c>
      <c r="H580" s="21">
        <v>172500</v>
      </c>
      <c r="I580" s="21">
        <v>73500</v>
      </c>
      <c r="J580" s="22">
        <f t="shared" si="36"/>
        <v>42.608695652173914</v>
      </c>
      <c r="K580" s="21">
        <v>167989</v>
      </c>
      <c r="L580" s="21">
        <v>7496</v>
      </c>
      <c r="M580" s="21">
        <f t="shared" si="37"/>
        <v>165004</v>
      </c>
      <c r="N580" s="21">
        <v>81884</v>
      </c>
      <c r="O580" s="23">
        <f t="shared" si="38"/>
        <v>2.015094523960725</v>
      </c>
      <c r="P580" s="24">
        <v>1153</v>
      </c>
      <c r="Q580" s="25">
        <f t="shared" si="39"/>
        <v>143.10841283607979</v>
      </c>
      <c r="R580" s="26" t="s">
        <v>711</v>
      </c>
      <c r="S580" s="27">
        <f>ABS(O1332-O580)*100</f>
        <v>201.5094523960725</v>
      </c>
      <c r="T580" s="19" t="s">
        <v>30</v>
      </c>
      <c r="U580" s="19" t="s">
        <v>31</v>
      </c>
      <c r="V580" s="21">
        <v>7496</v>
      </c>
      <c r="W580" s="19" t="s">
        <v>31</v>
      </c>
      <c r="X580" s="19" t="s">
        <v>712</v>
      </c>
      <c r="Y580" s="19" t="s">
        <v>33</v>
      </c>
      <c r="Z580" s="19">
        <v>45</v>
      </c>
    </row>
    <row r="581" spans="1:26" x14ac:dyDescent="0.3">
      <c r="A581" s="19" t="s">
        <v>711</v>
      </c>
      <c r="B581" s="19" t="s">
        <v>1175</v>
      </c>
      <c r="C581" s="19" t="s">
        <v>1176</v>
      </c>
      <c r="D581" s="20">
        <v>45415</v>
      </c>
      <c r="E581" s="21">
        <v>168000</v>
      </c>
      <c r="F581" s="19" t="s">
        <v>27</v>
      </c>
      <c r="G581" s="19" t="s">
        <v>28</v>
      </c>
      <c r="H581" s="21">
        <v>168000</v>
      </c>
      <c r="I581" s="21">
        <v>62500</v>
      </c>
      <c r="J581" s="22">
        <f t="shared" si="36"/>
        <v>37.202380952380956</v>
      </c>
      <c r="K581" s="21">
        <v>142347</v>
      </c>
      <c r="L581" s="21">
        <v>6895</v>
      </c>
      <c r="M581" s="21">
        <f t="shared" si="37"/>
        <v>161105</v>
      </c>
      <c r="N581" s="21">
        <v>69108</v>
      </c>
      <c r="O581" s="23">
        <f t="shared" si="38"/>
        <v>2.3312062279330901</v>
      </c>
      <c r="P581" s="24">
        <v>957</v>
      </c>
      <c r="Q581" s="25">
        <f t="shared" si="39"/>
        <v>168.34378265412749</v>
      </c>
      <c r="R581" s="26" t="s">
        <v>711</v>
      </c>
      <c r="S581" s="27">
        <f>ABS(O1332-O581)*100</f>
        <v>233.120622793309</v>
      </c>
      <c r="T581" s="19" t="s">
        <v>30</v>
      </c>
      <c r="U581" s="19" t="s">
        <v>36</v>
      </c>
      <c r="V581" s="21">
        <v>6895</v>
      </c>
      <c r="W581" s="19" t="s">
        <v>31</v>
      </c>
      <c r="X581" s="19" t="s">
        <v>712</v>
      </c>
      <c r="Y581" s="19" t="s">
        <v>33</v>
      </c>
      <c r="Z581" s="19">
        <v>45</v>
      </c>
    </row>
    <row r="582" spans="1:26" x14ac:dyDescent="0.3">
      <c r="A582" s="10" t="s">
        <v>711</v>
      </c>
      <c r="B582" s="10" t="s">
        <v>1177</v>
      </c>
      <c r="C582" s="10" t="s">
        <v>1178</v>
      </c>
      <c r="D582" s="11">
        <v>45590</v>
      </c>
      <c r="E582" s="12">
        <v>152000</v>
      </c>
      <c r="F582" s="10" t="s">
        <v>27</v>
      </c>
      <c r="G582" s="10" t="s">
        <v>28</v>
      </c>
      <c r="H582" s="12">
        <v>152000</v>
      </c>
      <c r="I582" s="12">
        <v>59800</v>
      </c>
      <c r="J582" s="13">
        <f t="shared" si="36"/>
        <v>39.342105263157897</v>
      </c>
      <c r="K582" s="12">
        <v>136382</v>
      </c>
      <c r="L582" s="12">
        <v>6567</v>
      </c>
      <c r="M582" s="12">
        <f t="shared" si="37"/>
        <v>145433</v>
      </c>
      <c r="N582" s="12">
        <v>66232</v>
      </c>
      <c r="O582" s="14">
        <f t="shared" si="38"/>
        <v>2.1958116922333617</v>
      </c>
      <c r="P582" s="15">
        <v>957</v>
      </c>
      <c r="Q582" s="16">
        <f t="shared" si="39"/>
        <v>151.96760710553815</v>
      </c>
      <c r="R582" s="17" t="s">
        <v>711</v>
      </c>
      <c r="S582" s="18">
        <f>ABS(O1332-O582)*100</f>
        <v>219.58116922333616</v>
      </c>
      <c r="T582" s="10" t="s">
        <v>30</v>
      </c>
      <c r="U582" s="10" t="s">
        <v>31</v>
      </c>
      <c r="V582" s="12">
        <v>6567</v>
      </c>
      <c r="W582" s="10" t="s">
        <v>31</v>
      </c>
      <c r="X582" s="10" t="s">
        <v>712</v>
      </c>
      <c r="Y582" s="10" t="s">
        <v>33</v>
      </c>
      <c r="Z582" s="10">
        <v>45</v>
      </c>
    </row>
    <row r="583" spans="1:26" x14ac:dyDescent="0.3">
      <c r="A583" s="10" t="s">
        <v>711</v>
      </c>
      <c r="B583" s="10" t="s">
        <v>1179</v>
      </c>
      <c r="C583" s="10" t="s">
        <v>1180</v>
      </c>
      <c r="D583" s="11">
        <v>45533</v>
      </c>
      <c r="E583" s="12">
        <v>145000</v>
      </c>
      <c r="F583" s="10" t="s">
        <v>27</v>
      </c>
      <c r="G583" s="10" t="s">
        <v>28</v>
      </c>
      <c r="H583" s="12">
        <v>145000</v>
      </c>
      <c r="I583" s="12">
        <v>68900</v>
      </c>
      <c r="J583" s="13">
        <f t="shared" si="36"/>
        <v>47.517241379310342</v>
      </c>
      <c r="K583" s="12">
        <v>156074</v>
      </c>
      <c r="L583" s="12">
        <v>12927</v>
      </c>
      <c r="M583" s="12">
        <f t="shared" si="37"/>
        <v>132073</v>
      </c>
      <c r="N583" s="12">
        <v>73034</v>
      </c>
      <c r="O583" s="14">
        <f t="shared" si="38"/>
        <v>1.8083769203384725</v>
      </c>
      <c r="P583" s="15">
        <v>957</v>
      </c>
      <c r="Q583" s="16">
        <f t="shared" si="39"/>
        <v>138.00731452455591</v>
      </c>
      <c r="R583" s="17" t="s">
        <v>711</v>
      </c>
      <c r="S583" s="18">
        <f>ABS(O1332-O583)*100</f>
        <v>180.83769203384725</v>
      </c>
      <c r="T583" s="10" t="s">
        <v>30</v>
      </c>
      <c r="U583" s="10" t="s">
        <v>36</v>
      </c>
      <c r="V583" s="12">
        <v>12927</v>
      </c>
      <c r="W583" s="10" t="s">
        <v>31</v>
      </c>
      <c r="X583" s="10" t="s">
        <v>712</v>
      </c>
      <c r="Y583" s="10" t="s">
        <v>33</v>
      </c>
      <c r="Z583" s="10">
        <v>45</v>
      </c>
    </row>
    <row r="584" spans="1:26" x14ac:dyDescent="0.3">
      <c r="A584" s="19" t="s">
        <v>711</v>
      </c>
      <c r="B584" s="19" t="s">
        <v>1181</v>
      </c>
      <c r="C584" s="19" t="s">
        <v>1182</v>
      </c>
      <c r="D584" s="20">
        <v>45237</v>
      </c>
      <c r="E584" s="21">
        <v>145000</v>
      </c>
      <c r="F584" s="19" t="s">
        <v>27</v>
      </c>
      <c r="G584" s="19" t="s">
        <v>28</v>
      </c>
      <c r="H584" s="21">
        <v>145000</v>
      </c>
      <c r="I584" s="21">
        <v>53400</v>
      </c>
      <c r="J584" s="22">
        <f t="shared" si="36"/>
        <v>36.827586206896548</v>
      </c>
      <c r="K584" s="21">
        <v>146994</v>
      </c>
      <c r="L584" s="21">
        <v>9796</v>
      </c>
      <c r="M584" s="21">
        <f t="shared" si="37"/>
        <v>135204</v>
      </c>
      <c r="N584" s="21">
        <v>69998</v>
      </c>
      <c r="O584" s="23">
        <f t="shared" si="38"/>
        <v>1.9315409011686049</v>
      </c>
      <c r="P584" s="24">
        <v>957</v>
      </c>
      <c r="Q584" s="25">
        <f t="shared" si="39"/>
        <v>141.27899686520377</v>
      </c>
      <c r="R584" s="26" t="s">
        <v>711</v>
      </c>
      <c r="S584" s="27">
        <f>ABS(O1332-O584)*100</f>
        <v>193.15409011686049</v>
      </c>
      <c r="T584" s="19" t="s">
        <v>30</v>
      </c>
      <c r="U584" s="19" t="s">
        <v>36</v>
      </c>
      <c r="V584" s="21">
        <v>9090</v>
      </c>
      <c r="W584" s="19" t="s">
        <v>31</v>
      </c>
      <c r="X584" s="19" t="s">
        <v>712</v>
      </c>
      <c r="Y584" s="19" t="s">
        <v>33</v>
      </c>
      <c r="Z584" s="19">
        <v>45</v>
      </c>
    </row>
    <row r="585" spans="1:26" x14ac:dyDescent="0.3">
      <c r="A585" s="19" t="s">
        <v>711</v>
      </c>
      <c r="B585" s="19" t="s">
        <v>1196</v>
      </c>
      <c r="C585" s="19" t="s">
        <v>1197</v>
      </c>
      <c r="D585" s="20">
        <v>45336</v>
      </c>
      <c r="E585" s="21">
        <v>165900</v>
      </c>
      <c r="F585" s="19" t="s">
        <v>27</v>
      </c>
      <c r="G585" s="19" t="s">
        <v>28</v>
      </c>
      <c r="H585" s="21">
        <v>165900</v>
      </c>
      <c r="I585" s="21">
        <v>74500</v>
      </c>
      <c r="J585" s="22">
        <f t="shared" si="36"/>
        <v>44.906570223025923</v>
      </c>
      <c r="K585" s="21">
        <v>200830</v>
      </c>
      <c r="L585" s="21">
        <v>8013</v>
      </c>
      <c r="M585" s="21">
        <f t="shared" si="37"/>
        <v>157887</v>
      </c>
      <c r="N585" s="21">
        <v>98376</v>
      </c>
      <c r="O585" s="23">
        <f t="shared" si="38"/>
        <v>1.604934130275677</v>
      </c>
      <c r="P585" s="24">
        <v>1389</v>
      </c>
      <c r="Q585" s="25">
        <f t="shared" si="39"/>
        <v>113.6695464362851</v>
      </c>
      <c r="R585" s="26" t="s">
        <v>711</v>
      </c>
      <c r="S585" s="27">
        <f>ABS(O1328-O585)*100</f>
        <v>11.445373734353371</v>
      </c>
      <c r="T585" s="19" t="s">
        <v>52</v>
      </c>
      <c r="U585" s="19" t="s">
        <v>36</v>
      </c>
      <c r="V585" s="21">
        <v>8013</v>
      </c>
      <c r="W585" s="19" t="s">
        <v>31</v>
      </c>
      <c r="X585" s="19" t="s">
        <v>712</v>
      </c>
      <c r="Y585" s="19" t="s">
        <v>33</v>
      </c>
      <c r="Z585" s="19">
        <v>45</v>
      </c>
    </row>
    <row r="586" spans="1:26" x14ac:dyDescent="0.3">
      <c r="A586" s="19" t="s">
        <v>1185</v>
      </c>
      <c r="B586" s="19" t="s">
        <v>1183</v>
      </c>
      <c r="C586" s="19" t="s">
        <v>1184</v>
      </c>
      <c r="D586" s="20">
        <v>45597</v>
      </c>
      <c r="E586" s="21">
        <v>220000</v>
      </c>
      <c r="F586" s="19" t="s">
        <v>27</v>
      </c>
      <c r="G586" s="19" t="s">
        <v>28</v>
      </c>
      <c r="H586" s="21">
        <v>220000</v>
      </c>
      <c r="I586" s="21">
        <v>91200</v>
      </c>
      <c r="J586" s="22">
        <f t="shared" si="36"/>
        <v>41.454545454545453</v>
      </c>
      <c r="K586" s="21">
        <v>192941</v>
      </c>
      <c r="L586" s="21">
        <v>10731</v>
      </c>
      <c r="M586" s="21">
        <f t="shared" si="37"/>
        <v>209269</v>
      </c>
      <c r="N586" s="21">
        <v>95900</v>
      </c>
      <c r="O586" s="23">
        <f t="shared" si="38"/>
        <v>2.1821584984358706</v>
      </c>
      <c r="P586" s="24">
        <v>1044</v>
      </c>
      <c r="Q586" s="25">
        <f t="shared" si="39"/>
        <v>200.44923371647511</v>
      </c>
      <c r="R586" s="26" t="s">
        <v>1185</v>
      </c>
      <c r="S586" s="27">
        <f>ABS(O1333-O586)*100</f>
        <v>218.21584984358705</v>
      </c>
      <c r="T586" s="19" t="s">
        <v>30</v>
      </c>
      <c r="U586" s="19" t="s">
        <v>31</v>
      </c>
      <c r="V586" s="21">
        <v>10731</v>
      </c>
      <c r="W586" s="19" t="s">
        <v>31</v>
      </c>
      <c r="X586" s="19" t="s">
        <v>1186</v>
      </c>
      <c r="Y586" s="19" t="s">
        <v>33</v>
      </c>
      <c r="Z586" s="19">
        <v>45</v>
      </c>
    </row>
    <row r="587" spans="1:26" x14ac:dyDescent="0.3">
      <c r="A587" s="10" t="s">
        <v>1185</v>
      </c>
      <c r="B587" s="10" t="s">
        <v>1187</v>
      </c>
      <c r="C587" s="10" t="s">
        <v>1188</v>
      </c>
      <c r="D587" s="11">
        <v>45596</v>
      </c>
      <c r="E587" s="12">
        <v>148511</v>
      </c>
      <c r="F587" s="10" t="s">
        <v>27</v>
      </c>
      <c r="G587" s="10" t="s">
        <v>28</v>
      </c>
      <c r="H587" s="12">
        <v>148511</v>
      </c>
      <c r="I587" s="12">
        <v>83800</v>
      </c>
      <c r="J587" s="13">
        <f t="shared" si="36"/>
        <v>56.426796668260259</v>
      </c>
      <c r="K587" s="12">
        <v>176181</v>
      </c>
      <c r="L587" s="12">
        <v>10731</v>
      </c>
      <c r="M587" s="12">
        <f t="shared" si="37"/>
        <v>137780</v>
      </c>
      <c r="N587" s="12">
        <v>87078</v>
      </c>
      <c r="O587" s="14">
        <f t="shared" si="38"/>
        <v>1.5822595833620432</v>
      </c>
      <c r="P587" s="15">
        <v>944</v>
      </c>
      <c r="Q587" s="16">
        <f t="shared" si="39"/>
        <v>145.95338983050848</v>
      </c>
      <c r="R587" s="17" t="s">
        <v>1185</v>
      </c>
      <c r="S587" s="18">
        <f>ABS(O1333-O587)*100</f>
        <v>158.22595833620431</v>
      </c>
      <c r="T587" s="10" t="s">
        <v>30</v>
      </c>
      <c r="U587" s="10" t="s">
        <v>31</v>
      </c>
      <c r="V587" s="12">
        <v>10731</v>
      </c>
      <c r="W587" s="10" t="s">
        <v>31</v>
      </c>
      <c r="X587" s="10" t="s">
        <v>1186</v>
      </c>
      <c r="Y587" s="10" t="s">
        <v>33</v>
      </c>
      <c r="Z587" s="10">
        <v>45</v>
      </c>
    </row>
    <row r="588" spans="1:26" x14ac:dyDescent="0.3">
      <c r="A588" s="10" t="s">
        <v>1185</v>
      </c>
      <c r="B588" s="10" t="s">
        <v>1189</v>
      </c>
      <c r="C588" s="10" t="s">
        <v>1190</v>
      </c>
      <c r="D588" s="11">
        <v>45273</v>
      </c>
      <c r="E588" s="12">
        <v>40000</v>
      </c>
      <c r="F588" s="10" t="s">
        <v>27</v>
      </c>
      <c r="G588" s="10" t="s">
        <v>28</v>
      </c>
      <c r="H588" s="12">
        <v>40000</v>
      </c>
      <c r="I588" s="12">
        <v>71800</v>
      </c>
      <c r="J588" s="13">
        <f t="shared" si="36"/>
        <v>179.5</v>
      </c>
      <c r="K588" s="12">
        <v>178886</v>
      </c>
      <c r="L588" s="12">
        <v>10690</v>
      </c>
      <c r="M588" s="12">
        <f t="shared" si="37"/>
        <v>29310</v>
      </c>
      <c r="N588" s="12">
        <v>88524</v>
      </c>
      <c r="O588" s="14">
        <f t="shared" si="38"/>
        <v>0.33109665175545616</v>
      </c>
      <c r="P588" s="15">
        <v>1004</v>
      </c>
      <c r="Q588" s="16">
        <f t="shared" si="39"/>
        <v>29.193227091633467</v>
      </c>
      <c r="R588" s="17" t="s">
        <v>1185</v>
      </c>
      <c r="S588" s="18">
        <f>ABS(O1333-O588)*100</f>
        <v>33.109665175545615</v>
      </c>
      <c r="T588" s="10" t="s">
        <v>30</v>
      </c>
      <c r="U588" s="10" t="s">
        <v>31</v>
      </c>
      <c r="V588" s="12">
        <v>10416</v>
      </c>
      <c r="W588" s="10" t="s">
        <v>31</v>
      </c>
      <c r="X588" s="10" t="s">
        <v>1186</v>
      </c>
      <c r="Y588" s="10" t="s">
        <v>33</v>
      </c>
      <c r="Z588" s="10">
        <v>45</v>
      </c>
    </row>
    <row r="589" spans="1:26" x14ac:dyDescent="0.3">
      <c r="A589" s="10" t="s">
        <v>1265</v>
      </c>
      <c r="B589" s="10" t="s">
        <v>1263</v>
      </c>
      <c r="C589" s="10" t="s">
        <v>1264</v>
      </c>
      <c r="D589" s="11">
        <v>45630</v>
      </c>
      <c r="E589" s="12">
        <v>170000</v>
      </c>
      <c r="F589" s="10" t="s">
        <v>27</v>
      </c>
      <c r="G589" s="10" t="s">
        <v>28</v>
      </c>
      <c r="H589" s="12">
        <v>170000</v>
      </c>
      <c r="I589" s="12">
        <v>83700</v>
      </c>
      <c r="J589" s="13">
        <f t="shared" si="36"/>
        <v>49.235294117647058</v>
      </c>
      <c r="K589" s="12">
        <v>168513</v>
      </c>
      <c r="L589" s="12">
        <v>9765</v>
      </c>
      <c r="M589" s="12">
        <f t="shared" si="37"/>
        <v>160235</v>
      </c>
      <c r="N589" s="12">
        <v>87224</v>
      </c>
      <c r="O589" s="14">
        <f t="shared" si="38"/>
        <v>1.837051728881959</v>
      </c>
      <c r="P589" s="15">
        <v>941</v>
      </c>
      <c r="Q589" s="16">
        <f t="shared" si="39"/>
        <v>170.28161530286928</v>
      </c>
      <c r="R589" s="17" t="s">
        <v>1265</v>
      </c>
      <c r="S589" s="18">
        <f>ABS(O1298-O589)*100</f>
        <v>83.683629676102967</v>
      </c>
      <c r="T589" s="10" t="s">
        <v>30</v>
      </c>
      <c r="U589" s="10" t="s">
        <v>31</v>
      </c>
      <c r="V589" s="12">
        <v>9765</v>
      </c>
      <c r="W589" s="10" t="s">
        <v>31</v>
      </c>
      <c r="X589" s="10" t="s">
        <v>1266</v>
      </c>
      <c r="Y589" s="10" t="s">
        <v>33</v>
      </c>
      <c r="Z589" s="10">
        <v>41</v>
      </c>
    </row>
    <row r="590" spans="1:26" x14ac:dyDescent="0.3">
      <c r="A590" s="19" t="s">
        <v>1265</v>
      </c>
      <c r="B590" s="19" t="s">
        <v>1267</v>
      </c>
      <c r="C590" s="19" t="s">
        <v>1268</v>
      </c>
      <c r="D590" s="20">
        <v>45603</v>
      </c>
      <c r="E590" s="21">
        <v>155000</v>
      </c>
      <c r="F590" s="19" t="s">
        <v>27</v>
      </c>
      <c r="G590" s="19" t="s">
        <v>28</v>
      </c>
      <c r="H590" s="21">
        <v>155000</v>
      </c>
      <c r="I590" s="21">
        <v>87500</v>
      </c>
      <c r="J590" s="22">
        <f t="shared" si="36"/>
        <v>56.451612903225815</v>
      </c>
      <c r="K590" s="21">
        <v>175227</v>
      </c>
      <c r="L590" s="21">
        <v>12654</v>
      </c>
      <c r="M590" s="21">
        <f t="shared" si="37"/>
        <v>142346</v>
      </c>
      <c r="N590" s="21">
        <v>89325</v>
      </c>
      <c r="O590" s="23">
        <f t="shared" si="38"/>
        <v>1.5935740274279317</v>
      </c>
      <c r="P590" s="24">
        <v>1024</v>
      </c>
      <c r="Q590" s="25">
        <f t="shared" si="39"/>
        <v>139.009765625</v>
      </c>
      <c r="R590" s="26" t="s">
        <v>1265</v>
      </c>
      <c r="S590" s="27">
        <f>ABS(O1298-O590)*100</f>
        <v>59.33585953070024</v>
      </c>
      <c r="T590" s="19" t="s">
        <v>30</v>
      </c>
      <c r="U590" s="19" t="s">
        <v>31</v>
      </c>
      <c r="V590" s="21">
        <v>12654</v>
      </c>
      <c r="W590" s="19" t="s">
        <v>31</v>
      </c>
      <c r="X590" s="19" t="s">
        <v>1266</v>
      </c>
      <c r="Y590" s="19" t="s">
        <v>33</v>
      </c>
      <c r="Z590" s="19">
        <v>45</v>
      </c>
    </row>
    <row r="591" spans="1:26" x14ac:dyDescent="0.3">
      <c r="A591" s="19" t="s">
        <v>1265</v>
      </c>
      <c r="B591" s="19" t="s">
        <v>1269</v>
      </c>
      <c r="C591" s="19" t="s">
        <v>1270</v>
      </c>
      <c r="D591" s="20">
        <v>45594</v>
      </c>
      <c r="E591" s="21">
        <v>196000</v>
      </c>
      <c r="F591" s="19" t="s">
        <v>27</v>
      </c>
      <c r="G591" s="19" t="s">
        <v>28</v>
      </c>
      <c r="H591" s="21">
        <v>196000</v>
      </c>
      <c r="I591" s="21">
        <v>84500</v>
      </c>
      <c r="J591" s="22">
        <f t="shared" si="36"/>
        <v>43.112244897959187</v>
      </c>
      <c r="K591" s="21">
        <v>169124</v>
      </c>
      <c r="L591" s="21">
        <v>9406</v>
      </c>
      <c r="M591" s="21">
        <f t="shared" si="37"/>
        <v>186594</v>
      </c>
      <c r="N591" s="21">
        <v>87757</v>
      </c>
      <c r="O591" s="23">
        <f t="shared" si="38"/>
        <v>2.1262577344257436</v>
      </c>
      <c r="P591" s="24">
        <v>1024</v>
      </c>
      <c r="Q591" s="25">
        <f t="shared" si="39"/>
        <v>182.220703125</v>
      </c>
      <c r="R591" s="26" t="s">
        <v>1265</v>
      </c>
      <c r="S591" s="27">
        <f>ABS(O1298-O591)*100</f>
        <v>112.60423023048143</v>
      </c>
      <c r="T591" s="19" t="s">
        <v>30</v>
      </c>
      <c r="U591" s="19" t="s">
        <v>31</v>
      </c>
      <c r="V591" s="21">
        <v>9406</v>
      </c>
      <c r="W591" s="19" t="s">
        <v>31</v>
      </c>
      <c r="X591" s="19" t="s">
        <v>1266</v>
      </c>
      <c r="Y591" s="19" t="s">
        <v>33</v>
      </c>
      <c r="Z591" s="19">
        <v>45</v>
      </c>
    </row>
    <row r="592" spans="1:26" x14ac:dyDescent="0.3">
      <c r="A592" s="10" t="s">
        <v>1265</v>
      </c>
      <c r="B592" s="10" t="s">
        <v>1271</v>
      </c>
      <c r="C592" s="10" t="s">
        <v>1272</v>
      </c>
      <c r="D592" s="11">
        <v>45230</v>
      </c>
      <c r="E592" s="12">
        <v>150000</v>
      </c>
      <c r="F592" s="10" t="s">
        <v>27</v>
      </c>
      <c r="G592" s="10" t="s">
        <v>28</v>
      </c>
      <c r="H592" s="12">
        <v>150000</v>
      </c>
      <c r="I592" s="12">
        <v>69000</v>
      </c>
      <c r="J592" s="13">
        <f t="shared" si="36"/>
        <v>46</v>
      </c>
      <c r="K592" s="12">
        <v>153808</v>
      </c>
      <c r="L592" s="12">
        <v>10450</v>
      </c>
      <c r="M592" s="12">
        <f t="shared" si="37"/>
        <v>139550</v>
      </c>
      <c r="N592" s="12">
        <v>78768</v>
      </c>
      <c r="O592" s="14">
        <f t="shared" si="38"/>
        <v>1.7716585415397115</v>
      </c>
      <c r="P592" s="15">
        <v>1024</v>
      </c>
      <c r="Q592" s="16">
        <f t="shared" si="39"/>
        <v>136.279296875</v>
      </c>
      <c r="R592" s="17" t="s">
        <v>1265</v>
      </c>
      <c r="S592" s="18">
        <f>ABS(O1298-O592)*100</f>
        <v>77.144310941878217</v>
      </c>
      <c r="T592" s="10" t="s">
        <v>30</v>
      </c>
      <c r="U592" s="10" t="s">
        <v>36</v>
      </c>
      <c r="V592" s="12">
        <v>10450</v>
      </c>
      <c r="W592" s="10" t="s">
        <v>31</v>
      </c>
      <c r="X592" s="10" t="s">
        <v>1266</v>
      </c>
      <c r="Y592" s="10" t="s">
        <v>33</v>
      </c>
      <c r="Z592" s="10">
        <v>45</v>
      </c>
    </row>
    <row r="593" spans="1:26" x14ac:dyDescent="0.3">
      <c r="A593" s="10" t="s">
        <v>1265</v>
      </c>
      <c r="B593" s="10" t="s">
        <v>1273</v>
      </c>
      <c r="C593" s="10" t="s">
        <v>1274</v>
      </c>
      <c r="D593" s="11">
        <v>45212</v>
      </c>
      <c r="E593" s="12">
        <v>203100</v>
      </c>
      <c r="F593" s="10" t="s">
        <v>27</v>
      </c>
      <c r="G593" s="10" t="s">
        <v>28</v>
      </c>
      <c r="H593" s="12">
        <v>203100</v>
      </c>
      <c r="I593" s="12">
        <v>77200</v>
      </c>
      <c r="J593" s="13">
        <f t="shared" si="36"/>
        <v>38.010832102412607</v>
      </c>
      <c r="K593" s="12">
        <v>171587</v>
      </c>
      <c r="L593" s="12">
        <v>10859</v>
      </c>
      <c r="M593" s="12">
        <f t="shared" si="37"/>
        <v>192241</v>
      </c>
      <c r="N593" s="12">
        <v>88312</v>
      </c>
      <c r="O593" s="14">
        <f t="shared" si="38"/>
        <v>2.176838934686113</v>
      </c>
      <c r="P593" s="15">
        <v>1024</v>
      </c>
      <c r="Q593" s="16">
        <f t="shared" si="39"/>
        <v>187.7353515625</v>
      </c>
      <c r="R593" s="17" t="s">
        <v>1265</v>
      </c>
      <c r="S593" s="18">
        <f>ABS(O1298-O593)*100</f>
        <v>117.66235025651837</v>
      </c>
      <c r="T593" s="10" t="s">
        <v>30</v>
      </c>
      <c r="U593" s="10" t="s">
        <v>36</v>
      </c>
      <c r="V593" s="12">
        <v>10859</v>
      </c>
      <c r="W593" s="10" t="s">
        <v>31</v>
      </c>
      <c r="X593" s="10" t="s">
        <v>1266</v>
      </c>
      <c r="Y593" s="10" t="s">
        <v>33</v>
      </c>
      <c r="Z593" s="10">
        <v>45</v>
      </c>
    </row>
    <row r="594" spans="1:26" x14ac:dyDescent="0.3">
      <c r="A594" s="19" t="s">
        <v>1265</v>
      </c>
      <c r="B594" s="19" t="s">
        <v>1275</v>
      </c>
      <c r="C594" s="19" t="s">
        <v>1276</v>
      </c>
      <c r="D594" s="20">
        <v>45412</v>
      </c>
      <c r="E594" s="21">
        <v>115000</v>
      </c>
      <c r="F594" s="19" t="s">
        <v>27</v>
      </c>
      <c r="G594" s="19" t="s">
        <v>28</v>
      </c>
      <c r="H594" s="21">
        <v>115000</v>
      </c>
      <c r="I594" s="21">
        <v>89100</v>
      </c>
      <c r="J594" s="22">
        <f t="shared" si="36"/>
        <v>77.478260869565219</v>
      </c>
      <c r="K594" s="21">
        <v>178305</v>
      </c>
      <c r="L594" s="21">
        <v>13861</v>
      </c>
      <c r="M594" s="21">
        <f t="shared" si="37"/>
        <v>101139</v>
      </c>
      <c r="N594" s="21">
        <v>90353</v>
      </c>
      <c r="O594" s="23">
        <f t="shared" si="38"/>
        <v>1.1193762243644372</v>
      </c>
      <c r="P594" s="24">
        <v>1024</v>
      </c>
      <c r="Q594" s="25">
        <f t="shared" si="39"/>
        <v>98.7685546875</v>
      </c>
      <c r="R594" s="26" t="s">
        <v>1265</v>
      </c>
      <c r="S594" s="27">
        <f>ABS(O1298-O594)*100</f>
        <v>11.916079224350785</v>
      </c>
      <c r="T594" s="19" t="s">
        <v>30</v>
      </c>
      <c r="U594" s="19" t="s">
        <v>36</v>
      </c>
      <c r="V594" s="21">
        <v>13861</v>
      </c>
      <c r="W594" s="19" t="s">
        <v>31</v>
      </c>
      <c r="X594" s="19" t="s">
        <v>1266</v>
      </c>
      <c r="Y594" s="19" t="s">
        <v>33</v>
      </c>
      <c r="Z594" s="19">
        <v>45</v>
      </c>
    </row>
    <row r="595" spans="1:26" x14ac:dyDescent="0.3">
      <c r="A595" s="19" t="s">
        <v>1265</v>
      </c>
      <c r="B595" s="19" t="s">
        <v>1277</v>
      </c>
      <c r="C595" s="19" t="s">
        <v>1278</v>
      </c>
      <c r="D595" s="20">
        <v>45457</v>
      </c>
      <c r="E595" s="21">
        <v>225000</v>
      </c>
      <c r="F595" s="19" t="s">
        <v>27</v>
      </c>
      <c r="G595" s="19" t="s">
        <v>28</v>
      </c>
      <c r="H595" s="21">
        <v>225000</v>
      </c>
      <c r="I595" s="21">
        <v>86600</v>
      </c>
      <c r="J595" s="22">
        <f t="shared" si="36"/>
        <v>38.488888888888887</v>
      </c>
      <c r="K595" s="21">
        <v>173870</v>
      </c>
      <c r="L595" s="21">
        <v>12314</v>
      </c>
      <c r="M595" s="21">
        <f t="shared" si="37"/>
        <v>212686</v>
      </c>
      <c r="N595" s="21">
        <v>88767</v>
      </c>
      <c r="O595" s="23">
        <f t="shared" si="38"/>
        <v>2.3960030191399957</v>
      </c>
      <c r="P595" s="24">
        <v>1024</v>
      </c>
      <c r="Q595" s="25">
        <f t="shared" si="39"/>
        <v>207.701171875</v>
      </c>
      <c r="R595" s="26" t="s">
        <v>1265</v>
      </c>
      <c r="S595" s="27">
        <f>ABS(O1298-O595)*100</f>
        <v>139.57875870190662</v>
      </c>
      <c r="T595" s="19" t="s">
        <v>30</v>
      </c>
      <c r="U595" s="19" t="s">
        <v>36</v>
      </c>
      <c r="V595" s="21">
        <v>12314</v>
      </c>
      <c r="W595" s="19" t="s">
        <v>31</v>
      </c>
      <c r="X595" s="19" t="s">
        <v>1266</v>
      </c>
      <c r="Y595" s="19" t="s">
        <v>33</v>
      </c>
      <c r="Z595" s="19">
        <v>45</v>
      </c>
    </row>
    <row r="596" spans="1:26" x14ac:dyDescent="0.3">
      <c r="A596" s="10" t="s">
        <v>1265</v>
      </c>
      <c r="B596" s="10" t="s">
        <v>1277</v>
      </c>
      <c r="C596" s="10" t="s">
        <v>1278</v>
      </c>
      <c r="D596" s="11">
        <v>45357</v>
      </c>
      <c r="E596" s="12">
        <v>140000</v>
      </c>
      <c r="F596" s="10" t="s">
        <v>27</v>
      </c>
      <c r="G596" s="10" t="s">
        <v>28</v>
      </c>
      <c r="H596" s="12">
        <v>140000</v>
      </c>
      <c r="I596" s="12">
        <v>78000</v>
      </c>
      <c r="J596" s="13">
        <f t="shared" si="36"/>
        <v>55.714285714285715</v>
      </c>
      <c r="K596" s="12">
        <v>173870</v>
      </c>
      <c r="L596" s="12">
        <v>12314</v>
      </c>
      <c r="M596" s="12">
        <f t="shared" si="37"/>
        <v>127686</v>
      </c>
      <c r="N596" s="12">
        <v>88767</v>
      </c>
      <c r="O596" s="14">
        <f t="shared" si="38"/>
        <v>1.4384399607962419</v>
      </c>
      <c r="P596" s="15">
        <v>1024</v>
      </c>
      <c r="Q596" s="16">
        <f t="shared" si="39"/>
        <v>124.693359375</v>
      </c>
      <c r="R596" s="17" t="s">
        <v>1265</v>
      </c>
      <c r="S596" s="18">
        <f>ABS(O1298-O596)*100</f>
        <v>43.822452867531261</v>
      </c>
      <c r="T596" s="10" t="s">
        <v>30</v>
      </c>
      <c r="U596" s="10" t="s">
        <v>36</v>
      </c>
      <c r="V596" s="12">
        <v>12314</v>
      </c>
      <c r="W596" s="10" t="s">
        <v>31</v>
      </c>
      <c r="X596" s="10" t="s">
        <v>1266</v>
      </c>
      <c r="Y596" s="10" t="s">
        <v>33</v>
      </c>
      <c r="Z596" s="10">
        <v>45</v>
      </c>
    </row>
    <row r="597" spans="1:26" x14ac:dyDescent="0.3">
      <c r="A597" s="10" t="s">
        <v>1265</v>
      </c>
      <c r="B597" s="10" t="s">
        <v>1279</v>
      </c>
      <c r="C597" s="10" t="s">
        <v>1280</v>
      </c>
      <c r="D597" s="11">
        <v>45022</v>
      </c>
      <c r="E597" s="12">
        <v>142000</v>
      </c>
      <c r="F597" s="10" t="s">
        <v>27</v>
      </c>
      <c r="G597" s="10" t="s">
        <v>28</v>
      </c>
      <c r="H597" s="12">
        <v>142000</v>
      </c>
      <c r="I597" s="12">
        <v>80000</v>
      </c>
      <c r="J597" s="13">
        <f t="shared" si="36"/>
        <v>56.338028169014088</v>
      </c>
      <c r="K597" s="12">
        <v>177630</v>
      </c>
      <c r="L597" s="12">
        <v>11293</v>
      </c>
      <c r="M597" s="12">
        <f t="shared" si="37"/>
        <v>130707</v>
      </c>
      <c r="N597" s="12">
        <v>91393</v>
      </c>
      <c r="O597" s="14">
        <f t="shared" si="38"/>
        <v>1.4301642357729805</v>
      </c>
      <c r="P597" s="15">
        <v>1024</v>
      </c>
      <c r="Q597" s="16">
        <f t="shared" si="39"/>
        <v>127.6435546875</v>
      </c>
      <c r="R597" s="17" t="s">
        <v>1265</v>
      </c>
      <c r="S597" s="18">
        <f>ABS(O1298-O597)*100</f>
        <v>42.994880365205113</v>
      </c>
      <c r="T597" s="10" t="s">
        <v>30</v>
      </c>
      <c r="U597" s="10" t="s">
        <v>36</v>
      </c>
      <c r="V597" s="12">
        <v>11293</v>
      </c>
      <c r="W597" s="10" t="s">
        <v>31</v>
      </c>
      <c r="X597" s="10" t="s">
        <v>1266</v>
      </c>
      <c r="Y597" s="10" t="s">
        <v>33</v>
      </c>
      <c r="Z597" s="10">
        <v>45</v>
      </c>
    </row>
    <row r="598" spans="1:26" x14ac:dyDescent="0.3">
      <c r="A598" s="19" t="s">
        <v>1265</v>
      </c>
      <c r="B598" s="19" t="s">
        <v>1281</v>
      </c>
      <c r="C598" s="19" t="s">
        <v>1282</v>
      </c>
      <c r="D598" s="20">
        <v>45511</v>
      </c>
      <c r="E598" s="21">
        <v>200000</v>
      </c>
      <c r="F598" s="19" t="s">
        <v>27</v>
      </c>
      <c r="G598" s="19" t="s">
        <v>28</v>
      </c>
      <c r="H598" s="21">
        <v>200000</v>
      </c>
      <c r="I598" s="21">
        <v>86200</v>
      </c>
      <c r="J598" s="22">
        <f t="shared" si="36"/>
        <v>43.1</v>
      </c>
      <c r="K598" s="21">
        <v>172476</v>
      </c>
      <c r="L598" s="21">
        <v>9977</v>
      </c>
      <c r="M598" s="21">
        <f t="shared" si="37"/>
        <v>190023</v>
      </c>
      <c r="N598" s="21">
        <v>89285</v>
      </c>
      <c r="O598" s="23">
        <f t="shared" si="38"/>
        <v>2.1282746261970096</v>
      </c>
      <c r="P598" s="24">
        <v>1024</v>
      </c>
      <c r="Q598" s="25">
        <f t="shared" si="39"/>
        <v>185.5693359375</v>
      </c>
      <c r="R598" s="26" t="s">
        <v>1265</v>
      </c>
      <c r="S598" s="27">
        <f>ABS(O1298-O598)*100</f>
        <v>112.80591940760803</v>
      </c>
      <c r="T598" s="19" t="s">
        <v>30</v>
      </c>
      <c r="U598" s="19" t="s">
        <v>36</v>
      </c>
      <c r="V598" s="21">
        <v>9977</v>
      </c>
      <c r="W598" s="19" t="s">
        <v>31</v>
      </c>
      <c r="X598" s="19" t="s">
        <v>1266</v>
      </c>
      <c r="Y598" s="19" t="s">
        <v>33</v>
      </c>
      <c r="Z598" s="19">
        <v>45</v>
      </c>
    </row>
    <row r="599" spans="1:26" x14ac:dyDescent="0.3">
      <c r="A599" s="19" t="s">
        <v>1265</v>
      </c>
      <c r="B599" s="19" t="s">
        <v>1283</v>
      </c>
      <c r="C599" s="19" t="s">
        <v>1284</v>
      </c>
      <c r="D599" s="20">
        <v>45443</v>
      </c>
      <c r="E599" s="21">
        <v>185000</v>
      </c>
      <c r="F599" s="19" t="s">
        <v>27</v>
      </c>
      <c r="G599" s="19" t="s">
        <v>28</v>
      </c>
      <c r="H599" s="21">
        <v>185000</v>
      </c>
      <c r="I599" s="21">
        <v>87500</v>
      </c>
      <c r="J599" s="22">
        <f t="shared" si="36"/>
        <v>47.297297297297298</v>
      </c>
      <c r="K599" s="21">
        <v>175131</v>
      </c>
      <c r="L599" s="21">
        <v>10268</v>
      </c>
      <c r="M599" s="21">
        <f t="shared" si="37"/>
        <v>174732</v>
      </c>
      <c r="N599" s="21">
        <v>90584</v>
      </c>
      <c r="O599" s="23">
        <f t="shared" si="38"/>
        <v>1.9289499249315551</v>
      </c>
      <c r="P599" s="24">
        <v>994</v>
      </c>
      <c r="Q599" s="25">
        <f t="shared" si="39"/>
        <v>175.7867203219316</v>
      </c>
      <c r="R599" s="26" t="s">
        <v>1265</v>
      </c>
      <c r="S599" s="27">
        <f>ABS(O1298-O599)*100</f>
        <v>92.873449281062577</v>
      </c>
      <c r="T599" s="19" t="s">
        <v>30</v>
      </c>
      <c r="U599" s="19" t="s">
        <v>36</v>
      </c>
      <c r="V599" s="21">
        <v>10268</v>
      </c>
      <c r="W599" s="19" t="s">
        <v>31</v>
      </c>
      <c r="X599" s="19" t="s">
        <v>1266</v>
      </c>
      <c r="Y599" s="19" t="s">
        <v>33</v>
      </c>
      <c r="Z599" s="19">
        <v>45</v>
      </c>
    </row>
    <row r="600" spans="1:26" x14ac:dyDescent="0.3">
      <c r="A600" s="10" t="s">
        <v>1265</v>
      </c>
      <c r="B600" s="10" t="s">
        <v>1285</v>
      </c>
      <c r="C600" s="10" t="s">
        <v>1286</v>
      </c>
      <c r="D600" s="11">
        <v>45644</v>
      </c>
      <c r="E600" s="12">
        <v>125000</v>
      </c>
      <c r="F600" s="10" t="s">
        <v>27</v>
      </c>
      <c r="G600" s="10" t="s">
        <v>28</v>
      </c>
      <c r="H600" s="12">
        <v>125000</v>
      </c>
      <c r="I600" s="12">
        <v>83900</v>
      </c>
      <c r="J600" s="13">
        <f t="shared" si="36"/>
        <v>67.12</v>
      </c>
      <c r="K600" s="12">
        <v>169084</v>
      </c>
      <c r="L600" s="12">
        <v>10586</v>
      </c>
      <c r="M600" s="12">
        <f t="shared" si="37"/>
        <v>114414</v>
      </c>
      <c r="N600" s="12">
        <v>87086</v>
      </c>
      <c r="O600" s="14">
        <f t="shared" si="38"/>
        <v>1.3138047447350893</v>
      </c>
      <c r="P600" s="15">
        <v>1055</v>
      </c>
      <c r="Q600" s="16">
        <f t="shared" si="39"/>
        <v>108.44928909952607</v>
      </c>
      <c r="R600" s="17" t="s">
        <v>1265</v>
      </c>
      <c r="S600" s="18">
        <f>ABS(O1298-O600)*100</f>
        <v>31.358931261416</v>
      </c>
      <c r="T600" s="10" t="s">
        <v>30</v>
      </c>
      <c r="U600" s="10" t="s">
        <v>31</v>
      </c>
      <c r="V600" s="12">
        <v>10586</v>
      </c>
      <c r="W600" s="10" t="s">
        <v>31</v>
      </c>
      <c r="X600" s="10" t="s">
        <v>1266</v>
      </c>
      <c r="Y600" s="10" t="s">
        <v>33</v>
      </c>
      <c r="Z600" s="10">
        <v>45</v>
      </c>
    </row>
    <row r="601" spans="1:26" x14ac:dyDescent="0.3">
      <c r="A601" s="10" t="s">
        <v>1200</v>
      </c>
      <c r="B601" s="10" t="s">
        <v>1198</v>
      </c>
      <c r="C601" s="10" t="s">
        <v>1199</v>
      </c>
      <c r="D601" s="11">
        <v>45492</v>
      </c>
      <c r="E601" s="12">
        <v>115000</v>
      </c>
      <c r="F601" s="10" t="s">
        <v>27</v>
      </c>
      <c r="G601" s="10" t="s">
        <v>28</v>
      </c>
      <c r="H601" s="12">
        <v>115000</v>
      </c>
      <c r="I601" s="12">
        <v>64200</v>
      </c>
      <c r="J601" s="13">
        <f t="shared" si="36"/>
        <v>55.826086956521735</v>
      </c>
      <c r="K601" s="12">
        <v>138747</v>
      </c>
      <c r="L601" s="12">
        <v>5385</v>
      </c>
      <c r="M601" s="12">
        <f t="shared" si="37"/>
        <v>109615</v>
      </c>
      <c r="N601" s="12">
        <v>66681</v>
      </c>
      <c r="O601" s="14">
        <f t="shared" si="38"/>
        <v>1.6438715676129632</v>
      </c>
      <c r="P601" s="15">
        <v>905</v>
      </c>
      <c r="Q601" s="16">
        <f t="shared" si="39"/>
        <v>121.12154696132596</v>
      </c>
      <c r="R601" s="17" t="s">
        <v>1200</v>
      </c>
      <c r="S601" s="18">
        <f>ABS(O1343-O601)*100</f>
        <v>164.38715676129632</v>
      </c>
      <c r="T601" s="10" t="s">
        <v>30</v>
      </c>
      <c r="U601" s="10" t="s">
        <v>36</v>
      </c>
      <c r="V601" s="12">
        <v>5385</v>
      </c>
      <c r="W601" s="10" t="s">
        <v>31</v>
      </c>
      <c r="X601" s="10" t="s">
        <v>1201</v>
      </c>
      <c r="Y601" s="10" t="s">
        <v>33</v>
      </c>
      <c r="Z601" s="10">
        <v>45</v>
      </c>
    </row>
    <row r="602" spans="1:26" x14ac:dyDescent="0.3">
      <c r="A602" s="10" t="s">
        <v>1200</v>
      </c>
      <c r="B602" s="10" t="s">
        <v>1202</v>
      </c>
      <c r="C602" s="10" t="s">
        <v>1203</v>
      </c>
      <c r="D602" s="11">
        <v>45097</v>
      </c>
      <c r="E602" s="12">
        <v>102500</v>
      </c>
      <c r="F602" s="10" t="s">
        <v>27</v>
      </c>
      <c r="G602" s="10" t="s">
        <v>28</v>
      </c>
      <c r="H602" s="12">
        <v>102500</v>
      </c>
      <c r="I602" s="12">
        <v>35200</v>
      </c>
      <c r="J602" s="13">
        <f t="shared" si="36"/>
        <v>34.341463414634148</v>
      </c>
      <c r="K602" s="12">
        <v>99491</v>
      </c>
      <c r="L602" s="12">
        <v>5253</v>
      </c>
      <c r="M602" s="12">
        <f t="shared" si="37"/>
        <v>97247</v>
      </c>
      <c r="N602" s="12">
        <v>47119</v>
      </c>
      <c r="O602" s="14">
        <f t="shared" si="38"/>
        <v>2.063859589549863</v>
      </c>
      <c r="P602" s="15">
        <v>709</v>
      </c>
      <c r="Q602" s="16">
        <f t="shared" si="39"/>
        <v>137.16078984485191</v>
      </c>
      <c r="R602" s="17" t="s">
        <v>1200</v>
      </c>
      <c r="S602" s="18">
        <f>ABS(O1343-O602)*100</f>
        <v>206.38595895498631</v>
      </c>
      <c r="T602" s="10" t="s">
        <v>30</v>
      </c>
      <c r="U602" s="10" t="s">
        <v>36</v>
      </c>
      <c r="V602" s="12">
        <v>5253</v>
      </c>
      <c r="W602" s="10" t="s">
        <v>31</v>
      </c>
      <c r="X602" s="10" t="s">
        <v>1201</v>
      </c>
      <c r="Y602" s="10" t="s">
        <v>33</v>
      </c>
      <c r="Z602" s="10">
        <v>45</v>
      </c>
    </row>
    <row r="603" spans="1:26" x14ac:dyDescent="0.3">
      <c r="A603" s="19" t="s">
        <v>1200</v>
      </c>
      <c r="B603" s="19" t="s">
        <v>1204</v>
      </c>
      <c r="C603" s="19" t="s">
        <v>1205</v>
      </c>
      <c r="D603" s="20">
        <v>45282</v>
      </c>
      <c r="E603" s="21">
        <v>115000</v>
      </c>
      <c r="F603" s="19" t="s">
        <v>27</v>
      </c>
      <c r="G603" s="19" t="s">
        <v>28</v>
      </c>
      <c r="H603" s="21">
        <v>115000</v>
      </c>
      <c r="I603" s="21">
        <v>46200</v>
      </c>
      <c r="J603" s="22">
        <f t="shared" si="36"/>
        <v>40.173913043478258</v>
      </c>
      <c r="K603" s="21">
        <v>130149</v>
      </c>
      <c r="L603" s="21">
        <v>5253</v>
      </c>
      <c r="M603" s="21">
        <f t="shared" si="37"/>
        <v>109747</v>
      </c>
      <c r="N603" s="21">
        <v>62448</v>
      </c>
      <c r="O603" s="23">
        <f t="shared" si="38"/>
        <v>1.7574141685882654</v>
      </c>
      <c r="P603" s="24">
        <v>849</v>
      </c>
      <c r="Q603" s="25">
        <f t="shared" si="39"/>
        <v>129.26619552414604</v>
      </c>
      <c r="R603" s="26" t="s">
        <v>1200</v>
      </c>
      <c r="S603" s="27">
        <f>ABS(O1343-O603)*100</f>
        <v>175.74141685882654</v>
      </c>
      <c r="T603" s="19" t="s">
        <v>30</v>
      </c>
      <c r="U603" s="19" t="s">
        <v>36</v>
      </c>
      <c r="V603" s="21">
        <v>5253</v>
      </c>
      <c r="W603" s="19" t="s">
        <v>31</v>
      </c>
      <c r="X603" s="19" t="s">
        <v>1201</v>
      </c>
      <c r="Y603" s="19" t="s">
        <v>33</v>
      </c>
      <c r="Z603" s="19">
        <v>45</v>
      </c>
    </row>
    <row r="604" spans="1:26" x14ac:dyDescent="0.3">
      <c r="A604" s="19" t="s">
        <v>1200</v>
      </c>
      <c r="B604" s="19" t="s">
        <v>1206</v>
      </c>
      <c r="C604" s="19" t="s">
        <v>1207</v>
      </c>
      <c r="D604" s="20">
        <v>45419</v>
      </c>
      <c r="E604" s="21">
        <v>112000</v>
      </c>
      <c r="F604" s="19" t="s">
        <v>27</v>
      </c>
      <c r="G604" s="19" t="s">
        <v>28</v>
      </c>
      <c r="H604" s="21">
        <v>112000</v>
      </c>
      <c r="I604" s="21">
        <v>44000</v>
      </c>
      <c r="J604" s="22">
        <f t="shared" si="36"/>
        <v>39.285714285714285</v>
      </c>
      <c r="K604" s="21">
        <v>99491</v>
      </c>
      <c r="L604" s="21">
        <v>5253</v>
      </c>
      <c r="M604" s="21">
        <f t="shared" si="37"/>
        <v>106747</v>
      </c>
      <c r="N604" s="21">
        <v>47119</v>
      </c>
      <c r="O604" s="23">
        <f t="shared" si="38"/>
        <v>2.2654767715783444</v>
      </c>
      <c r="P604" s="24">
        <v>709</v>
      </c>
      <c r="Q604" s="25">
        <f t="shared" si="39"/>
        <v>150.55994358251058</v>
      </c>
      <c r="R604" s="26" t="s">
        <v>1200</v>
      </c>
      <c r="S604" s="27">
        <f>ABS(O1343-O604)*100</f>
        <v>226.54767715783444</v>
      </c>
      <c r="T604" s="19" t="s">
        <v>30</v>
      </c>
      <c r="U604" s="19" t="s">
        <v>36</v>
      </c>
      <c r="V604" s="21">
        <v>5253</v>
      </c>
      <c r="W604" s="19" t="s">
        <v>31</v>
      </c>
      <c r="X604" s="19" t="s">
        <v>1201</v>
      </c>
      <c r="Y604" s="19" t="s">
        <v>33</v>
      </c>
      <c r="Z604" s="19">
        <v>45</v>
      </c>
    </row>
    <row r="605" spans="1:26" x14ac:dyDescent="0.3">
      <c r="A605" s="10" t="s">
        <v>1200</v>
      </c>
      <c r="B605" s="10" t="s">
        <v>1208</v>
      </c>
      <c r="C605" s="10" t="s">
        <v>1209</v>
      </c>
      <c r="D605" s="11">
        <v>45279</v>
      </c>
      <c r="E605" s="12">
        <v>115000</v>
      </c>
      <c r="F605" s="10" t="s">
        <v>27</v>
      </c>
      <c r="G605" s="10" t="s">
        <v>28</v>
      </c>
      <c r="H605" s="12">
        <v>115000</v>
      </c>
      <c r="I605" s="12">
        <v>45500</v>
      </c>
      <c r="J605" s="13">
        <f t="shared" si="36"/>
        <v>39.565217391304344</v>
      </c>
      <c r="K605" s="12">
        <v>128043</v>
      </c>
      <c r="L605" s="12">
        <v>5253</v>
      </c>
      <c r="M605" s="12">
        <f t="shared" si="37"/>
        <v>109747</v>
      </c>
      <c r="N605" s="12">
        <v>61395</v>
      </c>
      <c r="O605" s="14">
        <f t="shared" si="38"/>
        <v>1.7875559899014577</v>
      </c>
      <c r="P605" s="15">
        <v>824</v>
      </c>
      <c r="Q605" s="16">
        <f t="shared" si="39"/>
        <v>133.1881067961165</v>
      </c>
      <c r="R605" s="17" t="s">
        <v>1200</v>
      </c>
      <c r="S605" s="18">
        <f>ABS(O1343-O605)*100</f>
        <v>178.75559899014576</v>
      </c>
      <c r="T605" s="10" t="s">
        <v>30</v>
      </c>
      <c r="U605" s="10" t="s">
        <v>36</v>
      </c>
      <c r="V605" s="12">
        <v>5253</v>
      </c>
      <c r="W605" s="10" t="s">
        <v>31</v>
      </c>
      <c r="X605" s="10" t="s">
        <v>1201</v>
      </c>
      <c r="Y605" s="10" t="s">
        <v>33</v>
      </c>
      <c r="Z605" s="10">
        <v>45</v>
      </c>
    </row>
    <row r="606" spans="1:26" x14ac:dyDescent="0.3">
      <c r="A606" s="10" t="s">
        <v>1200</v>
      </c>
      <c r="B606" s="10" t="s">
        <v>1210</v>
      </c>
      <c r="C606" s="10" t="s">
        <v>1211</v>
      </c>
      <c r="D606" s="11">
        <v>45065</v>
      </c>
      <c r="E606" s="12">
        <v>100000</v>
      </c>
      <c r="F606" s="10" t="s">
        <v>27</v>
      </c>
      <c r="G606" s="10" t="s">
        <v>28</v>
      </c>
      <c r="H606" s="12">
        <v>100000</v>
      </c>
      <c r="I606" s="12">
        <v>33700</v>
      </c>
      <c r="J606" s="13">
        <f t="shared" si="36"/>
        <v>33.700000000000003</v>
      </c>
      <c r="K606" s="12">
        <v>94958</v>
      </c>
      <c r="L606" s="12">
        <v>5998</v>
      </c>
      <c r="M606" s="12">
        <f t="shared" si="37"/>
        <v>94002</v>
      </c>
      <c r="N606" s="12">
        <v>44480</v>
      </c>
      <c r="O606" s="14">
        <f t="shared" si="38"/>
        <v>2.1133543165467628</v>
      </c>
      <c r="P606" s="15">
        <v>672</v>
      </c>
      <c r="Q606" s="16">
        <f t="shared" si="39"/>
        <v>139.88392857142858</v>
      </c>
      <c r="R606" s="17" t="s">
        <v>1200</v>
      </c>
      <c r="S606" s="18">
        <f>ABS(O1343-O606)*100</f>
        <v>211.33543165467628</v>
      </c>
      <c r="T606" s="10" t="s">
        <v>30</v>
      </c>
      <c r="U606" s="10" t="s">
        <v>36</v>
      </c>
      <c r="V606" s="12">
        <v>5998</v>
      </c>
      <c r="W606" s="10" t="s">
        <v>31</v>
      </c>
      <c r="X606" s="10" t="s">
        <v>1201</v>
      </c>
      <c r="Y606" s="10" t="s">
        <v>33</v>
      </c>
      <c r="Z606" s="10">
        <v>45</v>
      </c>
    </row>
    <row r="607" spans="1:26" x14ac:dyDescent="0.3">
      <c r="A607" s="19" t="s">
        <v>1200</v>
      </c>
      <c r="B607" s="19" t="s">
        <v>1212</v>
      </c>
      <c r="C607" s="19" t="s">
        <v>1213</v>
      </c>
      <c r="D607" s="20">
        <v>45511</v>
      </c>
      <c r="E607" s="21">
        <v>210000</v>
      </c>
      <c r="F607" s="19" t="s">
        <v>27</v>
      </c>
      <c r="G607" s="19" t="s">
        <v>28</v>
      </c>
      <c r="H607" s="21">
        <v>210000</v>
      </c>
      <c r="I607" s="21">
        <v>67000</v>
      </c>
      <c r="J607" s="22">
        <f t="shared" si="36"/>
        <v>31.904761904761902</v>
      </c>
      <c r="K607" s="21">
        <v>144162</v>
      </c>
      <c r="L607" s="21">
        <v>8370</v>
      </c>
      <c r="M607" s="21">
        <f t="shared" si="37"/>
        <v>201630</v>
      </c>
      <c r="N607" s="21">
        <v>67896</v>
      </c>
      <c r="O607" s="23">
        <f t="shared" si="38"/>
        <v>2.9696889360197951</v>
      </c>
      <c r="P607" s="24">
        <v>884</v>
      </c>
      <c r="Q607" s="25">
        <f t="shared" si="39"/>
        <v>228.08823529411765</v>
      </c>
      <c r="R607" s="26" t="s">
        <v>1200</v>
      </c>
      <c r="S607" s="27">
        <f>ABS(O1343-O607)*100</f>
        <v>296.96889360197952</v>
      </c>
      <c r="T607" s="19" t="s">
        <v>30</v>
      </c>
      <c r="U607" s="19" t="s">
        <v>36</v>
      </c>
      <c r="V607" s="21">
        <v>8370</v>
      </c>
      <c r="W607" s="19" t="s">
        <v>31</v>
      </c>
      <c r="X607" s="19" t="s">
        <v>1201</v>
      </c>
      <c r="Y607" s="19" t="s">
        <v>33</v>
      </c>
      <c r="Z607" s="19">
        <v>43</v>
      </c>
    </row>
    <row r="608" spans="1:26" x14ac:dyDescent="0.3">
      <c r="A608" s="19" t="s">
        <v>1200</v>
      </c>
      <c r="B608" s="19" t="s">
        <v>1214</v>
      </c>
      <c r="C608" s="19" t="s">
        <v>1215</v>
      </c>
      <c r="D608" s="20">
        <v>45509</v>
      </c>
      <c r="E608" s="21">
        <v>144000</v>
      </c>
      <c r="F608" s="19" t="s">
        <v>27</v>
      </c>
      <c r="G608" s="19" t="s">
        <v>28</v>
      </c>
      <c r="H608" s="21">
        <v>144000</v>
      </c>
      <c r="I608" s="21">
        <v>66700</v>
      </c>
      <c r="J608" s="22">
        <f t="shared" si="36"/>
        <v>46.319444444444443</v>
      </c>
      <c r="K608" s="21">
        <v>149572</v>
      </c>
      <c r="L608" s="21">
        <v>5998</v>
      </c>
      <c r="M608" s="21">
        <f t="shared" si="37"/>
        <v>138002</v>
      </c>
      <c r="N608" s="21">
        <v>71787</v>
      </c>
      <c r="O608" s="23">
        <f t="shared" si="38"/>
        <v>1.922381489684762</v>
      </c>
      <c r="P608" s="24">
        <v>949</v>
      </c>
      <c r="Q608" s="25">
        <f t="shared" si="39"/>
        <v>145.41833508956796</v>
      </c>
      <c r="R608" s="26" t="s">
        <v>1200</v>
      </c>
      <c r="S608" s="27">
        <f>ABS(O1343-O608)*100</f>
        <v>192.2381489684762</v>
      </c>
      <c r="T608" s="19" t="s">
        <v>30</v>
      </c>
      <c r="U608" s="19" t="s">
        <v>36</v>
      </c>
      <c r="V608" s="21">
        <v>5998</v>
      </c>
      <c r="W608" s="19" t="s">
        <v>31</v>
      </c>
      <c r="X608" s="19" t="s">
        <v>1201</v>
      </c>
      <c r="Y608" s="19" t="s">
        <v>33</v>
      </c>
      <c r="Z608" s="19">
        <v>45</v>
      </c>
    </row>
    <row r="609" spans="1:26" x14ac:dyDescent="0.3">
      <c r="A609" s="10" t="s">
        <v>1200</v>
      </c>
      <c r="B609" s="10" t="s">
        <v>1216</v>
      </c>
      <c r="C609" s="10" t="s">
        <v>1217</v>
      </c>
      <c r="D609" s="11">
        <v>45631</v>
      </c>
      <c r="E609" s="12">
        <v>165000</v>
      </c>
      <c r="F609" s="10" t="s">
        <v>27</v>
      </c>
      <c r="G609" s="10" t="s">
        <v>28</v>
      </c>
      <c r="H609" s="12">
        <v>165000</v>
      </c>
      <c r="I609" s="12">
        <v>64800</v>
      </c>
      <c r="J609" s="13">
        <f t="shared" si="36"/>
        <v>39.272727272727273</v>
      </c>
      <c r="K609" s="12">
        <v>149434</v>
      </c>
      <c r="L609" s="12">
        <v>8640</v>
      </c>
      <c r="M609" s="12">
        <f t="shared" si="37"/>
        <v>156360</v>
      </c>
      <c r="N609" s="12">
        <v>70397</v>
      </c>
      <c r="O609" s="14">
        <f t="shared" si="38"/>
        <v>2.2211173771609585</v>
      </c>
      <c r="P609" s="15">
        <v>874</v>
      </c>
      <c r="Q609" s="16">
        <f t="shared" si="39"/>
        <v>178.90160183066362</v>
      </c>
      <c r="R609" s="17" t="s">
        <v>1200</v>
      </c>
      <c r="S609" s="18">
        <f>ABS(O1343-O609)*100</f>
        <v>222.11173771609586</v>
      </c>
      <c r="T609" s="10" t="s">
        <v>30</v>
      </c>
      <c r="U609" s="10" t="s">
        <v>31</v>
      </c>
      <c r="V609" s="12">
        <v>8640</v>
      </c>
      <c r="W609" s="10" t="s">
        <v>31</v>
      </c>
      <c r="X609" s="10" t="s">
        <v>1201</v>
      </c>
      <c r="Y609" s="10" t="s">
        <v>33</v>
      </c>
      <c r="Z609" s="10">
        <v>45</v>
      </c>
    </row>
    <row r="610" spans="1:26" x14ac:dyDescent="0.3">
      <c r="A610" s="10" t="s">
        <v>1200</v>
      </c>
      <c r="B610" s="10" t="s">
        <v>1218</v>
      </c>
      <c r="C610" s="10" t="s">
        <v>1219</v>
      </c>
      <c r="D610" s="11">
        <v>45243</v>
      </c>
      <c r="E610" s="12">
        <v>170000</v>
      </c>
      <c r="F610" s="10" t="s">
        <v>27</v>
      </c>
      <c r="G610" s="10" t="s">
        <v>28</v>
      </c>
      <c r="H610" s="12">
        <v>170000</v>
      </c>
      <c r="I610" s="12">
        <v>58400</v>
      </c>
      <c r="J610" s="13">
        <f t="shared" si="36"/>
        <v>34.352941176470587</v>
      </c>
      <c r="K610" s="12">
        <v>155091</v>
      </c>
      <c r="L610" s="12">
        <v>14973</v>
      </c>
      <c r="M610" s="12">
        <f t="shared" si="37"/>
        <v>155027</v>
      </c>
      <c r="N610" s="12">
        <v>70059</v>
      </c>
      <c r="O610" s="14">
        <f t="shared" si="38"/>
        <v>2.2128063489344694</v>
      </c>
      <c r="P610" s="15">
        <v>884</v>
      </c>
      <c r="Q610" s="16">
        <f t="shared" si="39"/>
        <v>175.36990950226243</v>
      </c>
      <c r="R610" s="17" t="s">
        <v>1200</v>
      </c>
      <c r="S610" s="18">
        <f>ABS(O1343-O610)*100</f>
        <v>221.28063489344694</v>
      </c>
      <c r="T610" s="10" t="s">
        <v>30</v>
      </c>
      <c r="U610" s="10" t="s">
        <v>36</v>
      </c>
      <c r="V610" s="12">
        <v>11937</v>
      </c>
      <c r="W610" s="10" t="s">
        <v>31</v>
      </c>
      <c r="X610" s="10" t="s">
        <v>1201</v>
      </c>
      <c r="Y610" s="10" t="s">
        <v>33</v>
      </c>
      <c r="Z610" s="10">
        <v>41</v>
      </c>
    </row>
    <row r="611" spans="1:26" x14ac:dyDescent="0.3">
      <c r="A611" s="19" t="s">
        <v>1200</v>
      </c>
      <c r="B611" s="19" t="s">
        <v>1220</v>
      </c>
      <c r="C611" s="19" t="s">
        <v>1221</v>
      </c>
      <c r="D611" s="20">
        <v>45414</v>
      </c>
      <c r="E611" s="21">
        <v>190000</v>
      </c>
      <c r="F611" s="19" t="s">
        <v>27</v>
      </c>
      <c r="G611" s="19" t="s">
        <v>28</v>
      </c>
      <c r="H611" s="21">
        <v>190000</v>
      </c>
      <c r="I611" s="21">
        <v>71000</v>
      </c>
      <c r="J611" s="22">
        <f t="shared" si="36"/>
        <v>37.368421052631575</v>
      </c>
      <c r="K611" s="21">
        <v>158923</v>
      </c>
      <c r="L611" s="21">
        <v>11937</v>
      </c>
      <c r="M611" s="21">
        <f t="shared" si="37"/>
        <v>178063</v>
      </c>
      <c r="N611" s="21">
        <v>73493</v>
      </c>
      <c r="O611" s="23">
        <f t="shared" si="38"/>
        <v>2.4228565985876207</v>
      </c>
      <c r="P611" s="24">
        <v>1024</v>
      </c>
      <c r="Q611" s="25">
        <f t="shared" si="39"/>
        <v>173.8896484375</v>
      </c>
      <c r="R611" s="26" t="s">
        <v>1200</v>
      </c>
      <c r="S611" s="27">
        <f>ABS(O1343-O611)*100</f>
        <v>242.28565985876207</v>
      </c>
      <c r="T611" s="19" t="s">
        <v>30</v>
      </c>
      <c r="U611" s="19" t="s">
        <v>1222</v>
      </c>
      <c r="V611" s="21">
        <v>11937</v>
      </c>
      <c r="W611" s="19" t="s">
        <v>31</v>
      </c>
      <c r="X611" s="19" t="s">
        <v>1201</v>
      </c>
      <c r="Y611" s="19" t="s">
        <v>33</v>
      </c>
      <c r="Z611" s="19">
        <v>45</v>
      </c>
    </row>
    <row r="612" spans="1:26" x14ac:dyDescent="0.3">
      <c r="A612" s="19" t="s">
        <v>1200</v>
      </c>
      <c r="B612" s="19" t="s">
        <v>1223</v>
      </c>
      <c r="C612" s="19" t="s">
        <v>1224</v>
      </c>
      <c r="D612" s="20">
        <v>45574</v>
      </c>
      <c r="E612" s="21">
        <v>165500</v>
      </c>
      <c r="F612" s="19" t="s">
        <v>27</v>
      </c>
      <c r="G612" s="19" t="s">
        <v>28</v>
      </c>
      <c r="H612" s="21">
        <v>165500</v>
      </c>
      <c r="I612" s="21">
        <v>108100</v>
      </c>
      <c r="J612" s="22">
        <f t="shared" si="36"/>
        <v>65.317220543806641</v>
      </c>
      <c r="K612" s="21">
        <v>236282</v>
      </c>
      <c r="L612" s="21">
        <v>5802</v>
      </c>
      <c r="M612" s="21">
        <f t="shared" si="37"/>
        <v>159698</v>
      </c>
      <c r="N612" s="21">
        <v>115240</v>
      </c>
      <c r="O612" s="23">
        <f t="shared" si="38"/>
        <v>1.3857861853523081</v>
      </c>
      <c r="P612" s="24">
        <v>1595</v>
      </c>
      <c r="Q612" s="25">
        <f t="shared" si="39"/>
        <v>100.12413793103448</v>
      </c>
      <c r="R612" s="26" t="s">
        <v>1200</v>
      </c>
      <c r="S612" s="27">
        <f>ABS(O1343-O612)*100</f>
        <v>138.57861853523082</v>
      </c>
      <c r="T612" s="19" t="s">
        <v>52</v>
      </c>
      <c r="U612" s="19" t="s">
        <v>31</v>
      </c>
      <c r="V612" s="21">
        <v>5802</v>
      </c>
      <c r="W612" s="19" t="s">
        <v>31</v>
      </c>
      <c r="X612" s="19" t="s">
        <v>1201</v>
      </c>
      <c r="Y612" s="19" t="s">
        <v>33</v>
      </c>
      <c r="Z612" s="19">
        <v>50</v>
      </c>
    </row>
    <row r="613" spans="1:26" x14ac:dyDescent="0.3">
      <c r="A613" s="10" t="s">
        <v>1200</v>
      </c>
      <c r="B613" s="10" t="s">
        <v>1223</v>
      </c>
      <c r="C613" s="10" t="s">
        <v>1224</v>
      </c>
      <c r="D613" s="11">
        <v>45637</v>
      </c>
      <c r="E613" s="12">
        <v>194000</v>
      </c>
      <c r="F613" s="10" t="s">
        <v>27</v>
      </c>
      <c r="G613" s="10" t="s">
        <v>28</v>
      </c>
      <c r="H613" s="12">
        <v>194000</v>
      </c>
      <c r="I613" s="12">
        <v>108100</v>
      </c>
      <c r="J613" s="13">
        <f t="shared" si="36"/>
        <v>55.721649484536087</v>
      </c>
      <c r="K613" s="12">
        <v>236282</v>
      </c>
      <c r="L613" s="12">
        <v>5802</v>
      </c>
      <c r="M613" s="12">
        <f t="shared" si="37"/>
        <v>188198</v>
      </c>
      <c r="N613" s="12">
        <v>115240</v>
      </c>
      <c r="O613" s="14">
        <f t="shared" si="38"/>
        <v>1.6330961471711212</v>
      </c>
      <c r="P613" s="15">
        <v>1595</v>
      </c>
      <c r="Q613" s="16">
        <f t="shared" si="39"/>
        <v>117.99247648902821</v>
      </c>
      <c r="R613" s="17" t="s">
        <v>1200</v>
      </c>
      <c r="S613" s="18">
        <f>ABS(O1343-O613)*100</f>
        <v>163.30961471711211</v>
      </c>
      <c r="T613" s="10" t="s">
        <v>52</v>
      </c>
      <c r="U613" s="10" t="s">
        <v>31</v>
      </c>
      <c r="V613" s="12">
        <v>5802</v>
      </c>
      <c r="W613" s="10" t="s">
        <v>31</v>
      </c>
      <c r="X613" s="10" t="s">
        <v>1201</v>
      </c>
      <c r="Y613" s="10" t="s">
        <v>33</v>
      </c>
      <c r="Z613" s="10">
        <v>50</v>
      </c>
    </row>
    <row r="614" spans="1:26" x14ac:dyDescent="0.3">
      <c r="A614" s="10" t="s">
        <v>1200</v>
      </c>
      <c r="B614" s="10" t="s">
        <v>1225</v>
      </c>
      <c r="C614" s="10" t="s">
        <v>1226</v>
      </c>
      <c r="D614" s="11">
        <v>45686</v>
      </c>
      <c r="E614" s="12">
        <v>179000</v>
      </c>
      <c r="F614" s="10" t="s">
        <v>27</v>
      </c>
      <c r="G614" s="10" t="s">
        <v>28</v>
      </c>
      <c r="H614" s="12">
        <v>179000</v>
      </c>
      <c r="I614" s="12">
        <v>79000</v>
      </c>
      <c r="J614" s="13">
        <f t="shared" si="36"/>
        <v>44.134078212290504</v>
      </c>
      <c r="K614" s="12">
        <v>177278</v>
      </c>
      <c r="L614" s="12">
        <v>11378</v>
      </c>
      <c r="M614" s="12">
        <f t="shared" si="37"/>
        <v>167622</v>
      </c>
      <c r="N614" s="12">
        <v>82950</v>
      </c>
      <c r="O614" s="14">
        <f t="shared" si="38"/>
        <v>2.0207594936708859</v>
      </c>
      <c r="P614" s="15">
        <v>1080</v>
      </c>
      <c r="Q614" s="16">
        <f t="shared" si="39"/>
        <v>155.20555555555555</v>
      </c>
      <c r="R614" s="17" t="s">
        <v>1200</v>
      </c>
      <c r="S614" s="18">
        <f>ABS(O1343-O614)*100</f>
        <v>202.07594936708858</v>
      </c>
      <c r="T614" s="10" t="s">
        <v>30</v>
      </c>
      <c r="U614" s="10" t="s">
        <v>31</v>
      </c>
      <c r="V614" s="12">
        <v>11378</v>
      </c>
      <c r="W614" s="10" t="s">
        <v>31</v>
      </c>
      <c r="X614" s="10" t="s">
        <v>1201</v>
      </c>
      <c r="Y614" s="10" t="s">
        <v>33</v>
      </c>
      <c r="Z614" s="10">
        <v>45</v>
      </c>
    </row>
    <row r="615" spans="1:26" x14ac:dyDescent="0.3">
      <c r="A615" s="19" t="s">
        <v>1200</v>
      </c>
      <c r="B615" s="19" t="s">
        <v>1227</v>
      </c>
      <c r="C615" s="19" t="s">
        <v>1228</v>
      </c>
      <c r="D615" s="20">
        <v>45050</v>
      </c>
      <c r="E615" s="21">
        <v>130000</v>
      </c>
      <c r="F615" s="19" t="s">
        <v>27</v>
      </c>
      <c r="G615" s="19" t="s">
        <v>28</v>
      </c>
      <c r="H615" s="21">
        <v>130000</v>
      </c>
      <c r="I615" s="21">
        <v>45700</v>
      </c>
      <c r="J615" s="22">
        <f t="shared" si="36"/>
        <v>35.153846153846153</v>
      </c>
      <c r="K615" s="21">
        <v>128645</v>
      </c>
      <c r="L615" s="21">
        <v>5973</v>
      </c>
      <c r="M615" s="21">
        <f t="shared" si="37"/>
        <v>124027</v>
      </c>
      <c r="N615" s="21">
        <v>61336</v>
      </c>
      <c r="O615" s="23">
        <f t="shared" si="38"/>
        <v>2.0220914308073561</v>
      </c>
      <c r="P615" s="24">
        <v>812</v>
      </c>
      <c r="Q615" s="25">
        <f t="shared" si="39"/>
        <v>152.74261083743843</v>
      </c>
      <c r="R615" s="26" t="s">
        <v>1200</v>
      </c>
      <c r="S615" s="27">
        <f>ABS(O1343-O615)*100</f>
        <v>202.2091430807356</v>
      </c>
      <c r="T615" s="19" t="s">
        <v>30</v>
      </c>
      <c r="U615" s="19" t="s">
        <v>36</v>
      </c>
      <c r="V615" s="21">
        <v>5973</v>
      </c>
      <c r="W615" s="19" t="s">
        <v>31</v>
      </c>
      <c r="X615" s="19" t="s">
        <v>1201</v>
      </c>
      <c r="Y615" s="19" t="s">
        <v>33</v>
      </c>
      <c r="Z615" s="19">
        <v>45</v>
      </c>
    </row>
    <row r="616" spans="1:26" x14ac:dyDescent="0.3">
      <c r="A616" s="19" t="s">
        <v>1291</v>
      </c>
      <c r="B616" s="19" t="s">
        <v>1289</v>
      </c>
      <c r="C616" s="19" t="s">
        <v>1290</v>
      </c>
      <c r="D616" s="20">
        <v>45051</v>
      </c>
      <c r="E616" s="21">
        <v>181000</v>
      </c>
      <c r="F616" s="19" t="s">
        <v>27</v>
      </c>
      <c r="G616" s="19" t="s">
        <v>28</v>
      </c>
      <c r="H616" s="21">
        <v>181000</v>
      </c>
      <c r="I616" s="21">
        <v>79400</v>
      </c>
      <c r="J616" s="22">
        <f t="shared" si="36"/>
        <v>43.867403314917127</v>
      </c>
      <c r="K616" s="21">
        <v>187994</v>
      </c>
      <c r="L616" s="21">
        <v>9221</v>
      </c>
      <c r="M616" s="21">
        <f t="shared" si="37"/>
        <v>171779</v>
      </c>
      <c r="N616" s="21">
        <v>97159</v>
      </c>
      <c r="O616" s="23">
        <f t="shared" si="38"/>
        <v>1.7680194320649656</v>
      </c>
      <c r="P616" s="24">
        <v>1034</v>
      </c>
      <c r="Q616" s="25">
        <f t="shared" si="39"/>
        <v>166.13056092843325</v>
      </c>
      <c r="R616" s="26" t="s">
        <v>1291</v>
      </c>
      <c r="S616" s="27">
        <f>ABS(O1312-O616)*100</f>
        <v>84.199696607399815</v>
      </c>
      <c r="T616" s="19" t="s">
        <v>30</v>
      </c>
      <c r="U616" s="19" t="s">
        <v>36</v>
      </c>
      <c r="V616" s="21">
        <v>9221</v>
      </c>
      <c r="W616" s="19" t="s">
        <v>31</v>
      </c>
      <c r="X616" s="19" t="s">
        <v>1292</v>
      </c>
      <c r="Y616" s="19" t="s">
        <v>33</v>
      </c>
      <c r="Z616" s="19">
        <v>45</v>
      </c>
    </row>
    <row r="617" spans="1:26" x14ac:dyDescent="0.3">
      <c r="A617" s="19" t="s">
        <v>1291</v>
      </c>
      <c r="B617" s="19" t="s">
        <v>1293</v>
      </c>
      <c r="C617" s="19" t="s">
        <v>1294</v>
      </c>
      <c r="D617" s="20">
        <v>45386</v>
      </c>
      <c r="E617" s="21">
        <v>195000</v>
      </c>
      <c r="F617" s="19" t="s">
        <v>27</v>
      </c>
      <c r="G617" s="19" t="s">
        <v>28</v>
      </c>
      <c r="H617" s="21">
        <v>195000</v>
      </c>
      <c r="I617" s="21">
        <v>87700</v>
      </c>
      <c r="J617" s="22">
        <f t="shared" si="36"/>
        <v>44.974358974358978</v>
      </c>
      <c r="K617" s="21">
        <v>183140</v>
      </c>
      <c r="L617" s="21">
        <v>10053</v>
      </c>
      <c r="M617" s="21">
        <f t="shared" si="37"/>
        <v>184947</v>
      </c>
      <c r="N617" s="21">
        <v>94069</v>
      </c>
      <c r="O617" s="23">
        <f t="shared" si="38"/>
        <v>1.9660780916136027</v>
      </c>
      <c r="P617" s="24">
        <v>1031</v>
      </c>
      <c r="Q617" s="25">
        <f t="shared" si="39"/>
        <v>179.38603297769157</v>
      </c>
      <c r="R617" s="26" t="s">
        <v>1291</v>
      </c>
      <c r="S617" s="27">
        <f>ABS(O1312-O617)*100</f>
        <v>104.00556256226352</v>
      </c>
      <c r="T617" s="19" t="s">
        <v>30</v>
      </c>
      <c r="U617" s="19" t="s">
        <v>36</v>
      </c>
      <c r="V617" s="21">
        <v>10053</v>
      </c>
      <c r="W617" s="19" t="s">
        <v>31</v>
      </c>
      <c r="X617" s="19" t="s">
        <v>1292</v>
      </c>
      <c r="Y617" s="19" t="s">
        <v>33</v>
      </c>
      <c r="Z617" s="19">
        <v>45</v>
      </c>
    </row>
    <row r="618" spans="1:26" x14ac:dyDescent="0.3">
      <c r="A618" s="10" t="s">
        <v>1291</v>
      </c>
      <c r="B618" s="10" t="s">
        <v>1295</v>
      </c>
      <c r="C618" s="10" t="s">
        <v>1296</v>
      </c>
      <c r="D618" s="11">
        <v>45442</v>
      </c>
      <c r="E618" s="12">
        <v>185000</v>
      </c>
      <c r="F618" s="10" t="s">
        <v>27</v>
      </c>
      <c r="G618" s="10" t="s">
        <v>28</v>
      </c>
      <c r="H618" s="12">
        <v>185000</v>
      </c>
      <c r="I618" s="12">
        <v>87900</v>
      </c>
      <c r="J618" s="13">
        <f t="shared" si="36"/>
        <v>47.513513513513509</v>
      </c>
      <c r="K618" s="12">
        <v>183702</v>
      </c>
      <c r="L618" s="12">
        <v>10236</v>
      </c>
      <c r="M618" s="12">
        <f t="shared" si="37"/>
        <v>174764</v>
      </c>
      <c r="N618" s="12">
        <v>94275</v>
      </c>
      <c r="O618" s="14">
        <f t="shared" si="38"/>
        <v>1.8537682312383983</v>
      </c>
      <c r="P618" s="15">
        <v>1034</v>
      </c>
      <c r="Q618" s="16">
        <f t="shared" si="39"/>
        <v>169.01740812379111</v>
      </c>
      <c r="R618" s="17" t="s">
        <v>1291</v>
      </c>
      <c r="S618" s="18">
        <f>ABS(O1312-O618)*100</f>
        <v>92.774576524743082</v>
      </c>
      <c r="T618" s="10" t="s">
        <v>30</v>
      </c>
      <c r="U618" s="10" t="s">
        <v>36</v>
      </c>
      <c r="V618" s="12">
        <v>10236</v>
      </c>
      <c r="W618" s="10" t="s">
        <v>31</v>
      </c>
      <c r="X618" s="10" t="s">
        <v>1292</v>
      </c>
      <c r="Y618" s="10" t="s">
        <v>33</v>
      </c>
      <c r="Z618" s="10">
        <v>45</v>
      </c>
    </row>
    <row r="619" spans="1:26" x14ac:dyDescent="0.3">
      <c r="A619" s="10" t="s">
        <v>1291</v>
      </c>
      <c r="B619" s="10" t="s">
        <v>1297</v>
      </c>
      <c r="C619" s="10" t="s">
        <v>1298</v>
      </c>
      <c r="D619" s="11">
        <v>45621</v>
      </c>
      <c r="E619" s="12">
        <v>135000</v>
      </c>
      <c r="F619" s="10" t="s">
        <v>27</v>
      </c>
      <c r="G619" s="10" t="s">
        <v>28</v>
      </c>
      <c r="H619" s="12">
        <v>135000</v>
      </c>
      <c r="I619" s="12">
        <v>91600</v>
      </c>
      <c r="J619" s="13">
        <f t="shared" si="36"/>
        <v>67.851851851851848</v>
      </c>
      <c r="K619" s="12">
        <v>190961</v>
      </c>
      <c r="L619" s="12">
        <v>10236</v>
      </c>
      <c r="M619" s="12">
        <f t="shared" si="37"/>
        <v>124764</v>
      </c>
      <c r="N619" s="12">
        <v>98220</v>
      </c>
      <c r="O619" s="14">
        <f t="shared" si="38"/>
        <v>1.2702504581551619</v>
      </c>
      <c r="P619" s="15">
        <v>1007</v>
      </c>
      <c r="Q619" s="16">
        <f t="shared" si="39"/>
        <v>123.89672293942404</v>
      </c>
      <c r="R619" s="17" t="s">
        <v>1291</v>
      </c>
      <c r="S619" s="18">
        <f>ABS(O1312-O619)*100</f>
        <v>34.422799216419442</v>
      </c>
      <c r="T619" s="10" t="s">
        <v>30</v>
      </c>
      <c r="U619" s="10" t="s">
        <v>31</v>
      </c>
      <c r="V619" s="12">
        <v>10236</v>
      </c>
      <c r="W619" s="10" t="s">
        <v>31</v>
      </c>
      <c r="X619" s="10" t="s">
        <v>1292</v>
      </c>
      <c r="Y619" s="10" t="s">
        <v>33</v>
      </c>
      <c r="Z619" s="10">
        <v>45</v>
      </c>
    </row>
    <row r="620" spans="1:26" x14ac:dyDescent="0.3">
      <c r="A620" s="19" t="s">
        <v>1291</v>
      </c>
      <c r="B620" s="19" t="s">
        <v>1299</v>
      </c>
      <c r="C620" s="19" t="s">
        <v>1300</v>
      </c>
      <c r="D620" s="20">
        <v>45065</v>
      </c>
      <c r="E620" s="21">
        <v>175000</v>
      </c>
      <c r="F620" s="19" t="s">
        <v>27</v>
      </c>
      <c r="G620" s="19" t="s">
        <v>28</v>
      </c>
      <c r="H620" s="21">
        <v>175000</v>
      </c>
      <c r="I620" s="21">
        <v>78700</v>
      </c>
      <c r="J620" s="22">
        <f t="shared" si="36"/>
        <v>44.971428571428575</v>
      </c>
      <c r="K620" s="21">
        <v>186688</v>
      </c>
      <c r="L620" s="21">
        <v>10436</v>
      </c>
      <c r="M620" s="21">
        <f t="shared" si="37"/>
        <v>164564</v>
      </c>
      <c r="N620" s="21">
        <v>95789</v>
      </c>
      <c r="O620" s="23">
        <f t="shared" si="38"/>
        <v>1.7179843197026798</v>
      </c>
      <c r="P620" s="24">
        <v>1007</v>
      </c>
      <c r="Q620" s="25">
        <f t="shared" si="39"/>
        <v>163.42005958291955</v>
      </c>
      <c r="R620" s="26" t="s">
        <v>1291</v>
      </c>
      <c r="S620" s="27">
        <f>ABS(O1312-O620)*100</f>
        <v>79.196185371171239</v>
      </c>
      <c r="T620" s="19" t="s">
        <v>30</v>
      </c>
      <c r="U620" s="19" t="s">
        <v>36</v>
      </c>
      <c r="V620" s="21">
        <v>10436</v>
      </c>
      <c r="W620" s="19" t="s">
        <v>31</v>
      </c>
      <c r="X620" s="19" t="s">
        <v>1292</v>
      </c>
      <c r="Y620" s="19" t="s">
        <v>33</v>
      </c>
      <c r="Z620" s="19">
        <v>45</v>
      </c>
    </row>
    <row r="621" spans="1:26" x14ac:dyDescent="0.3">
      <c r="A621" s="19" t="s">
        <v>1291</v>
      </c>
      <c r="B621" s="19" t="s">
        <v>1301</v>
      </c>
      <c r="C621" s="19" t="s">
        <v>1302</v>
      </c>
      <c r="D621" s="20">
        <v>45499</v>
      </c>
      <c r="E621" s="21">
        <v>192000</v>
      </c>
      <c r="F621" s="19" t="s">
        <v>27</v>
      </c>
      <c r="G621" s="19" t="s">
        <v>28</v>
      </c>
      <c r="H621" s="21">
        <v>192000</v>
      </c>
      <c r="I621" s="21">
        <v>88500</v>
      </c>
      <c r="J621" s="22">
        <f t="shared" si="36"/>
        <v>46.09375</v>
      </c>
      <c r="K621" s="21">
        <v>184002</v>
      </c>
      <c r="L621" s="21">
        <v>10310</v>
      </c>
      <c r="M621" s="21">
        <f t="shared" si="37"/>
        <v>181690</v>
      </c>
      <c r="N621" s="21">
        <v>94397</v>
      </c>
      <c r="O621" s="23">
        <f t="shared" si="38"/>
        <v>1.9247433710817081</v>
      </c>
      <c r="P621" s="24">
        <v>1034</v>
      </c>
      <c r="Q621" s="25">
        <f t="shared" si="39"/>
        <v>175.71566731141201</v>
      </c>
      <c r="R621" s="26" t="s">
        <v>1291</v>
      </c>
      <c r="S621" s="27">
        <f>ABS(O1312-O621)*100</f>
        <v>99.87209050907407</v>
      </c>
      <c r="T621" s="19" t="s">
        <v>30</v>
      </c>
      <c r="U621" s="19" t="s">
        <v>36</v>
      </c>
      <c r="V621" s="21">
        <v>10310</v>
      </c>
      <c r="W621" s="19" t="s">
        <v>31</v>
      </c>
      <c r="X621" s="19" t="s">
        <v>1292</v>
      </c>
      <c r="Y621" s="19" t="s">
        <v>33</v>
      </c>
      <c r="Z621" s="19">
        <v>45</v>
      </c>
    </row>
    <row r="622" spans="1:26" x14ac:dyDescent="0.3">
      <c r="A622" s="10" t="s">
        <v>1291</v>
      </c>
      <c r="B622" s="10" t="s">
        <v>1303</v>
      </c>
      <c r="C622" s="10" t="s">
        <v>1304</v>
      </c>
      <c r="D622" s="11">
        <v>45524</v>
      </c>
      <c r="E622" s="12">
        <v>170000</v>
      </c>
      <c r="F622" s="10" t="s">
        <v>27</v>
      </c>
      <c r="G622" s="10" t="s">
        <v>28</v>
      </c>
      <c r="H622" s="12">
        <v>170000</v>
      </c>
      <c r="I622" s="12">
        <v>82900</v>
      </c>
      <c r="J622" s="13">
        <f t="shared" si="36"/>
        <v>48.764705882352942</v>
      </c>
      <c r="K622" s="12">
        <v>173299</v>
      </c>
      <c r="L622" s="12">
        <v>11499</v>
      </c>
      <c r="M622" s="12">
        <f t="shared" si="37"/>
        <v>158501</v>
      </c>
      <c r="N622" s="12">
        <v>87934</v>
      </c>
      <c r="O622" s="14">
        <f t="shared" si="38"/>
        <v>1.8024996019742079</v>
      </c>
      <c r="P622" s="15">
        <v>1007</v>
      </c>
      <c r="Q622" s="16">
        <f t="shared" si="39"/>
        <v>157.39920556107251</v>
      </c>
      <c r="R622" s="17" t="s">
        <v>1291</v>
      </c>
      <c r="S622" s="18">
        <f>ABS(O1312-O622)*100</f>
        <v>87.647713598324046</v>
      </c>
      <c r="T622" s="10" t="s">
        <v>30</v>
      </c>
      <c r="U622" s="10" t="s">
        <v>36</v>
      </c>
      <c r="V622" s="12">
        <v>7614</v>
      </c>
      <c r="W622" s="10" t="s">
        <v>31</v>
      </c>
      <c r="X622" s="10" t="s">
        <v>1292</v>
      </c>
      <c r="Y622" s="10" t="s">
        <v>33</v>
      </c>
      <c r="Z622" s="10">
        <v>45</v>
      </c>
    </row>
    <row r="623" spans="1:26" x14ac:dyDescent="0.3">
      <c r="A623" s="10" t="s">
        <v>1291</v>
      </c>
      <c r="B623" s="10" t="s">
        <v>1305</v>
      </c>
      <c r="C623" s="10" t="s">
        <v>1306</v>
      </c>
      <c r="D623" s="11">
        <v>45225</v>
      </c>
      <c r="E623" s="12">
        <v>178000</v>
      </c>
      <c r="F623" s="10" t="s">
        <v>27</v>
      </c>
      <c r="G623" s="10" t="s">
        <v>28</v>
      </c>
      <c r="H623" s="12">
        <v>178000</v>
      </c>
      <c r="I623" s="12">
        <v>84400</v>
      </c>
      <c r="J623" s="13">
        <f t="shared" si="36"/>
        <v>47.415730337078656</v>
      </c>
      <c r="K623" s="12">
        <v>199418</v>
      </c>
      <c r="L623" s="12">
        <v>21030</v>
      </c>
      <c r="M623" s="12">
        <f t="shared" si="37"/>
        <v>156970</v>
      </c>
      <c r="N623" s="12">
        <v>96950</v>
      </c>
      <c r="O623" s="14">
        <f t="shared" si="38"/>
        <v>1.6190820010314595</v>
      </c>
      <c r="P623" s="15">
        <v>1320</v>
      </c>
      <c r="Q623" s="16">
        <f t="shared" si="39"/>
        <v>118.91666666666667</v>
      </c>
      <c r="R623" s="17" t="s">
        <v>1291</v>
      </c>
      <c r="S623" s="18">
        <f>ABS(O1312-O623)*100</f>
        <v>69.305953504049199</v>
      </c>
      <c r="T623" s="10" t="s">
        <v>1307</v>
      </c>
      <c r="U623" s="10" t="s">
        <v>36</v>
      </c>
      <c r="V623" s="12">
        <v>18528</v>
      </c>
      <c r="W623" s="10" t="s">
        <v>31</v>
      </c>
      <c r="X623" s="10" t="s">
        <v>1292</v>
      </c>
      <c r="Y623" s="10" t="s">
        <v>33</v>
      </c>
      <c r="Z623" s="10">
        <v>53</v>
      </c>
    </row>
    <row r="624" spans="1:26" x14ac:dyDescent="0.3">
      <c r="A624" s="10" t="s">
        <v>1291</v>
      </c>
      <c r="B624" s="10" t="s">
        <v>1314</v>
      </c>
      <c r="C624" s="10" t="s">
        <v>1315</v>
      </c>
      <c r="D624" s="11">
        <v>45365</v>
      </c>
      <c r="E624" s="12">
        <v>220000</v>
      </c>
      <c r="F624" s="10" t="s">
        <v>27</v>
      </c>
      <c r="G624" s="10" t="s">
        <v>28</v>
      </c>
      <c r="H624" s="12">
        <v>220000</v>
      </c>
      <c r="I624" s="12">
        <v>74800</v>
      </c>
      <c r="J624" s="13">
        <f t="shared" si="36"/>
        <v>34</v>
      </c>
      <c r="K624" s="12">
        <v>177078</v>
      </c>
      <c r="L624" s="12">
        <v>13749</v>
      </c>
      <c r="M624" s="12">
        <f t="shared" si="37"/>
        <v>206251</v>
      </c>
      <c r="N624" s="12">
        <v>88765</v>
      </c>
      <c r="O624" s="14">
        <f t="shared" si="38"/>
        <v>2.323562214836929</v>
      </c>
      <c r="P624" s="15">
        <v>915</v>
      </c>
      <c r="Q624" s="16">
        <f t="shared" si="39"/>
        <v>225.41092896174862</v>
      </c>
      <c r="R624" s="17" t="s">
        <v>1291</v>
      </c>
      <c r="S624" s="18">
        <f>ABS(O1310-O624)*100</f>
        <v>150.92713838913704</v>
      </c>
      <c r="T624" s="10" t="s">
        <v>30</v>
      </c>
      <c r="U624" s="10" t="s">
        <v>36</v>
      </c>
      <c r="V624" s="12">
        <v>12004</v>
      </c>
      <c r="W624" s="10" t="s">
        <v>31</v>
      </c>
      <c r="X624" s="10" t="s">
        <v>1292</v>
      </c>
      <c r="Y624" s="10" t="s">
        <v>33</v>
      </c>
      <c r="Z624" s="10">
        <v>45</v>
      </c>
    </row>
    <row r="625" spans="1:26" x14ac:dyDescent="0.3">
      <c r="A625" s="10" t="s">
        <v>1291</v>
      </c>
      <c r="B625" s="10" t="s">
        <v>1316</v>
      </c>
      <c r="C625" s="10" t="s">
        <v>1317</v>
      </c>
      <c r="D625" s="11">
        <v>45356</v>
      </c>
      <c r="E625" s="12">
        <v>207500</v>
      </c>
      <c r="F625" s="10" t="s">
        <v>27</v>
      </c>
      <c r="G625" s="10" t="s">
        <v>28</v>
      </c>
      <c r="H625" s="12">
        <v>207500</v>
      </c>
      <c r="I625" s="12">
        <v>72800</v>
      </c>
      <c r="J625" s="13">
        <f t="shared" si="36"/>
        <v>35.084337349397593</v>
      </c>
      <c r="K625" s="12">
        <v>172954</v>
      </c>
      <c r="L625" s="12">
        <v>11991</v>
      </c>
      <c r="M625" s="12">
        <f t="shared" si="37"/>
        <v>195509</v>
      </c>
      <c r="N625" s="12">
        <v>87479</v>
      </c>
      <c r="O625" s="14">
        <f t="shared" si="38"/>
        <v>2.2349249534173916</v>
      </c>
      <c r="P625" s="15">
        <v>915</v>
      </c>
      <c r="Q625" s="16">
        <f t="shared" si="39"/>
        <v>213.67103825136613</v>
      </c>
      <c r="R625" s="17" t="s">
        <v>1291</v>
      </c>
      <c r="S625" s="18">
        <f>ABS(O1310-O625)*100</f>
        <v>142.06341224718329</v>
      </c>
      <c r="T625" s="10" t="s">
        <v>30</v>
      </c>
      <c r="U625" s="10" t="s">
        <v>36</v>
      </c>
      <c r="V625" s="12">
        <v>11991</v>
      </c>
      <c r="W625" s="10" t="s">
        <v>31</v>
      </c>
      <c r="X625" s="10" t="s">
        <v>1292</v>
      </c>
      <c r="Y625" s="10" t="s">
        <v>33</v>
      </c>
      <c r="Z625" s="10">
        <v>45</v>
      </c>
    </row>
    <row r="626" spans="1:26" x14ac:dyDescent="0.3">
      <c r="A626" s="19" t="s">
        <v>1291</v>
      </c>
      <c r="B626" s="19" t="s">
        <v>1318</v>
      </c>
      <c r="C626" s="19" t="s">
        <v>1319</v>
      </c>
      <c r="D626" s="20">
        <v>45684</v>
      </c>
      <c r="E626" s="21">
        <v>165000</v>
      </c>
      <c r="F626" s="19" t="s">
        <v>27</v>
      </c>
      <c r="G626" s="19" t="s">
        <v>28</v>
      </c>
      <c r="H626" s="21">
        <v>165000</v>
      </c>
      <c r="I626" s="21">
        <v>96200</v>
      </c>
      <c r="J626" s="22">
        <f t="shared" si="36"/>
        <v>58.303030303030297</v>
      </c>
      <c r="K626" s="21">
        <v>201835</v>
      </c>
      <c r="L626" s="21">
        <v>11991</v>
      </c>
      <c r="M626" s="21">
        <f t="shared" si="37"/>
        <v>153009</v>
      </c>
      <c r="N626" s="21">
        <v>103176</v>
      </c>
      <c r="O626" s="23">
        <f t="shared" si="38"/>
        <v>1.4829902302861131</v>
      </c>
      <c r="P626" s="24">
        <v>1109</v>
      </c>
      <c r="Q626" s="25">
        <f t="shared" si="39"/>
        <v>137.97024346257891</v>
      </c>
      <c r="R626" s="26" t="s">
        <v>1291</v>
      </c>
      <c r="S626" s="27">
        <f>ABS(O1310-O626)*100</f>
        <v>66.869939934055438</v>
      </c>
      <c r="T626" s="19" t="s">
        <v>30</v>
      </c>
      <c r="U626" s="19" t="s">
        <v>31</v>
      </c>
      <c r="V626" s="21">
        <v>11991</v>
      </c>
      <c r="W626" s="19" t="s">
        <v>31</v>
      </c>
      <c r="X626" s="19" t="s">
        <v>1292</v>
      </c>
      <c r="Y626" s="19" t="s">
        <v>33</v>
      </c>
      <c r="Z626" s="19">
        <v>45</v>
      </c>
    </row>
    <row r="627" spans="1:26" x14ac:dyDescent="0.3">
      <c r="A627" s="19" t="s">
        <v>1291</v>
      </c>
      <c r="B627" s="19" t="s">
        <v>1320</v>
      </c>
      <c r="C627" s="19" t="s">
        <v>1321</v>
      </c>
      <c r="D627" s="20">
        <v>45496</v>
      </c>
      <c r="E627" s="21">
        <v>174000</v>
      </c>
      <c r="F627" s="19" t="s">
        <v>27</v>
      </c>
      <c r="G627" s="19" t="s">
        <v>28</v>
      </c>
      <c r="H627" s="21">
        <v>174000</v>
      </c>
      <c r="I627" s="21">
        <v>70200</v>
      </c>
      <c r="J627" s="22">
        <f t="shared" si="36"/>
        <v>40.344827586206897</v>
      </c>
      <c r="K627" s="21">
        <v>146085</v>
      </c>
      <c r="L627" s="21">
        <v>10891</v>
      </c>
      <c r="M627" s="21">
        <f t="shared" si="37"/>
        <v>163109</v>
      </c>
      <c r="N627" s="21">
        <v>73475</v>
      </c>
      <c r="O627" s="23">
        <f t="shared" si="38"/>
        <v>2.2199251446070094</v>
      </c>
      <c r="P627" s="24">
        <v>892</v>
      </c>
      <c r="Q627" s="25">
        <f t="shared" si="39"/>
        <v>182.85762331838566</v>
      </c>
      <c r="R627" s="26" t="s">
        <v>1291</v>
      </c>
      <c r="S627" s="27">
        <f>ABS(O1310-O627)*100</f>
        <v>140.56343136614507</v>
      </c>
      <c r="T627" s="19" t="s">
        <v>30</v>
      </c>
      <c r="U627" s="19" t="s">
        <v>36</v>
      </c>
      <c r="V627" s="21">
        <v>10436</v>
      </c>
      <c r="W627" s="19" t="s">
        <v>31</v>
      </c>
      <c r="X627" s="19" t="s">
        <v>1292</v>
      </c>
      <c r="Y627" s="19" t="s">
        <v>33</v>
      </c>
      <c r="Z627" s="19">
        <v>45</v>
      </c>
    </row>
    <row r="628" spans="1:26" x14ac:dyDescent="0.3">
      <c r="A628" s="10" t="s">
        <v>1291</v>
      </c>
      <c r="B628" s="10" t="s">
        <v>1322</v>
      </c>
      <c r="C628" s="10" t="s">
        <v>1323</v>
      </c>
      <c r="D628" s="11">
        <v>45365</v>
      </c>
      <c r="E628" s="12">
        <v>161000</v>
      </c>
      <c r="F628" s="10" t="s">
        <v>27</v>
      </c>
      <c r="G628" s="10" t="s">
        <v>28</v>
      </c>
      <c r="H628" s="12">
        <v>161000</v>
      </c>
      <c r="I628" s="12">
        <v>73700</v>
      </c>
      <c r="J628" s="13">
        <f t="shared" si="36"/>
        <v>45.776397515527947</v>
      </c>
      <c r="K628" s="12">
        <v>173016</v>
      </c>
      <c r="L628" s="12">
        <v>16581</v>
      </c>
      <c r="M628" s="12">
        <f t="shared" si="37"/>
        <v>144419</v>
      </c>
      <c r="N628" s="12">
        <v>85019</v>
      </c>
      <c r="O628" s="14">
        <f t="shared" si="38"/>
        <v>1.6986673567085004</v>
      </c>
      <c r="P628" s="15">
        <v>892</v>
      </c>
      <c r="Q628" s="16">
        <f t="shared" si="39"/>
        <v>161.90470852017938</v>
      </c>
      <c r="R628" s="17" t="s">
        <v>1291</v>
      </c>
      <c r="S628" s="18">
        <f>ABS(O1310-O628)*100</f>
        <v>88.43765257629417</v>
      </c>
      <c r="T628" s="10" t="s">
        <v>30</v>
      </c>
      <c r="U628" s="10" t="s">
        <v>36</v>
      </c>
      <c r="V628" s="12">
        <v>13407</v>
      </c>
      <c r="W628" s="10" t="s">
        <v>31</v>
      </c>
      <c r="X628" s="10" t="s">
        <v>1292</v>
      </c>
      <c r="Y628" s="10" t="s">
        <v>33</v>
      </c>
      <c r="Z628" s="10">
        <v>45</v>
      </c>
    </row>
    <row r="629" spans="1:26" x14ac:dyDescent="0.3">
      <c r="A629" s="10" t="s">
        <v>1291</v>
      </c>
      <c r="B629" s="10" t="s">
        <v>1324</v>
      </c>
      <c r="C629" s="10" t="s">
        <v>1325</v>
      </c>
      <c r="D629" s="11">
        <v>45440</v>
      </c>
      <c r="E629" s="12">
        <v>180000</v>
      </c>
      <c r="F629" s="10" t="s">
        <v>27</v>
      </c>
      <c r="G629" s="10" t="s">
        <v>28</v>
      </c>
      <c r="H629" s="12">
        <v>180000</v>
      </c>
      <c r="I629" s="12">
        <v>84500</v>
      </c>
      <c r="J629" s="13">
        <f t="shared" si="36"/>
        <v>46.944444444444443</v>
      </c>
      <c r="K629" s="12">
        <v>174999</v>
      </c>
      <c r="L629" s="12">
        <v>18932</v>
      </c>
      <c r="M629" s="12">
        <f t="shared" si="37"/>
        <v>161068</v>
      </c>
      <c r="N629" s="12">
        <v>84819</v>
      </c>
      <c r="O629" s="14">
        <f t="shared" si="38"/>
        <v>1.8989613176293048</v>
      </c>
      <c r="P629" s="15">
        <v>1392</v>
      </c>
      <c r="Q629" s="16">
        <f t="shared" si="39"/>
        <v>115.70977011494253</v>
      </c>
      <c r="R629" s="17" t="s">
        <v>1291</v>
      </c>
      <c r="S629" s="18">
        <f>ABS(O1310-O629)*100</f>
        <v>108.4670486683746</v>
      </c>
      <c r="T629" s="10" t="s">
        <v>708</v>
      </c>
      <c r="U629" s="10" t="s">
        <v>36</v>
      </c>
      <c r="V629" s="12">
        <v>11118</v>
      </c>
      <c r="W629" s="10" t="s">
        <v>31</v>
      </c>
      <c r="X629" s="10" t="s">
        <v>1292</v>
      </c>
      <c r="Y629" s="10" t="s">
        <v>33</v>
      </c>
      <c r="Z629" s="10">
        <v>45</v>
      </c>
    </row>
    <row r="630" spans="1:26" x14ac:dyDescent="0.3">
      <c r="A630" s="19" t="s">
        <v>1291</v>
      </c>
      <c r="B630" s="19" t="s">
        <v>1326</v>
      </c>
      <c r="C630" s="19" t="s">
        <v>1327</v>
      </c>
      <c r="D630" s="20">
        <v>45174</v>
      </c>
      <c r="E630" s="21">
        <v>202000</v>
      </c>
      <c r="F630" s="19" t="s">
        <v>27</v>
      </c>
      <c r="G630" s="19" t="s">
        <v>28</v>
      </c>
      <c r="H630" s="21">
        <v>202000</v>
      </c>
      <c r="I630" s="21">
        <v>68500</v>
      </c>
      <c r="J630" s="22">
        <f t="shared" si="36"/>
        <v>33.910891089108915</v>
      </c>
      <c r="K630" s="21">
        <v>161828</v>
      </c>
      <c r="L630" s="21">
        <v>11520</v>
      </c>
      <c r="M630" s="21">
        <f t="shared" si="37"/>
        <v>190480</v>
      </c>
      <c r="N630" s="21">
        <v>81689</v>
      </c>
      <c r="O630" s="23">
        <f t="shared" si="38"/>
        <v>2.3317704954155394</v>
      </c>
      <c r="P630" s="24">
        <v>1392</v>
      </c>
      <c r="Q630" s="25">
        <f t="shared" si="39"/>
        <v>136.83908045977012</v>
      </c>
      <c r="R630" s="26" t="s">
        <v>1291</v>
      </c>
      <c r="S630" s="27">
        <f>ABS(O1310-O630)*100</f>
        <v>151.74796644699805</v>
      </c>
      <c r="T630" s="19" t="s">
        <v>708</v>
      </c>
      <c r="U630" s="19" t="s">
        <v>36</v>
      </c>
      <c r="V630" s="21">
        <v>11520</v>
      </c>
      <c r="W630" s="19" t="s">
        <v>31</v>
      </c>
      <c r="X630" s="19" t="s">
        <v>1292</v>
      </c>
      <c r="Y630" s="19" t="s">
        <v>33</v>
      </c>
      <c r="Z630" s="19">
        <v>45</v>
      </c>
    </row>
    <row r="631" spans="1:26" x14ac:dyDescent="0.3">
      <c r="A631" s="19" t="s">
        <v>1310</v>
      </c>
      <c r="B631" s="19" t="s">
        <v>1308</v>
      </c>
      <c r="C631" s="19" t="s">
        <v>1309</v>
      </c>
      <c r="D631" s="20">
        <v>45393</v>
      </c>
      <c r="E631" s="21">
        <v>300000</v>
      </c>
      <c r="F631" s="19" t="s">
        <v>27</v>
      </c>
      <c r="G631" s="19" t="s">
        <v>28</v>
      </c>
      <c r="H631" s="21">
        <v>300000</v>
      </c>
      <c r="I631" s="21">
        <v>86100</v>
      </c>
      <c r="J631" s="22">
        <f t="shared" si="36"/>
        <v>28.7</v>
      </c>
      <c r="K631" s="21">
        <v>194569</v>
      </c>
      <c r="L631" s="21">
        <v>14979</v>
      </c>
      <c r="M631" s="21">
        <f t="shared" si="37"/>
        <v>285021</v>
      </c>
      <c r="N631" s="21">
        <v>107538</v>
      </c>
      <c r="O631" s="23">
        <f t="shared" si="38"/>
        <v>2.6504212464431176</v>
      </c>
      <c r="P631" s="24">
        <v>1564</v>
      </c>
      <c r="Q631" s="25">
        <f t="shared" si="39"/>
        <v>182.23849104859335</v>
      </c>
      <c r="R631" s="26" t="s">
        <v>1310</v>
      </c>
      <c r="S631" s="27">
        <f>ABS(O1319-O631)*100</f>
        <v>169.70600546323075</v>
      </c>
      <c r="T631" s="19" t="s">
        <v>181</v>
      </c>
      <c r="U631" s="19" t="s">
        <v>36</v>
      </c>
      <c r="V631" s="21">
        <v>14979</v>
      </c>
      <c r="W631" s="19" t="s">
        <v>31</v>
      </c>
      <c r="X631" s="19" t="s">
        <v>1311</v>
      </c>
      <c r="Y631" s="19" t="s">
        <v>33</v>
      </c>
      <c r="Z631" s="19">
        <v>45</v>
      </c>
    </row>
    <row r="632" spans="1:26" x14ac:dyDescent="0.3">
      <c r="A632" s="19" t="s">
        <v>1310</v>
      </c>
      <c r="B632" s="19" t="s">
        <v>1312</v>
      </c>
      <c r="C632" s="19" t="s">
        <v>1313</v>
      </c>
      <c r="D632" s="20">
        <v>45282</v>
      </c>
      <c r="E632" s="21">
        <v>335000</v>
      </c>
      <c r="F632" s="19" t="s">
        <v>27</v>
      </c>
      <c r="G632" s="19" t="s">
        <v>28</v>
      </c>
      <c r="H632" s="21">
        <v>335000</v>
      </c>
      <c r="I632" s="21">
        <v>144400</v>
      </c>
      <c r="J632" s="22">
        <f t="shared" si="36"/>
        <v>43.104477611940304</v>
      </c>
      <c r="K632" s="21">
        <v>340281</v>
      </c>
      <c r="L632" s="21">
        <v>28889</v>
      </c>
      <c r="M632" s="21">
        <f t="shared" si="37"/>
        <v>306111</v>
      </c>
      <c r="N632" s="21">
        <v>186462</v>
      </c>
      <c r="O632" s="23">
        <f t="shared" si="38"/>
        <v>1.6416803423753901</v>
      </c>
      <c r="P632" s="24">
        <v>2000</v>
      </c>
      <c r="Q632" s="25">
        <f t="shared" si="39"/>
        <v>153.05549999999999</v>
      </c>
      <c r="R632" s="26" t="s">
        <v>1310</v>
      </c>
      <c r="S632" s="27">
        <f>ABS(O1319-O632)*100</f>
        <v>68.831915056457987</v>
      </c>
      <c r="T632" s="19" t="s">
        <v>52</v>
      </c>
      <c r="U632" s="19" t="s">
        <v>36</v>
      </c>
      <c r="V632" s="21">
        <v>16362</v>
      </c>
      <c r="W632" s="19" t="s">
        <v>31</v>
      </c>
      <c r="X632" s="19" t="s">
        <v>1311</v>
      </c>
      <c r="Y632" s="19" t="s">
        <v>33</v>
      </c>
      <c r="Z632" s="19">
        <v>53</v>
      </c>
    </row>
    <row r="633" spans="1:26" x14ac:dyDescent="0.3">
      <c r="A633" s="19" t="s">
        <v>1235</v>
      </c>
      <c r="B633" s="19" t="s">
        <v>1233</v>
      </c>
      <c r="C633" s="19" t="s">
        <v>1234</v>
      </c>
      <c r="D633" s="20">
        <v>45260</v>
      </c>
      <c r="E633" s="21">
        <v>147500</v>
      </c>
      <c r="F633" s="19" t="s">
        <v>27</v>
      </c>
      <c r="G633" s="19" t="s">
        <v>28</v>
      </c>
      <c r="H633" s="21">
        <v>147500</v>
      </c>
      <c r="I633" s="21">
        <v>57800</v>
      </c>
      <c r="J633" s="22">
        <f t="shared" si="36"/>
        <v>39.186440677966097</v>
      </c>
      <c r="K633" s="21">
        <v>143233</v>
      </c>
      <c r="L633" s="21">
        <v>7846</v>
      </c>
      <c r="M633" s="21">
        <f t="shared" si="37"/>
        <v>139654</v>
      </c>
      <c r="N633" s="21">
        <v>85149</v>
      </c>
      <c r="O633" s="23">
        <f t="shared" si="38"/>
        <v>1.6401132133084357</v>
      </c>
      <c r="P633" s="24">
        <v>1036</v>
      </c>
      <c r="Q633" s="25">
        <f t="shared" si="39"/>
        <v>134.8011583011583</v>
      </c>
      <c r="R633" s="26" t="s">
        <v>1235</v>
      </c>
      <c r="S633" s="27">
        <f>ABS(O1357-O633)*100</f>
        <v>164.01132133084357</v>
      </c>
      <c r="T633" s="19" t="s">
        <v>30</v>
      </c>
      <c r="U633" s="19" t="s">
        <v>36</v>
      </c>
      <c r="V633" s="21">
        <v>7846</v>
      </c>
      <c r="W633" s="19" t="s">
        <v>31</v>
      </c>
      <c r="X633" s="19" t="s">
        <v>1236</v>
      </c>
      <c r="Y633" s="19" t="s">
        <v>33</v>
      </c>
      <c r="Z633" s="19">
        <v>45</v>
      </c>
    </row>
    <row r="634" spans="1:26" x14ac:dyDescent="0.3">
      <c r="A634" s="19" t="s">
        <v>1235</v>
      </c>
      <c r="B634" s="19" t="s">
        <v>1237</v>
      </c>
      <c r="C634" s="19" t="s">
        <v>1238</v>
      </c>
      <c r="D634" s="20">
        <v>45693</v>
      </c>
      <c r="E634" s="21">
        <v>140000</v>
      </c>
      <c r="F634" s="19" t="s">
        <v>27</v>
      </c>
      <c r="G634" s="19" t="s">
        <v>28</v>
      </c>
      <c r="H634" s="21">
        <v>140000</v>
      </c>
      <c r="I634" s="21">
        <v>73500</v>
      </c>
      <c r="J634" s="22">
        <f t="shared" si="36"/>
        <v>52.5</v>
      </c>
      <c r="K634" s="21">
        <v>160514</v>
      </c>
      <c r="L634" s="21">
        <v>11267</v>
      </c>
      <c r="M634" s="21">
        <f t="shared" si="37"/>
        <v>128733</v>
      </c>
      <c r="N634" s="21">
        <v>93866</v>
      </c>
      <c r="O634" s="23">
        <f t="shared" si="38"/>
        <v>1.3714550529478193</v>
      </c>
      <c r="P634" s="24">
        <v>1253</v>
      </c>
      <c r="Q634" s="25">
        <f t="shared" si="39"/>
        <v>102.73982442138866</v>
      </c>
      <c r="R634" s="26" t="s">
        <v>1235</v>
      </c>
      <c r="S634" s="27">
        <f>ABS(O1357-O634)*100</f>
        <v>137.14550529478194</v>
      </c>
      <c r="T634" s="19" t="s">
        <v>30</v>
      </c>
      <c r="U634" s="19" t="s">
        <v>31</v>
      </c>
      <c r="V634" s="21">
        <v>9143</v>
      </c>
      <c r="W634" s="19" t="s">
        <v>31</v>
      </c>
      <c r="X634" s="19" t="s">
        <v>1236</v>
      </c>
      <c r="Y634" s="19" t="s">
        <v>33</v>
      </c>
      <c r="Z634" s="19">
        <v>45</v>
      </c>
    </row>
    <row r="635" spans="1:26" x14ac:dyDescent="0.3">
      <c r="A635" s="10" t="s">
        <v>1235</v>
      </c>
      <c r="B635" s="10" t="s">
        <v>1239</v>
      </c>
      <c r="C635" s="10" t="s">
        <v>1240</v>
      </c>
      <c r="D635" s="11">
        <v>45454</v>
      </c>
      <c r="E635" s="12">
        <v>166250</v>
      </c>
      <c r="F635" s="10" t="s">
        <v>27</v>
      </c>
      <c r="G635" s="10" t="s">
        <v>28</v>
      </c>
      <c r="H635" s="12">
        <v>166250</v>
      </c>
      <c r="I635" s="12">
        <v>60800</v>
      </c>
      <c r="J635" s="13">
        <f t="shared" si="36"/>
        <v>36.571428571428569</v>
      </c>
      <c r="K635" s="12">
        <v>136245</v>
      </c>
      <c r="L635" s="12">
        <v>7700</v>
      </c>
      <c r="M635" s="12">
        <f t="shared" si="37"/>
        <v>158550</v>
      </c>
      <c r="N635" s="12">
        <v>80845</v>
      </c>
      <c r="O635" s="14">
        <f t="shared" si="38"/>
        <v>1.9611602449131054</v>
      </c>
      <c r="P635" s="15">
        <v>1053</v>
      </c>
      <c r="Q635" s="16">
        <f t="shared" si="39"/>
        <v>150.56980056980058</v>
      </c>
      <c r="R635" s="17" t="s">
        <v>1235</v>
      </c>
      <c r="S635" s="18">
        <f>ABS(O1357-O635)*100</f>
        <v>196.11602449131053</v>
      </c>
      <c r="T635" s="10" t="s">
        <v>30</v>
      </c>
      <c r="U635" s="10" t="s">
        <v>36</v>
      </c>
      <c r="V635" s="12">
        <v>7700</v>
      </c>
      <c r="W635" s="10" t="s">
        <v>31</v>
      </c>
      <c r="X635" s="10" t="s">
        <v>1236</v>
      </c>
      <c r="Y635" s="10" t="s">
        <v>33</v>
      </c>
      <c r="Z635" s="10">
        <v>45</v>
      </c>
    </row>
    <row r="636" spans="1:26" x14ac:dyDescent="0.3">
      <c r="A636" s="10" t="s">
        <v>1235</v>
      </c>
      <c r="B636" s="10" t="s">
        <v>1241</v>
      </c>
      <c r="C636" s="10" t="s">
        <v>1242</v>
      </c>
      <c r="D636" s="11">
        <v>45532</v>
      </c>
      <c r="E636" s="12">
        <v>178500</v>
      </c>
      <c r="F636" s="10" t="s">
        <v>27</v>
      </c>
      <c r="G636" s="10" t="s">
        <v>28</v>
      </c>
      <c r="H636" s="12">
        <v>178500</v>
      </c>
      <c r="I636" s="12">
        <v>85700</v>
      </c>
      <c r="J636" s="13">
        <f t="shared" si="36"/>
        <v>48.011204481792717</v>
      </c>
      <c r="K636" s="12">
        <v>186292</v>
      </c>
      <c r="L636" s="12">
        <v>9500</v>
      </c>
      <c r="M636" s="12">
        <f t="shared" si="37"/>
        <v>169000</v>
      </c>
      <c r="N636" s="12">
        <v>111189</v>
      </c>
      <c r="O636" s="14">
        <f t="shared" si="38"/>
        <v>1.519934525897346</v>
      </c>
      <c r="P636" s="15">
        <v>1277</v>
      </c>
      <c r="Q636" s="16">
        <f t="shared" si="39"/>
        <v>132.34142521534847</v>
      </c>
      <c r="R636" s="17" t="s">
        <v>1235</v>
      </c>
      <c r="S636" s="18">
        <f>ABS(O1357-O636)*100</f>
        <v>151.9934525897346</v>
      </c>
      <c r="T636" s="10" t="s">
        <v>30</v>
      </c>
      <c r="U636" s="10" t="s">
        <v>36</v>
      </c>
      <c r="V636" s="12">
        <v>9500</v>
      </c>
      <c r="W636" s="10" t="s">
        <v>31</v>
      </c>
      <c r="X636" s="10" t="s">
        <v>1236</v>
      </c>
      <c r="Y636" s="10" t="s">
        <v>33</v>
      </c>
      <c r="Z636" s="10">
        <v>45</v>
      </c>
    </row>
    <row r="637" spans="1:26" x14ac:dyDescent="0.3">
      <c r="A637" s="19" t="s">
        <v>1235</v>
      </c>
      <c r="B637" s="19" t="s">
        <v>1243</v>
      </c>
      <c r="C637" s="19" t="s">
        <v>1244</v>
      </c>
      <c r="D637" s="20">
        <v>45464</v>
      </c>
      <c r="E637" s="21">
        <v>165000</v>
      </c>
      <c r="F637" s="19" t="s">
        <v>27</v>
      </c>
      <c r="G637" s="19" t="s">
        <v>28</v>
      </c>
      <c r="H637" s="21">
        <v>165000</v>
      </c>
      <c r="I637" s="21">
        <v>60800</v>
      </c>
      <c r="J637" s="22">
        <f t="shared" si="36"/>
        <v>36.848484848484844</v>
      </c>
      <c r="K637" s="21">
        <v>133178</v>
      </c>
      <c r="L637" s="21">
        <v>7700</v>
      </c>
      <c r="M637" s="21">
        <f t="shared" si="37"/>
        <v>157300</v>
      </c>
      <c r="N637" s="21">
        <v>78916</v>
      </c>
      <c r="O637" s="23">
        <f t="shared" si="38"/>
        <v>1.9932586547721629</v>
      </c>
      <c r="P637" s="24">
        <v>1053</v>
      </c>
      <c r="Q637" s="25">
        <f t="shared" si="39"/>
        <v>149.38271604938271</v>
      </c>
      <c r="R637" s="26" t="s">
        <v>1235</v>
      </c>
      <c r="S637" s="27">
        <f>ABS(O1357-O637)*100</f>
        <v>199.3258654772163</v>
      </c>
      <c r="T637" s="19" t="s">
        <v>30</v>
      </c>
      <c r="U637" s="19" t="s">
        <v>36</v>
      </c>
      <c r="V637" s="21">
        <v>7700</v>
      </c>
      <c r="W637" s="19" t="s">
        <v>31</v>
      </c>
      <c r="X637" s="19" t="s">
        <v>1236</v>
      </c>
      <c r="Y637" s="19" t="s">
        <v>33</v>
      </c>
      <c r="Z637" s="19">
        <v>45</v>
      </c>
    </row>
    <row r="638" spans="1:26" x14ac:dyDescent="0.3">
      <c r="A638" s="19" t="s">
        <v>1235</v>
      </c>
      <c r="B638" s="19" t="s">
        <v>1245</v>
      </c>
      <c r="C638" s="19" t="s">
        <v>1246</v>
      </c>
      <c r="D638" s="20">
        <v>45294</v>
      </c>
      <c r="E638" s="21">
        <v>164000</v>
      </c>
      <c r="F638" s="19" t="s">
        <v>27</v>
      </c>
      <c r="G638" s="19" t="s">
        <v>28</v>
      </c>
      <c r="H638" s="21">
        <v>164000</v>
      </c>
      <c r="I638" s="21">
        <v>74300</v>
      </c>
      <c r="J638" s="22">
        <f t="shared" si="36"/>
        <v>45.304878048780488</v>
      </c>
      <c r="K638" s="21">
        <v>184722</v>
      </c>
      <c r="L638" s="21">
        <v>9960</v>
      </c>
      <c r="M638" s="21">
        <f t="shared" si="37"/>
        <v>154040</v>
      </c>
      <c r="N638" s="21">
        <v>109913</v>
      </c>
      <c r="O638" s="23">
        <f t="shared" si="38"/>
        <v>1.4014720733671175</v>
      </c>
      <c r="P638" s="24">
        <v>1403</v>
      </c>
      <c r="Q638" s="25">
        <f t="shared" si="39"/>
        <v>109.79330007127584</v>
      </c>
      <c r="R638" s="26" t="s">
        <v>1235</v>
      </c>
      <c r="S638" s="27">
        <f>ABS(O1357-O638)*100</f>
        <v>140.14720733671174</v>
      </c>
      <c r="T638" s="19" t="s">
        <v>30</v>
      </c>
      <c r="U638" s="19" t="s">
        <v>36</v>
      </c>
      <c r="V638" s="21">
        <v>9960</v>
      </c>
      <c r="W638" s="19" t="s">
        <v>31</v>
      </c>
      <c r="X638" s="19" t="s">
        <v>1236</v>
      </c>
      <c r="Y638" s="19" t="s">
        <v>33</v>
      </c>
      <c r="Z638" s="19">
        <v>45</v>
      </c>
    </row>
    <row r="639" spans="1:26" x14ac:dyDescent="0.3">
      <c r="A639" s="10" t="s">
        <v>1235</v>
      </c>
      <c r="B639" s="10" t="s">
        <v>1247</v>
      </c>
      <c r="C639" s="10" t="s">
        <v>1248</v>
      </c>
      <c r="D639" s="11">
        <v>45064</v>
      </c>
      <c r="E639" s="12">
        <v>165000</v>
      </c>
      <c r="F639" s="10" t="s">
        <v>27</v>
      </c>
      <c r="G639" s="10" t="s">
        <v>28</v>
      </c>
      <c r="H639" s="12">
        <v>165000</v>
      </c>
      <c r="I639" s="12">
        <v>72200</v>
      </c>
      <c r="J639" s="13">
        <f t="shared" si="36"/>
        <v>43.757575757575758</v>
      </c>
      <c r="K639" s="12">
        <v>176289</v>
      </c>
      <c r="L639" s="12">
        <v>7700</v>
      </c>
      <c r="M639" s="12">
        <f t="shared" si="37"/>
        <v>157300</v>
      </c>
      <c r="N639" s="12">
        <v>106030</v>
      </c>
      <c r="O639" s="14">
        <f t="shared" si="38"/>
        <v>1.483542393662171</v>
      </c>
      <c r="P639" s="15">
        <v>1270</v>
      </c>
      <c r="Q639" s="16">
        <f t="shared" si="39"/>
        <v>123.85826771653544</v>
      </c>
      <c r="R639" s="17" t="s">
        <v>1235</v>
      </c>
      <c r="S639" s="18">
        <f>ABS(O1357-O639)*100</f>
        <v>148.35423936621709</v>
      </c>
      <c r="T639" s="10" t="s">
        <v>30</v>
      </c>
      <c r="U639" s="10" t="s">
        <v>36</v>
      </c>
      <c r="V639" s="12">
        <v>7700</v>
      </c>
      <c r="W639" s="10" t="s">
        <v>31</v>
      </c>
      <c r="X639" s="10" t="s">
        <v>1236</v>
      </c>
      <c r="Y639" s="10" t="s">
        <v>33</v>
      </c>
      <c r="Z639" s="10">
        <v>45</v>
      </c>
    </row>
    <row r="640" spans="1:26" x14ac:dyDescent="0.3">
      <c r="A640" s="10" t="s">
        <v>1235</v>
      </c>
      <c r="B640" s="10" t="s">
        <v>1249</v>
      </c>
      <c r="C640" s="10" t="s">
        <v>1250</v>
      </c>
      <c r="D640" s="11">
        <v>45638</v>
      </c>
      <c r="E640" s="12">
        <v>170000</v>
      </c>
      <c r="F640" s="10" t="s">
        <v>27</v>
      </c>
      <c r="G640" s="10" t="s">
        <v>28</v>
      </c>
      <c r="H640" s="12">
        <v>170000</v>
      </c>
      <c r="I640" s="12">
        <v>67600</v>
      </c>
      <c r="J640" s="13">
        <f t="shared" ref="J640:J703" si="40">I640/H640*100</f>
        <v>39.764705882352942</v>
      </c>
      <c r="K640" s="12">
        <v>147022</v>
      </c>
      <c r="L640" s="12">
        <v>7523</v>
      </c>
      <c r="M640" s="12">
        <f t="shared" ref="M640:M703" si="41">H640-L640</f>
        <v>162477</v>
      </c>
      <c r="N640" s="12">
        <v>87735</v>
      </c>
      <c r="O640" s="14">
        <f t="shared" ref="O640:O703" si="42">M640/N640</f>
        <v>1.8519063087707301</v>
      </c>
      <c r="P640" s="15">
        <v>1053</v>
      </c>
      <c r="Q640" s="16">
        <f t="shared" ref="Q640:Q703" si="43">M640/P640</f>
        <v>154.29914529914529</v>
      </c>
      <c r="R640" s="17" t="s">
        <v>1235</v>
      </c>
      <c r="S640" s="18">
        <f>ABS(O1357-O640)*100</f>
        <v>185.190630877073</v>
      </c>
      <c r="T640" s="10" t="s">
        <v>30</v>
      </c>
      <c r="U640" s="10" t="s">
        <v>31</v>
      </c>
      <c r="V640" s="12">
        <v>7523</v>
      </c>
      <c r="W640" s="10" t="s">
        <v>31</v>
      </c>
      <c r="X640" s="10" t="s">
        <v>1236</v>
      </c>
      <c r="Y640" s="10" t="s">
        <v>33</v>
      </c>
      <c r="Z640" s="10">
        <v>45</v>
      </c>
    </row>
    <row r="641" spans="1:26" x14ac:dyDescent="0.3">
      <c r="A641" s="19" t="s">
        <v>1235</v>
      </c>
      <c r="B641" s="19" t="s">
        <v>1251</v>
      </c>
      <c r="C641" s="19" t="s">
        <v>1252</v>
      </c>
      <c r="D641" s="20">
        <v>45443</v>
      </c>
      <c r="E641" s="21">
        <v>125000</v>
      </c>
      <c r="F641" s="19" t="s">
        <v>27</v>
      </c>
      <c r="G641" s="19" t="s">
        <v>28</v>
      </c>
      <c r="H641" s="21">
        <v>125000</v>
      </c>
      <c r="I641" s="21">
        <v>80100</v>
      </c>
      <c r="J641" s="22">
        <f t="shared" si="40"/>
        <v>64.08</v>
      </c>
      <c r="K641" s="21">
        <v>180364</v>
      </c>
      <c r="L641" s="21">
        <v>10069</v>
      </c>
      <c r="M641" s="21">
        <f t="shared" si="41"/>
        <v>114931</v>
      </c>
      <c r="N641" s="21">
        <v>107103</v>
      </c>
      <c r="O641" s="23">
        <f t="shared" si="42"/>
        <v>1.0730885222636155</v>
      </c>
      <c r="P641" s="24">
        <v>1446</v>
      </c>
      <c r="Q641" s="25">
        <f t="shared" si="43"/>
        <v>79.482019363762106</v>
      </c>
      <c r="R641" s="26" t="s">
        <v>1235</v>
      </c>
      <c r="S641" s="27">
        <f>ABS(O1357-O641)*100</f>
        <v>107.30885222636155</v>
      </c>
      <c r="T641" s="19" t="s">
        <v>30</v>
      </c>
      <c r="U641" s="19" t="s">
        <v>36</v>
      </c>
      <c r="V641" s="21">
        <v>7700</v>
      </c>
      <c r="W641" s="19" t="s">
        <v>31</v>
      </c>
      <c r="X641" s="19" t="s">
        <v>1236</v>
      </c>
      <c r="Y641" s="19" t="s">
        <v>33</v>
      </c>
      <c r="Z641" s="19">
        <v>45</v>
      </c>
    </row>
    <row r="642" spans="1:26" x14ac:dyDescent="0.3">
      <c r="A642" s="19" t="s">
        <v>1235</v>
      </c>
      <c r="B642" s="19" t="s">
        <v>1253</v>
      </c>
      <c r="C642" s="19" t="s">
        <v>1254</v>
      </c>
      <c r="D642" s="20">
        <v>45679</v>
      </c>
      <c r="E642" s="21">
        <v>131000</v>
      </c>
      <c r="F642" s="19" t="s">
        <v>27</v>
      </c>
      <c r="G642" s="19" t="s">
        <v>28</v>
      </c>
      <c r="H642" s="21">
        <v>131000</v>
      </c>
      <c r="I642" s="21">
        <v>71000</v>
      </c>
      <c r="J642" s="22">
        <f t="shared" si="40"/>
        <v>54.198473282442748</v>
      </c>
      <c r="K642" s="21">
        <v>154247</v>
      </c>
      <c r="L642" s="21">
        <v>7700</v>
      </c>
      <c r="M642" s="21">
        <f t="shared" si="41"/>
        <v>123300</v>
      </c>
      <c r="N642" s="21">
        <v>92167</v>
      </c>
      <c r="O642" s="23">
        <f t="shared" si="42"/>
        <v>1.3377890134212895</v>
      </c>
      <c r="P642" s="24">
        <v>1053</v>
      </c>
      <c r="Q642" s="25">
        <f t="shared" si="43"/>
        <v>117.09401709401709</v>
      </c>
      <c r="R642" s="26" t="s">
        <v>1235</v>
      </c>
      <c r="S642" s="27">
        <f>ABS(O1357-O642)*100</f>
        <v>133.77890134212896</v>
      </c>
      <c r="T642" s="19" t="s">
        <v>30</v>
      </c>
      <c r="U642" s="19" t="s">
        <v>31</v>
      </c>
      <c r="V642" s="21">
        <v>7700</v>
      </c>
      <c r="W642" s="19" t="s">
        <v>31</v>
      </c>
      <c r="X642" s="19" t="s">
        <v>1236</v>
      </c>
      <c r="Y642" s="19" t="s">
        <v>33</v>
      </c>
      <c r="Z642" s="19">
        <v>45</v>
      </c>
    </row>
    <row r="643" spans="1:26" x14ac:dyDescent="0.3">
      <c r="A643" s="10" t="s">
        <v>1235</v>
      </c>
      <c r="B643" s="10" t="s">
        <v>1253</v>
      </c>
      <c r="C643" s="10" t="s">
        <v>1254</v>
      </c>
      <c r="D643" s="11">
        <v>45740</v>
      </c>
      <c r="E643" s="12">
        <v>171000</v>
      </c>
      <c r="F643" s="10" t="s">
        <v>27</v>
      </c>
      <c r="G643" s="10" t="s">
        <v>28</v>
      </c>
      <c r="H643" s="12">
        <v>171000</v>
      </c>
      <c r="I643" s="12">
        <v>71000</v>
      </c>
      <c r="J643" s="13">
        <f t="shared" si="40"/>
        <v>41.520467836257311</v>
      </c>
      <c r="K643" s="12">
        <v>154247</v>
      </c>
      <c r="L643" s="12">
        <v>7700</v>
      </c>
      <c r="M643" s="12">
        <f t="shared" si="41"/>
        <v>163300</v>
      </c>
      <c r="N643" s="12">
        <v>92167</v>
      </c>
      <c r="O643" s="14">
        <f t="shared" si="42"/>
        <v>1.7717838271832651</v>
      </c>
      <c r="P643" s="15">
        <v>1053</v>
      </c>
      <c r="Q643" s="16">
        <f t="shared" si="43"/>
        <v>155.08072174738842</v>
      </c>
      <c r="R643" s="17" t="s">
        <v>1235</v>
      </c>
      <c r="S643" s="18">
        <f>ABS(O1357-O643)*100</f>
        <v>177.1783827183265</v>
      </c>
      <c r="T643" s="10" t="s">
        <v>30</v>
      </c>
      <c r="U643" s="10" t="s">
        <v>31</v>
      </c>
      <c r="V643" s="12">
        <v>7700</v>
      </c>
      <c r="W643" s="10" t="s">
        <v>31</v>
      </c>
      <c r="X643" s="10" t="s">
        <v>1236</v>
      </c>
      <c r="Y643" s="10" t="s">
        <v>33</v>
      </c>
      <c r="Z643" s="10">
        <v>45</v>
      </c>
    </row>
    <row r="644" spans="1:26" x14ac:dyDescent="0.3">
      <c r="A644" s="10" t="s">
        <v>1235</v>
      </c>
      <c r="B644" s="10" t="s">
        <v>1255</v>
      </c>
      <c r="C644" s="10" t="s">
        <v>1256</v>
      </c>
      <c r="D644" s="11">
        <v>45041</v>
      </c>
      <c r="E644" s="12">
        <v>157500</v>
      </c>
      <c r="F644" s="10" t="s">
        <v>27</v>
      </c>
      <c r="G644" s="10" t="s">
        <v>28</v>
      </c>
      <c r="H644" s="12">
        <v>157500</v>
      </c>
      <c r="I644" s="12">
        <v>64800</v>
      </c>
      <c r="J644" s="13">
        <f t="shared" si="40"/>
        <v>41.142857142857139</v>
      </c>
      <c r="K644" s="12">
        <v>161795</v>
      </c>
      <c r="L644" s="12">
        <v>7769</v>
      </c>
      <c r="M644" s="12">
        <f t="shared" si="41"/>
        <v>149731</v>
      </c>
      <c r="N644" s="12">
        <v>96871</v>
      </c>
      <c r="O644" s="14">
        <f t="shared" si="42"/>
        <v>1.545674143964654</v>
      </c>
      <c r="P644" s="15">
        <v>1263</v>
      </c>
      <c r="Q644" s="16">
        <f t="shared" si="43"/>
        <v>118.55186064924783</v>
      </c>
      <c r="R644" s="17" t="s">
        <v>1235</v>
      </c>
      <c r="S644" s="18">
        <f>ABS(O1357-O644)*100</f>
        <v>154.56741439646541</v>
      </c>
      <c r="T644" s="10" t="s">
        <v>30</v>
      </c>
      <c r="U644" s="10" t="s">
        <v>36</v>
      </c>
      <c r="V644" s="12">
        <v>7769</v>
      </c>
      <c r="W644" s="10" t="s">
        <v>31</v>
      </c>
      <c r="X644" s="10" t="s">
        <v>1236</v>
      </c>
      <c r="Y644" s="10" t="s">
        <v>33</v>
      </c>
      <c r="Z644" s="10">
        <v>45</v>
      </c>
    </row>
    <row r="645" spans="1:26" x14ac:dyDescent="0.3">
      <c r="A645" s="19" t="s">
        <v>1235</v>
      </c>
      <c r="B645" s="19" t="s">
        <v>1257</v>
      </c>
      <c r="C645" s="19" t="s">
        <v>1258</v>
      </c>
      <c r="D645" s="20">
        <v>45373</v>
      </c>
      <c r="E645" s="21">
        <v>180000</v>
      </c>
      <c r="F645" s="19" t="s">
        <v>27</v>
      </c>
      <c r="G645" s="19" t="s">
        <v>28</v>
      </c>
      <c r="H645" s="21">
        <v>180000</v>
      </c>
      <c r="I645" s="21">
        <v>67000</v>
      </c>
      <c r="J645" s="22">
        <f t="shared" si="40"/>
        <v>37.222222222222221</v>
      </c>
      <c r="K645" s="21">
        <v>167384</v>
      </c>
      <c r="L645" s="21">
        <v>7715</v>
      </c>
      <c r="M645" s="21">
        <f t="shared" si="41"/>
        <v>172285</v>
      </c>
      <c r="N645" s="21">
        <v>100420</v>
      </c>
      <c r="O645" s="23">
        <f t="shared" si="42"/>
        <v>1.7156442939653456</v>
      </c>
      <c r="P645" s="24">
        <v>1263</v>
      </c>
      <c r="Q645" s="25">
        <f t="shared" si="43"/>
        <v>136.40934283452097</v>
      </c>
      <c r="R645" s="26" t="s">
        <v>1235</v>
      </c>
      <c r="S645" s="27">
        <f>ABS(O1357-O645)*100</f>
        <v>171.56442939653456</v>
      </c>
      <c r="T645" s="19" t="s">
        <v>30</v>
      </c>
      <c r="U645" s="19" t="s">
        <v>36</v>
      </c>
      <c r="V645" s="21">
        <v>7715</v>
      </c>
      <c r="W645" s="19" t="s">
        <v>31</v>
      </c>
      <c r="X645" s="19" t="s">
        <v>1236</v>
      </c>
      <c r="Y645" s="19" t="s">
        <v>33</v>
      </c>
      <c r="Z645" s="19">
        <v>45</v>
      </c>
    </row>
    <row r="646" spans="1:26" x14ac:dyDescent="0.3">
      <c r="A646" s="19" t="s">
        <v>1235</v>
      </c>
      <c r="B646" s="19" t="s">
        <v>1259</v>
      </c>
      <c r="C646" s="19" t="s">
        <v>1260</v>
      </c>
      <c r="D646" s="20">
        <v>45442</v>
      </c>
      <c r="E646" s="21">
        <v>168000</v>
      </c>
      <c r="F646" s="19" t="s">
        <v>27</v>
      </c>
      <c r="G646" s="19" t="s">
        <v>28</v>
      </c>
      <c r="H646" s="21">
        <v>168000</v>
      </c>
      <c r="I646" s="21">
        <v>69700</v>
      </c>
      <c r="J646" s="22">
        <f t="shared" si="40"/>
        <v>41.488095238095241</v>
      </c>
      <c r="K646" s="21">
        <v>151286</v>
      </c>
      <c r="L646" s="21">
        <v>8588</v>
      </c>
      <c r="M646" s="21">
        <f t="shared" si="41"/>
        <v>159412</v>
      </c>
      <c r="N646" s="21">
        <v>89747</v>
      </c>
      <c r="O646" s="23">
        <f t="shared" si="42"/>
        <v>1.7762376458266014</v>
      </c>
      <c r="P646" s="24">
        <v>1053</v>
      </c>
      <c r="Q646" s="25">
        <f t="shared" si="43"/>
        <v>151.38841405508072</v>
      </c>
      <c r="R646" s="26" t="s">
        <v>1235</v>
      </c>
      <c r="S646" s="27">
        <f>ABS(O1357-O646)*100</f>
        <v>177.62376458266013</v>
      </c>
      <c r="T646" s="19" t="s">
        <v>30</v>
      </c>
      <c r="U646" s="19" t="s">
        <v>36</v>
      </c>
      <c r="V646" s="21">
        <v>8588</v>
      </c>
      <c r="W646" s="19" t="s">
        <v>31</v>
      </c>
      <c r="X646" s="19" t="s">
        <v>1236</v>
      </c>
      <c r="Y646" s="19" t="s">
        <v>33</v>
      </c>
      <c r="Z646" s="19">
        <v>45</v>
      </c>
    </row>
    <row r="647" spans="1:26" x14ac:dyDescent="0.3">
      <c r="A647" s="10" t="s">
        <v>1235</v>
      </c>
      <c r="B647" s="10" t="s">
        <v>1261</v>
      </c>
      <c r="C647" s="10" t="s">
        <v>1262</v>
      </c>
      <c r="D647" s="11">
        <v>45210</v>
      </c>
      <c r="E647" s="12">
        <v>170000</v>
      </c>
      <c r="F647" s="10" t="s">
        <v>27</v>
      </c>
      <c r="G647" s="10" t="s">
        <v>28</v>
      </c>
      <c r="H647" s="12">
        <v>170000</v>
      </c>
      <c r="I647" s="12">
        <v>67000</v>
      </c>
      <c r="J647" s="13">
        <f t="shared" si="40"/>
        <v>39.411764705882355</v>
      </c>
      <c r="K647" s="12">
        <v>171520</v>
      </c>
      <c r="L647" s="12">
        <v>8524</v>
      </c>
      <c r="M647" s="12">
        <f t="shared" si="41"/>
        <v>161476</v>
      </c>
      <c r="N647" s="12">
        <v>102513</v>
      </c>
      <c r="O647" s="14">
        <f t="shared" si="42"/>
        <v>1.575175831357974</v>
      </c>
      <c r="P647" s="15">
        <v>1317</v>
      </c>
      <c r="Q647" s="16">
        <f t="shared" si="43"/>
        <v>122.60895975702354</v>
      </c>
      <c r="R647" s="17" t="s">
        <v>1235</v>
      </c>
      <c r="S647" s="18">
        <f>ABS(O1357-O647)*100</f>
        <v>157.51758313579739</v>
      </c>
      <c r="T647" s="10" t="s">
        <v>30</v>
      </c>
      <c r="U647" s="10" t="s">
        <v>36</v>
      </c>
      <c r="V647" s="12">
        <v>8524</v>
      </c>
      <c r="W647" s="10" t="s">
        <v>31</v>
      </c>
      <c r="X647" s="10" t="s">
        <v>1236</v>
      </c>
      <c r="Y647" s="10" t="s">
        <v>33</v>
      </c>
      <c r="Z647" s="10">
        <v>45</v>
      </c>
    </row>
    <row r="648" spans="1:26" x14ac:dyDescent="0.3">
      <c r="A648" s="19" t="s">
        <v>1330</v>
      </c>
      <c r="B648" s="19" t="s">
        <v>1328</v>
      </c>
      <c r="C648" s="19" t="s">
        <v>1329</v>
      </c>
      <c r="D648" s="20">
        <v>45548</v>
      </c>
      <c r="E648" s="21">
        <v>165000</v>
      </c>
      <c r="F648" s="19" t="s">
        <v>27</v>
      </c>
      <c r="G648" s="19" t="s">
        <v>28</v>
      </c>
      <c r="H648" s="21">
        <v>165000</v>
      </c>
      <c r="I648" s="21">
        <v>70300</v>
      </c>
      <c r="J648" s="22">
        <f t="shared" si="40"/>
        <v>42.606060606060609</v>
      </c>
      <c r="K648" s="21">
        <v>157844</v>
      </c>
      <c r="L648" s="21">
        <v>8796</v>
      </c>
      <c r="M648" s="21">
        <f t="shared" si="41"/>
        <v>156204</v>
      </c>
      <c r="N648" s="21">
        <v>74524</v>
      </c>
      <c r="O648" s="23">
        <f t="shared" si="42"/>
        <v>2.0960227577693091</v>
      </c>
      <c r="P648" s="24">
        <v>1079</v>
      </c>
      <c r="Q648" s="25">
        <f t="shared" si="43"/>
        <v>144.76737720111214</v>
      </c>
      <c r="R648" s="26" t="s">
        <v>1330</v>
      </c>
      <c r="S648" s="27">
        <f>ABS(O1327-O648)*100</f>
        <v>209.60227577693092</v>
      </c>
      <c r="T648" s="19" t="s">
        <v>30</v>
      </c>
      <c r="U648" s="19" t="s">
        <v>36</v>
      </c>
      <c r="V648" s="21">
        <v>8796</v>
      </c>
      <c r="W648" s="19" t="s">
        <v>31</v>
      </c>
      <c r="X648" s="19" t="s">
        <v>1331</v>
      </c>
      <c r="Y648" s="19" t="s">
        <v>33</v>
      </c>
      <c r="Z648" s="19">
        <v>45</v>
      </c>
    </row>
    <row r="649" spans="1:26" x14ac:dyDescent="0.3">
      <c r="A649" s="10" t="s">
        <v>1330</v>
      </c>
      <c r="B649" s="10" t="s">
        <v>1332</v>
      </c>
      <c r="C649" s="10" t="s">
        <v>1333</v>
      </c>
      <c r="D649" s="11">
        <v>45282</v>
      </c>
      <c r="E649" s="12">
        <v>130000</v>
      </c>
      <c r="F649" s="10" t="s">
        <v>27</v>
      </c>
      <c r="G649" s="10" t="s">
        <v>28</v>
      </c>
      <c r="H649" s="12">
        <v>130000</v>
      </c>
      <c r="I649" s="12">
        <v>60200</v>
      </c>
      <c r="J649" s="13">
        <f t="shared" si="40"/>
        <v>46.307692307692307</v>
      </c>
      <c r="K649" s="12">
        <v>163777</v>
      </c>
      <c r="L649" s="12">
        <v>11099</v>
      </c>
      <c r="M649" s="12">
        <f t="shared" si="41"/>
        <v>118901</v>
      </c>
      <c r="N649" s="12">
        <v>76339</v>
      </c>
      <c r="O649" s="14">
        <f t="shared" si="42"/>
        <v>1.5575393966386775</v>
      </c>
      <c r="P649" s="15">
        <v>1079</v>
      </c>
      <c r="Q649" s="16">
        <f t="shared" si="43"/>
        <v>110.19555143651529</v>
      </c>
      <c r="R649" s="17" t="s">
        <v>1330</v>
      </c>
      <c r="S649" s="18">
        <f>ABS(O1327-O649)*100</f>
        <v>155.75393966386775</v>
      </c>
      <c r="T649" s="10" t="s">
        <v>30</v>
      </c>
      <c r="U649" s="10" t="s">
        <v>36</v>
      </c>
      <c r="V649" s="12">
        <v>8796</v>
      </c>
      <c r="W649" s="10" t="s">
        <v>31</v>
      </c>
      <c r="X649" s="10" t="s">
        <v>1331</v>
      </c>
      <c r="Y649" s="10" t="s">
        <v>33</v>
      </c>
      <c r="Z649" s="10">
        <v>45</v>
      </c>
    </row>
    <row r="650" spans="1:26" x14ac:dyDescent="0.3">
      <c r="A650" s="10" t="s">
        <v>1330</v>
      </c>
      <c r="B650" s="10" t="s">
        <v>1334</v>
      </c>
      <c r="C650" s="10" t="s">
        <v>1335</v>
      </c>
      <c r="D650" s="11">
        <v>45471</v>
      </c>
      <c r="E650" s="12">
        <v>115000</v>
      </c>
      <c r="F650" s="10" t="s">
        <v>27</v>
      </c>
      <c r="G650" s="10" t="s">
        <v>28</v>
      </c>
      <c r="H650" s="12">
        <v>115000</v>
      </c>
      <c r="I650" s="12">
        <v>75000</v>
      </c>
      <c r="J650" s="13">
        <f t="shared" si="40"/>
        <v>65.217391304347828</v>
      </c>
      <c r="K650" s="12">
        <v>167608</v>
      </c>
      <c r="L650" s="12">
        <v>8796</v>
      </c>
      <c r="M650" s="12">
        <f t="shared" si="41"/>
        <v>106204</v>
      </c>
      <c r="N650" s="12">
        <v>79406</v>
      </c>
      <c r="O650" s="14">
        <f t="shared" si="42"/>
        <v>1.3374807949021486</v>
      </c>
      <c r="P650" s="15">
        <v>1079</v>
      </c>
      <c r="Q650" s="16">
        <f t="shared" si="43"/>
        <v>98.428174235403148</v>
      </c>
      <c r="R650" s="17" t="s">
        <v>1330</v>
      </c>
      <c r="S650" s="18">
        <f>ABS(O1327-O650)*100</f>
        <v>133.74807949021485</v>
      </c>
      <c r="T650" s="10" t="s">
        <v>30</v>
      </c>
      <c r="U650" s="10" t="s">
        <v>36</v>
      </c>
      <c r="V650" s="12">
        <v>8796</v>
      </c>
      <c r="W650" s="10" t="s">
        <v>31</v>
      </c>
      <c r="X650" s="10" t="s">
        <v>1331</v>
      </c>
      <c r="Y650" s="10" t="s">
        <v>33</v>
      </c>
      <c r="Z650" s="10">
        <v>45</v>
      </c>
    </row>
    <row r="651" spans="1:26" x14ac:dyDescent="0.3">
      <c r="A651" s="19" t="s">
        <v>1330</v>
      </c>
      <c r="B651" s="19" t="s">
        <v>1336</v>
      </c>
      <c r="C651" s="19" t="s">
        <v>1337</v>
      </c>
      <c r="D651" s="20">
        <v>45611</v>
      </c>
      <c r="E651" s="21">
        <v>93000</v>
      </c>
      <c r="F651" s="19" t="s">
        <v>27</v>
      </c>
      <c r="G651" s="19" t="s">
        <v>28</v>
      </c>
      <c r="H651" s="21">
        <v>93000</v>
      </c>
      <c r="I651" s="21">
        <v>75900</v>
      </c>
      <c r="J651" s="22">
        <f t="shared" si="40"/>
        <v>81.612903225806448</v>
      </c>
      <c r="K651" s="21">
        <v>171142</v>
      </c>
      <c r="L651" s="21">
        <v>8796</v>
      </c>
      <c r="M651" s="21">
        <f t="shared" si="41"/>
        <v>84204</v>
      </c>
      <c r="N651" s="21">
        <v>81173</v>
      </c>
      <c r="O651" s="23">
        <f t="shared" si="42"/>
        <v>1.0373400022174861</v>
      </c>
      <c r="P651" s="24">
        <v>1269</v>
      </c>
      <c r="Q651" s="25">
        <f t="shared" si="43"/>
        <v>66.354609929078009</v>
      </c>
      <c r="R651" s="26" t="s">
        <v>1330</v>
      </c>
      <c r="S651" s="27">
        <f>ABS(O1327-O651)*100</f>
        <v>103.73400022174862</v>
      </c>
      <c r="T651" s="19" t="s">
        <v>30</v>
      </c>
      <c r="U651" s="19" t="s">
        <v>31</v>
      </c>
      <c r="V651" s="21">
        <v>8796</v>
      </c>
      <c r="W651" s="19" t="s">
        <v>31</v>
      </c>
      <c r="X651" s="19" t="s">
        <v>1331</v>
      </c>
      <c r="Y651" s="19" t="s">
        <v>33</v>
      </c>
      <c r="Z651" s="19">
        <v>45</v>
      </c>
    </row>
    <row r="652" spans="1:26" x14ac:dyDescent="0.3">
      <c r="A652" s="19" t="s">
        <v>1330</v>
      </c>
      <c r="B652" s="19" t="s">
        <v>1338</v>
      </c>
      <c r="C652" s="19" t="s">
        <v>1339</v>
      </c>
      <c r="D652" s="20">
        <v>45180</v>
      </c>
      <c r="E652" s="21">
        <v>157000</v>
      </c>
      <c r="F652" s="19" t="s">
        <v>27</v>
      </c>
      <c r="G652" s="19" t="s">
        <v>28</v>
      </c>
      <c r="H652" s="21">
        <v>157000</v>
      </c>
      <c r="I652" s="21">
        <v>67200</v>
      </c>
      <c r="J652" s="22">
        <f t="shared" si="40"/>
        <v>42.802547770700642</v>
      </c>
      <c r="K652" s="21">
        <v>183013</v>
      </c>
      <c r="L652" s="21">
        <v>10575</v>
      </c>
      <c r="M652" s="21">
        <f t="shared" si="41"/>
        <v>146425</v>
      </c>
      <c r="N652" s="21">
        <v>86219</v>
      </c>
      <c r="O652" s="23">
        <f t="shared" si="42"/>
        <v>1.698291559864995</v>
      </c>
      <c r="P652" s="24">
        <v>1079</v>
      </c>
      <c r="Q652" s="25">
        <f t="shared" si="43"/>
        <v>135.70435588507877</v>
      </c>
      <c r="R652" s="26" t="s">
        <v>1330</v>
      </c>
      <c r="S652" s="27">
        <f>ABS(O1327-O652)*100</f>
        <v>169.8291559864995</v>
      </c>
      <c r="T652" s="19" t="s">
        <v>30</v>
      </c>
      <c r="U652" s="19" t="s">
        <v>36</v>
      </c>
      <c r="V652" s="21">
        <v>10575</v>
      </c>
      <c r="W652" s="19" t="s">
        <v>31</v>
      </c>
      <c r="X652" s="19" t="s">
        <v>1331</v>
      </c>
      <c r="Y652" s="19" t="s">
        <v>33</v>
      </c>
      <c r="Z652" s="19">
        <v>45</v>
      </c>
    </row>
    <row r="653" spans="1:26" x14ac:dyDescent="0.3">
      <c r="A653" s="10" t="s">
        <v>1342</v>
      </c>
      <c r="B653" s="10" t="s">
        <v>1340</v>
      </c>
      <c r="C653" s="10" t="s">
        <v>1341</v>
      </c>
      <c r="D653" s="11">
        <v>45177</v>
      </c>
      <c r="E653" s="12">
        <v>260000</v>
      </c>
      <c r="F653" s="10" t="s">
        <v>27</v>
      </c>
      <c r="G653" s="10" t="s">
        <v>28</v>
      </c>
      <c r="H653" s="12">
        <v>260000</v>
      </c>
      <c r="I653" s="12">
        <v>86900</v>
      </c>
      <c r="J653" s="13">
        <f t="shared" si="40"/>
        <v>33.42307692307692</v>
      </c>
      <c r="K653" s="12">
        <v>218074</v>
      </c>
      <c r="L653" s="12">
        <v>9310</v>
      </c>
      <c r="M653" s="12">
        <f t="shared" si="41"/>
        <v>250690</v>
      </c>
      <c r="N653" s="12">
        <v>123528</v>
      </c>
      <c r="O653" s="14">
        <f t="shared" si="42"/>
        <v>2.0294184314487405</v>
      </c>
      <c r="P653" s="15">
        <v>2146</v>
      </c>
      <c r="Q653" s="16">
        <f t="shared" si="43"/>
        <v>116.81733457595527</v>
      </c>
      <c r="R653" s="17" t="s">
        <v>1342</v>
      </c>
      <c r="S653" s="18">
        <f>ABS(O1327-O653)*100</f>
        <v>202.94184314487404</v>
      </c>
      <c r="T653" s="10" t="s">
        <v>52</v>
      </c>
      <c r="U653" s="10" t="s">
        <v>36</v>
      </c>
      <c r="V653" s="12">
        <v>6625</v>
      </c>
      <c r="W653" s="10" t="s">
        <v>31</v>
      </c>
      <c r="X653" s="10" t="s">
        <v>1343</v>
      </c>
      <c r="Y653" s="10" t="s">
        <v>33</v>
      </c>
      <c r="Z653" s="10">
        <v>41</v>
      </c>
    </row>
    <row r="654" spans="1:26" x14ac:dyDescent="0.3">
      <c r="A654" s="10" t="s">
        <v>1342</v>
      </c>
      <c r="B654" s="10" t="s">
        <v>1344</v>
      </c>
      <c r="C654" s="10" t="s">
        <v>1345</v>
      </c>
      <c r="D654" s="11">
        <v>45615</v>
      </c>
      <c r="E654" s="12">
        <v>157000</v>
      </c>
      <c r="F654" s="10" t="s">
        <v>27</v>
      </c>
      <c r="G654" s="10" t="s">
        <v>28</v>
      </c>
      <c r="H654" s="12">
        <v>157000</v>
      </c>
      <c r="I654" s="12">
        <v>68100</v>
      </c>
      <c r="J654" s="13">
        <f t="shared" si="40"/>
        <v>43.375796178343947</v>
      </c>
      <c r="K654" s="12">
        <v>150301</v>
      </c>
      <c r="L654" s="12">
        <v>6681</v>
      </c>
      <c r="M654" s="12">
        <f t="shared" si="41"/>
        <v>150319</v>
      </c>
      <c r="N654" s="12">
        <v>84982</v>
      </c>
      <c r="O654" s="14">
        <f t="shared" si="42"/>
        <v>1.7688334000141206</v>
      </c>
      <c r="P654" s="15">
        <v>1036</v>
      </c>
      <c r="Q654" s="16">
        <f t="shared" si="43"/>
        <v>145.09555984555985</v>
      </c>
      <c r="R654" s="17" t="s">
        <v>1342</v>
      </c>
      <c r="S654" s="18">
        <f>ABS(O1327-O654)*100</f>
        <v>176.88334000141205</v>
      </c>
      <c r="T654" s="10" t="s">
        <v>30</v>
      </c>
      <c r="U654" s="10" t="s">
        <v>31</v>
      </c>
      <c r="V654" s="12">
        <v>6681</v>
      </c>
      <c r="W654" s="10" t="s">
        <v>31</v>
      </c>
      <c r="X654" s="10" t="s">
        <v>1343</v>
      </c>
      <c r="Y654" s="10" t="s">
        <v>33</v>
      </c>
      <c r="Z654" s="10">
        <v>45</v>
      </c>
    </row>
    <row r="655" spans="1:26" x14ac:dyDescent="0.3">
      <c r="A655" s="19" t="s">
        <v>1135</v>
      </c>
      <c r="B655" s="19" t="s">
        <v>1133</v>
      </c>
      <c r="C655" s="19" t="s">
        <v>1134</v>
      </c>
      <c r="D655" s="20">
        <v>45051</v>
      </c>
      <c r="E655" s="21">
        <v>175000</v>
      </c>
      <c r="F655" s="19" t="s">
        <v>27</v>
      </c>
      <c r="G655" s="19" t="s">
        <v>28</v>
      </c>
      <c r="H655" s="21">
        <v>175000</v>
      </c>
      <c r="I655" s="21">
        <v>62900</v>
      </c>
      <c r="J655" s="22">
        <f t="shared" si="40"/>
        <v>35.942857142857143</v>
      </c>
      <c r="K655" s="21">
        <v>152281</v>
      </c>
      <c r="L655" s="21">
        <v>5340</v>
      </c>
      <c r="M655" s="21">
        <f t="shared" si="41"/>
        <v>169660</v>
      </c>
      <c r="N655" s="21">
        <v>85430</v>
      </c>
      <c r="O655" s="23">
        <f t="shared" si="42"/>
        <v>1.9859534121502984</v>
      </c>
      <c r="P655" s="24">
        <v>910</v>
      </c>
      <c r="Q655" s="25">
        <f t="shared" si="43"/>
        <v>186.43956043956044</v>
      </c>
      <c r="R655" s="26" t="s">
        <v>1135</v>
      </c>
      <c r="S655" s="27">
        <f>ABS(O1426-O655)*100</f>
        <v>198.59534121502983</v>
      </c>
      <c r="T655" s="19" t="s">
        <v>30</v>
      </c>
      <c r="U655" s="19" t="s">
        <v>36</v>
      </c>
      <c r="V655" s="21">
        <v>5340</v>
      </c>
      <c r="W655" s="19" t="s">
        <v>31</v>
      </c>
      <c r="X655" s="19" t="s">
        <v>1136</v>
      </c>
      <c r="Y655" s="19" t="s">
        <v>33</v>
      </c>
      <c r="Z655" s="19">
        <v>45</v>
      </c>
    </row>
    <row r="656" spans="1:26" x14ac:dyDescent="0.3">
      <c r="A656" s="10" t="s">
        <v>1135</v>
      </c>
      <c r="B656" s="10" t="s">
        <v>1137</v>
      </c>
      <c r="C656" s="10" t="s">
        <v>1138</v>
      </c>
      <c r="D656" s="11">
        <v>45497</v>
      </c>
      <c r="E656" s="12">
        <v>207000</v>
      </c>
      <c r="F656" s="10" t="s">
        <v>27</v>
      </c>
      <c r="G656" s="10" t="s">
        <v>28</v>
      </c>
      <c r="H656" s="12">
        <v>207000</v>
      </c>
      <c r="I656" s="12">
        <v>67000</v>
      </c>
      <c r="J656" s="13">
        <f t="shared" si="40"/>
        <v>32.367149758454104</v>
      </c>
      <c r="K656" s="12">
        <v>153208</v>
      </c>
      <c r="L656" s="12">
        <v>5340</v>
      </c>
      <c r="M656" s="12">
        <f t="shared" si="41"/>
        <v>201660</v>
      </c>
      <c r="N656" s="12">
        <v>85969</v>
      </c>
      <c r="O656" s="14">
        <f t="shared" si="42"/>
        <v>2.3457292745059264</v>
      </c>
      <c r="P656" s="15">
        <v>1008</v>
      </c>
      <c r="Q656" s="16">
        <f t="shared" si="43"/>
        <v>200.0595238095238</v>
      </c>
      <c r="R656" s="17" t="s">
        <v>1135</v>
      </c>
      <c r="S656" s="18">
        <f>ABS(O1426-O656)*100</f>
        <v>234.57292745059263</v>
      </c>
      <c r="T656" s="10" t="s">
        <v>30</v>
      </c>
      <c r="U656" s="10" t="s">
        <v>36</v>
      </c>
      <c r="V656" s="12">
        <v>5340</v>
      </c>
      <c r="W656" s="10" t="s">
        <v>31</v>
      </c>
      <c r="X656" s="10" t="s">
        <v>1136</v>
      </c>
      <c r="Y656" s="10" t="s">
        <v>33</v>
      </c>
      <c r="Z656" s="10">
        <v>45</v>
      </c>
    </row>
    <row r="657" spans="1:26" x14ac:dyDescent="0.3">
      <c r="A657" s="10" t="s">
        <v>1135</v>
      </c>
      <c r="B657" s="10" t="s">
        <v>1139</v>
      </c>
      <c r="C657" s="10" t="s">
        <v>1140</v>
      </c>
      <c r="D657" s="11">
        <v>45561</v>
      </c>
      <c r="E657" s="12">
        <v>275000</v>
      </c>
      <c r="F657" s="10" t="s">
        <v>27</v>
      </c>
      <c r="G657" s="10" t="s">
        <v>28</v>
      </c>
      <c r="H657" s="12">
        <v>275000</v>
      </c>
      <c r="I657" s="12">
        <v>95200</v>
      </c>
      <c r="J657" s="13">
        <f t="shared" si="40"/>
        <v>34.618181818181817</v>
      </c>
      <c r="K657" s="12">
        <v>227472</v>
      </c>
      <c r="L657" s="12">
        <v>16019</v>
      </c>
      <c r="M657" s="12">
        <f t="shared" si="41"/>
        <v>258981</v>
      </c>
      <c r="N657" s="12">
        <v>122937</v>
      </c>
      <c r="O657" s="14">
        <f t="shared" si="42"/>
        <v>2.1066155835915956</v>
      </c>
      <c r="P657" s="15">
        <v>1778</v>
      </c>
      <c r="Q657" s="16">
        <f t="shared" si="43"/>
        <v>145.6586051743532</v>
      </c>
      <c r="R657" s="17" t="s">
        <v>1135</v>
      </c>
      <c r="S657" s="18">
        <f>ABS(O1426-O657)*100</f>
        <v>210.66155835915956</v>
      </c>
      <c r="T657" s="10" t="s">
        <v>30</v>
      </c>
      <c r="U657" s="10" t="s">
        <v>31</v>
      </c>
      <c r="V657" s="12">
        <v>16019</v>
      </c>
      <c r="W657" s="10" t="s">
        <v>31</v>
      </c>
      <c r="X657" s="10" t="s">
        <v>1136</v>
      </c>
      <c r="Y657" s="10" t="s">
        <v>33</v>
      </c>
      <c r="Z657" s="10">
        <v>45</v>
      </c>
    </row>
    <row r="658" spans="1:26" x14ac:dyDescent="0.3">
      <c r="A658" s="19" t="s">
        <v>1135</v>
      </c>
      <c r="B658" s="19" t="s">
        <v>1229</v>
      </c>
      <c r="C658" s="19" t="s">
        <v>1230</v>
      </c>
      <c r="D658" s="20">
        <v>45588</v>
      </c>
      <c r="E658" s="21">
        <v>262500</v>
      </c>
      <c r="F658" s="19" t="s">
        <v>27</v>
      </c>
      <c r="G658" s="19" t="s">
        <v>28</v>
      </c>
      <c r="H658" s="21">
        <v>262500</v>
      </c>
      <c r="I658" s="21">
        <v>106600</v>
      </c>
      <c r="J658" s="22">
        <f t="shared" si="40"/>
        <v>40.609523809523814</v>
      </c>
      <c r="K658" s="21">
        <v>254408</v>
      </c>
      <c r="L658" s="21">
        <v>14552</v>
      </c>
      <c r="M658" s="21">
        <f t="shared" si="41"/>
        <v>247948</v>
      </c>
      <c r="N658" s="21">
        <v>139451</v>
      </c>
      <c r="O658" s="23">
        <f t="shared" si="42"/>
        <v>1.778029558769747</v>
      </c>
      <c r="P658" s="24">
        <v>1870</v>
      </c>
      <c r="Q658" s="25">
        <f t="shared" si="43"/>
        <v>132.59251336898396</v>
      </c>
      <c r="R658" s="26" t="s">
        <v>1135</v>
      </c>
      <c r="S658" s="27">
        <f>ABS(O1385-O658)*100</f>
        <v>177.80295587697469</v>
      </c>
      <c r="T658" s="19" t="s">
        <v>30</v>
      </c>
      <c r="U658" s="19" t="s">
        <v>31</v>
      </c>
      <c r="V658" s="21">
        <v>14552</v>
      </c>
      <c r="W658" s="19" t="s">
        <v>31</v>
      </c>
      <c r="X658" s="19" t="s">
        <v>1136</v>
      </c>
      <c r="Y658" s="19" t="s">
        <v>33</v>
      </c>
      <c r="Z658" s="19">
        <v>45</v>
      </c>
    </row>
    <row r="659" spans="1:26" x14ac:dyDescent="0.3">
      <c r="A659" s="10" t="s">
        <v>1135</v>
      </c>
      <c r="B659" s="10" t="s">
        <v>1229</v>
      </c>
      <c r="C659" s="10" t="s">
        <v>1230</v>
      </c>
      <c r="D659" s="11">
        <v>45443</v>
      </c>
      <c r="E659" s="12">
        <v>60000</v>
      </c>
      <c r="F659" s="10" t="s">
        <v>69</v>
      </c>
      <c r="G659" s="10" t="s">
        <v>28</v>
      </c>
      <c r="H659" s="12">
        <v>60000</v>
      </c>
      <c r="I659" s="12">
        <v>106600</v>
      </c>
      <c r="J659" s="13">
        <f t="shared" si="40"/>
        <v>177.66666666666666</v>
      </c>
      <c r="K659" s="12">
        <v>254408</v>
      </c>
      <c r="L659" s="12">
        <v>14552</v>
      </c>
      <c r="M659" s="12">
        <f t="shared" si="41"/>
        <v>45448</v>
      </c>
      <c r="N659" s="12">
        <v>139451</v>
      </c>
      <c r="O659" s="14">
        <f t="shared" si="42"/>
        <v>0.32590659084552998</v>
      </c>
      <c r="P659" s="15">
        <v>1870</v>
      </c>
      <c r="Q659" s="16">
        <f t="shared" si="43"/>
        <v>24.303743315508022</v>
      </c>
      <c r="R659" s="17" t="s">
        <v>1135</v>
      </c>
      <c r="S659" s="18">
        <f>ABS(O1385-O659)*100</f>
        <v>32.590659084552996</v>
      </c>
      <c r="T659" s="10" t="s">
        <v>30</v>
      </c>
      <c r="U659" s="10" t="s">
        <v>36</v>
      </c>
      <c r="V659" s="12">
        <v>14552</v>
      </c>
      <c r="W659" s="10" t="s">
        <v>31</v>
      </c>
      <c r="X659" s="10" t="s">
        <v>1136</v>
      </c>
      <c r="Y659" s="10" t="s">
        <v>33</v>
      </c>
      <c r="Z659" s="10">
        <v>45</v>
      </c>
    </row>
    <row r="660" spans="1:26" x14ac:dyDescent="0.3">
      <c r="A660" s="10" t="s">
        <v>1135</v>
      </c>
      <c r="B660" s="10" t="s">
        <v>1231</v>
      </c>
      <c r="C660" s="10" t="s">
        <v>1232</v>
      </c>
      <c r="D660" s="11">
        <v>45595</v>
      </c>
      <c r="E660" s="12">
        <v>345000</v>
      </c>
      <c r="F660" s="10" t="s">
        <v>27</v>
      </c>
      <c r="G660" s="10" t="s">
        <v>28</v>
      </c>
      <c r="H660" s="12">
        <v>345000</v>
      </c>
      <c r="I660" s="12">
        <v>136900</v>
      </c>
      <c r="J660" s="13">
        <f t="shared" si="40"/>
        <v>39.681159420289859</v>
      </c>
      <c r="K660" s="12">
        <v>304119</v>
      </c>
      <c r="L660" s="12">
        <v>18651</v>
      </c>
      <c r="M660" s="12">
        <f t="shared" si="41"/>
        <v>326349</v>
      </c>
      <c r="N660" s="12">
        <v>165969</v>
      </c>
      <c r="O660" s="14">
        <f t="shared" si="42"/>
        <v>1.966325036603221</v>
      </c>
      <c r="P660" s="15">
        <v>2100</v>
      </c>
      <c r="Q660" s="16">
        <f t="shared" si="43"/>
        <v>155.40428571428572</v>
      </c>
      <c r="R660" s="17" t="s">
        <v>1135</v>
      </c>
      <c r="S660" s="18">
        <f>ABS(O1385-O660)*100</f>
        <v>196.6325036603221</v>
      </c>
      <c r="T660" s="10" t="s">
        <v>30</v>
      </c>
      <c r="U660" s="10" t="s">
        <v>31</v>
      </c>
      <c r="V660" s="12">
        <v>16232</v>
      </c>
      <c r="W660" s="10" t="s">
        <v>31</v>
      </c>
      <c r="X660" s="10" t="s">
        <v>1136</v>
      </c>
      <c r="Y660" s="10" t="s">
        <v>33</v>
      </c>
      <c r="Z660" s="10">
        <v>41</v>
      </c>
    </row>
    <row r="661" spans="1:26" x14ac:dyDescent="0.3">
      <c r="A661" s="10" t="s">
        <v>1135</v>
      </c>
      <c r="B661" s="10" t="s">
        <v>1287</v>
      </c>
      <c r="C661" s="10" t="s">
        <v>1288</v>
      </c>
      <c r="D661" s="11">
        <v>45267</v>
      </c>
      <c r="E661" s="12">
        <v>141000</v>
      </c>
      <c r="F661" s="10" t="s">
        <v>27</v>
      </c>
      <c r="G661" s="10" t="s">
        <v>28</v>
      </c>
      <c r="H661" s="12">
        <v>141000</v>
      </c>
      <c r="I661" s="12">
        <v>76100</v>
      </c>
      <c r="J661" s="13">
        <f t="shared" si="40"/>
        <v>53.971631205673752</v>
      </c>
      <c r="K661" s="12">
        <v>172529</v>
      </c>
      <c r="L661" s="12">
        <v>11888</v>
      </c>
      <c r="M661" s="12">
        <f t="shared" si="41"/>
        <v>129112</v>
      </c>
      <c r="N661" s="12">
        <v>93395</v>
      </c>
      <c r="O661" s="14">
        <f t="shared" si="42"/>
        <v>1.3824294662455163</v>
      </c>
      <c r="P661" s="15">
        <v>914</v>
      </c>
      <c r="Q661" s="16">
        <f t="shared" si="43"/>
        <v>141.26039387308535</v>
      </c>
      <c r="R661" s="17" t="s">
        <v>1135</v>
      </c>
      <c r="S661" s="18">
        <f>ABS(O1358-O661)*100</f>
        <v>138.24294662455162</v>
      </c>
      <c r="T661" s="10" t="s">
        <v>147</v>
      </c>
      <c r="U661" s="10" t="s">
        <v>36</v>
      </c>
      <c r="V661" s="12">
        <v>11888</v>
      </c>
      <c r="W661" s="10" t="s">
        <v>31</v>
      </c>
      <c r="X661" s="10" t="s">
        <v>1136</v>
      </c>
      <c r="Y661" s="10" t="s">
        <v>33</v>
      </c>
      <c r="Z661" s="10">
        <v>45</v>
      </c>
    </row>
    <row r="662" spans="1:26" x14ac:dyDescent="0.3">
      <c r="A662" s="19" t="s">
        <v>1135</v>
      </c>
      <c r="B662" s="19" t="s">
        <v>1454</v>
      </c>
      <c r="C662" s="19" t="s">
        <v>1455</v>
      </c>
      <c r="D662" s="20">
        <v>45498</v>
      </c>
      <c r="E662" s="21">
        <v>275000</v>
      </c>
      <c r="F662" s="19" t="s">
        <v>27</v>
      </c>
      <c r="G662" s="19" t="s">
        <v>28</v>
      </c>
      <c r="H662" s="21">
        <v>275000</v>
      </c>
      <c r="I662" s="21">
        <v>131000</v>
      </c>
      <c r="J662" s="22">
        <f t="shared" si="40"/>
        <v>47.63636363636364</v>
      </c>
      <c r="K662" s="21">
        <v>305040</v>
      </c>
      <c r="L662" s="21">
        <v>19912</v>
      </c>
      <c r="M662" s="21">
        <f t="shared" si="41"/>
        <v>255088</v>
      </c>
      <c r="N662" s="21">
        <v>165772</v>
      </c>
      <c r="O662" s="23">
        <f t="shared" si="42"/>
        <v>1.5387882151388654</v>
      </c>
      <c r="P662" s="24">
        <v>2110</v>
      </c>
      <c r="Q662" s="25">
        <f t="shared" si="43"/>
        <v>120.89478672985781</v>
      </c>
      <c r="R662" s="26" t="s">
        <v>1135</v>
      </c>
      <c r="S662" s="27">
        <f>ABS(O1281-O662)*100</f>
        <v>68.373784151902825</v>
      </c>
      <c r="T662" s="19" t="s">
        <v>52</v>
      </c>
      <c r="U662" s="19" t="s">
        <v>36</v>
      </c>
      <c r="V662" s="21">
        <v>19912</v>
      </c>
      <c r="W662" s="19" t="s">
        <v>31</v>
      </c>
      <c r="X662" s="19" t="s">
        <v>1136</v>
      </c>
      <c r="Y662" s="19" t="s">
        <v>33</v>
      </c>
      <c r="Z662" s="19">
        <v>45</v>
      </c>
    </row>
    <row r="663" spans="1:26" x14ac:dyDescent="0.3">
      <c r="A663" s="10" t="s">
        <v>1135</v>
      </c>
      <c r="B663" s="10" t="s">
        <v>1456</v>
      </c>
      <c r="C663" s="10" t="s">
        <v>1457</v>
      </c>
      <c r="D663" s="11">
        <v>45355</v>
      </c>
      <c r="E663" s="12">
        <v>338000</v>
      </c>
      <c r="F663" s="10" t="s">
        <v>27</v>
      </c>
      <c r="G663" s="10" t="s">
        <v>28</v>
      </c>
      <c r="H663" s="12">
        <v>338000</v>
      </c>
      <c r="I663" s="12">
        <v>122900</v>
      </c>
      <c r="J663" s="13">
        <f t="shared" si="40"/>
        <v>36.360946745562131</v>
      </c>
      <c r="K663" s="12">
        <v>284313</v>
      </c>
      <c r="L663" s="12">
        <v>30395</v>
      </c>
      <c r="M663" s="12">
        <f t="shared" si="41"/>
        <v>307605</v>
      </c>
      <c r="N663" s="12">
        <v>147626</v>
      </c>
      <c r="O663" s="14">
        <f t="shared" si="42"/>
        <v>2.0836776719548049</v>
      </c>
      <c r="P663" s="15">
        <v>1585</v>
      </c>
      <c r="Q663" s="16">
        <f t="shared" si="43"/>
        <v>194.07255520504731</v>
      </c>
      <c r="R663" s="17" t="s">
        <v>1135</v>
      </c>
      <c r="S663" s="18">
        <f>ABS(O1281-O663)*100</f>
        <v>122.86272983349677</v>
      </c>
      <c r="T663" s="10" t="s">
        <v>52</v>
      </c>
      <c r="U663" s="10" t="s">
        <v>36</v>
      </c>
      <c r="V663" s="12">
        <v>24592</v>
      </c>
      <c r="W663" s="10" t="s">
        <v>31</v>
      </c>
      <c r="X663" s="10" t="s">
        <v>1136</v>
      </c>
      <c r="Y663" s="10" t="s">
        <v>33</v>
      </c>
      <c r="Z663" s="10">
        <v>52</v>
      </c>
    </row>
    <row r="664" spans="1:26" x14ac:dyDescent="0.3">
      <c r="A664" s="10" t="s">
        <v>1135</v>
      </c>
      <c r="B664" s="10" t="s">
        <v>1458</v>
      </c>
      <c r="C664" s="10" t="s">
        <v>1459</v>
      </c>
      <c r="D664" s="11">
        <v>45351</v>
      </c>
      <c r="E664" s="12">
        <v>340000</v>
      </c>
      <c r="F664" s="10" t="s">
        <v>27</v>
      </c>
      <c r="G664" s="10" t="s">
        <v>28</v>
      </c>
      <c r="H664" s="12">
        <v>340000</v>
      </c>
      <c r="I664" s="12">
        <v>141900</v>
      </c>
      <c r="J664" s="13">
        <f t="shared" si="40"/>
        <v>41.735294117647058</v>
      </c>
      <c r="K664" s="12">
        <v>332811</v>
      </c>
      <c r="L664" s="12">
        <v>35438</v>
      </c>
      <c r="M664" s="12">
        <f t="shared" si="41"/>
        <v>304562</v>
      </c>
      <c r="N664" s="12">
        <v>172891</v>
      </c>
      <c r="O664" s="14">
        <f t="shared" si="42"/>
        <v>1.7615838881144767</v>
      </c>
      <c r="P664" s="15">
        <v>2540</v>
      </c>
      <c r="Q664" s="16">
        <f t="shared" si="43"/>
        <v>119.90629921259843</v>
      </c>
      <c r="R664" s="17" t="s">
        <v>1135</v>
      </c>
      <c r="S664" s="18">
        <f>ABS(O1281-O664)*100</f>
        <v>90.653351449463955</v>
      </c>
      <c r="T664" s="10" t="s">
        <v>52</v>
      </c>
      <c r="U664" s="10" t="s">
        <v>36</v>
      </c>
      <c r="V664" s="12">
        <v>26765</v>
      </c>
      <c r="W664" s="10" t="s">
        <v>31</v>
      </c>
      <c r="X664" s="10" t="s">
        <v>1136</v>
      </c>
      <c r="Y664" s="10" t="s">
        <v>33</v>
      </c>
      <c r="Z664" s="10">
        <v>47</v>
      </c>
    </row>
    <row r="665" spans="1:26" x14ac:dyDescent="0.3">
      <c r="A665" s="19" t="s">
        <v>1135</v>
      </c>
      <c r="B665" s="19" t="s">
        <v>1460</v>
      </c>
      <c r="C665" s="19" t="s">
        <v>1461</v>
      </c>
      <c r="D665" s="20">
        <v>45343</v>
      </c>
      <c r="E665" s="21">
        <v>135000</v>
      </c>
      <c r="F665" s="19" t="s">
        <v>27</v>
      </c>
      <c r="G665" s="19" t="s">
        <v>28</v>
      </c>
      <c r="H665" s="21">
        <v>135000</v>
      </c>
      <c r="I665" s="21">
        <v>69100</v>
      </c>
      <c r="J665" s="22">
        <f t="shared" si="40"/>
        <v>51.18518518518519</v>
      </c>
      <c r="K665" s="21">
        <v>170838</v>
      </c>
      <c r="L665" s="21">
        <v>12574</v>
      </c>
      <c r="M665" s="21">
        <f t="shared" si="41"/>
        <v>122426</v>
      </c>
      <c r="N665" s="21">
        <v>92013</v>
      </c>
      <c r="O665" s="23">
        <f t="shared" si="42"/>
        <v>1.3305293817178008</v>
      </c>
      <c r="P665" s="24">
        <v>1181</v>
      </c>
      <c r="Q665" s="25">
        <f t="shared" si="43"/>
        <v>103.66299745977985</v>
      </c>
      <c r="R665" s="26" t="s">
        <v>1135</v>
      </c>
      <c r="S665" s="27">
        <f>ABS(O1281-O665)*100</f>
        <v>47.54790080979636</v>
      </c>
      <c r="T665" s="19" t="s">
        <v>30</v>
      </c>
      <c r="U665" s="19" t="s">
        <v>36</v>
      </c>
      <c r="V665" s="21">
        <v>12574</v>
      </c>
      <c r="W665" s="19" t="s">
        <v>31</v>
      </c>
      <c r="X665" s="19" t="s">
        <v>1136</v>
      </c>
      <c r="Y665" s="19" t="s">
        <v>33</v>
      </c>
      <c r="Z665" s="19">
        <v>45</v>
      </c>
    </row>
    <row r="666" spans="1:26" x14ac:dyDescent="0.3">
      <c r="A666" s="19" t="s">
        <v>1135</v>
      </c>
      <c r="B666" s="19" t="s">
        <v>1462</v>
      </c>
      <c r="C666" s="19" t="s">
        <v>1463</v>
      </c>
      <c r="D666" s="20">
        <v>45086</v>
      </c>
      <c r="E666" s="21">
        <v>178500</v>
      </c>
      <c r="F666" s="19" t="s">
        <v>27</v>
      </c>
      <c r="G666" s="19" t="s">
        <v>28</v>
      </c>
      <c r="H666" s="21">
        <v>178500</v>
      </c>
      <c r="I666" s="21">
        <v>75300</v>
      </c>
      <c r="J666" s="22">
        <f t="shared" si="40"/>
        <v>42.184873949579831</v>
      </c>
      <c r="K666" s="21">
        <v>189134</v>
      </c>
      <c r="L666" s="21">
        <v>10562</v>
      </c>
      <c r="M666" s="21">
        <f t="shared" si="41"/>
        <v>167938</v>
      </c>
      <c r="N666" s="21">
        <v>103820</v>
      </c>
      <c r="O666" s="23">
        <f t="shared" si="42"/>
        <v>1.6175881333076478</v>
      </c>
      <c r="P666" s="24">
        <v>1404</v>
      </c>
      <c r="Q666" s="25">
        <f t="shared" si="43"/>
        <v>119.61396011396012</v>
      </c>
      <c r="R666" s="26" t="s">
        <v>1135</v>
      </c>
      <c r="S666" s="27">
        <f>ABS(O1281-O666)*100</f>
        <v>76.253775968781071</v>
      </c>
      <c r="T666" s="19" t="s">
        <v>30</v>
      </c>
      <c r="U666" s="19" t="s">
        <v>36</v>
      </c>
      <c r="V666" s="21">
        <v>10562</v>
      </c>
      <c r="W666" s="19" t="s">
        <v>31</v>
      </c>
      <c r="X666" s="19" t="s">
        <v>1136</v>
      </c>
      <c r="Y666" s="19" t="s">
        <v>33</v>
      </c>
      <c r="Z666" s="19">
        <v>45</v>
      </c>
    </row>
    <row r="667" spans="1:26" x14ac:dyDescent="0.3">
      <c r="A667" s="10" t="s">
        <v>1135</v>
      </c>
      <c r="B667" s="10" t="s">
        <v>1462</v>
      </c>
      <c r="C667" s="10" t="s">
        <v>1463</v>
      </c>
      <c r="D667" s="11">
        <v>45604</v>
      </c>
      <c r="E667" s="12">
        <v>225000</v>
      </c>
      <c r="F667" s="10" t="s">
        <v>27</v>
      </c>
      <c r="G667" s="10" t="s">
        <v>28</v>
      </c>
      <c r="H667" s="12">
        <v>225000</v>
      </c>
      <c r="I667" s="12">
        <v>78700</v>
      </c>
      <c r="J667" s="13">
        <f t="shared" si="40"/>
        <v>34.977777777777781</v>
      </c>
      <c r="K667" s="12">
        <v>189134</v>
      </c>
      <c r="L667" s="12">
        <v>10562</v>
      </c>
      <c r="M667" s="12">
        <f t="shared" si="41"/>
        <v>214438</v>
      </c>
      <c r="N667" s="12">
        <v>103820</v>
      </c>
      <c r="O667" s="14">
        <f t="shared" si="42"/>
        <v>2.065478713157388</v>
      </c>
      <c r="P667" s="15">
        <v>1404</v>
      </c>
      <c r="Q667" s="16">
        <f t="shared" si="43"/>
        <v>152.73361823361824</v>
      </c>
      <c r="R667" s="17" t="s">
        <v>1135</v>
      </c>
      <c r="S667" s="18">
        <f>ABS(O1281-O667)*100</f>
        <v>121.04283395375508</v>
      </c>
      <c r="T667" s="10" t="s">
        <v>30</v>
      </c>
      <c r="U667" s="10" t="s">
        <v>31</v>
      </c>
      <c r="V667" s="12">
        <v>10562</v>
      </c>
      <c r="W667" s="10" t="s">
        <v>31</v>
      </c>
      <c r="X667" s="10" t="s">
        <v>1136</v>
      </c>
      <c r="Y667" s="10" t="s">
        <v>33</v>
      </c>
      <c r="Z667" s="10">
        <v>45</v>
      </c>
    </row>
    <row r="668" spans="1:26" x14ac:dyDescent="0.3">
      <c r="A668" s="10" t="s">
        <v>1135</v>
      </c>
      <c r="B668" s="10" t="s">
        <v>1464</v>
      </c>
      <c r="C668" s="10" t="s">
        <v>1465</v>
      </c>
      <c r="D668" s="11">
        <v>45474</v>
      </c>
      <c r="E668" s="12">
        <v>226000</v>
      </c>
      <c r="F668" s="10" t="s">
        <v>27</v>
      </c>
      <c r="G668" s="10" t="s">
        <v>28</v>
      </c>
      <c r="H668" s="12">
        <v>226000</v>
      </c>
      <c r="I668" s="12">
        <v>94200</v>
      </c>
      <c r="J668" s="13">
        <f t="shared" si="40"/>
        <v>41.681415929203538</v>
      </c>
      <c r="K668" s="12">
        <v>226041</v>
      </c>
      <c r="L668" s="12">
        <v>17159</v>
      </c>
      <c r="M668" s="12">
        <f t="shared" si="41"/>
        <v>208841</v>
      </c>
      <c r="N668" s="12">
        <v>121443</v>
      </c>
      <c r="O668" s="14">
        <f t="shared" si="42"/>
        <v>1.7196627224294525</v>
      </c>
      <c r="P668" s="15">
        <v>1485</v>
      </c>
      <c r="Q668" s="16">
        <f t="shared" si="43"/>
        <v>140.63367003367003</v>
      </c>
      <c r="R668" s="17" t="s">
        <v>1135</v>
      </c>
      <c r="S668" s="18">
        <f>ABS(O1281-O668)*100</f>
        <v>86.461234880961541</v>
      </c>
      <c r="T668" s="10" t="s">
        <v>30</v>
      </c>
      <c r="U668" s="10" t="s">
        <v>36</v>
      </c>
      <c r="V668" s="12">
        <v>17159</v>
      </c>
      <c r="W668" s="10" t="s">
        <v>31</v>
      </c>
      <c r="X668" s="10" t="s">
        <v>1136</v>
      </c>
      <c r="Y668" s="10" t="s">
        <v>33</v>
      </c>
      <c r="Z668" s="10">
        <v>45</v>
      </c>
    </row>
    <row r="669" spans="1:26" x14ac:dyDescent="0.3">
      <c r="A669" s="19" t="s">
        <v>1135</v>
      </c>
      <c r="B669" s="19" t="s">
        <v>1466</v>
      </c>
      <c r="C669" s="19" t="s">
        <v>1467</v>
      </c>
      <c r="D669" s="20">
        <v>45609</v>
      </c>
      <c r="E669" s="21">
        <v>255000</v>
      </c>
      <c r="F669" s="19" t="s">
        <v>27</v>
      </c>
      <c r="G669" s="19" t="s">
        <v>28</v>
      </c>
      <c r="H669" s="21">
        <v>255000</v>
      </c>
      <c r="I669" s="21">
        <v>85000</v>
      </c>
      <c r="J669" s="22">
        <f t="shared" si="40"/>
        <v>33.333333333333329</v>
      </c>
      <c r="K669" s="21">
        <v>201297</v>
      </c>
      <c r="L669" s="21">
        <v>16720</v>
      </c>
      <c r="M669" s="21">
        <f t="shared" si="41"/>
        <v>238280</v>
      </c>
      <c r="N669" s="21">
        <v>107312</v>
      </c>
      <c r="O669" s="23">
        <f t="shared" si="42"/>
        <v>2.2204413299537795</v>
      </c>
      <c r="P669" s="24">
        <v>1267</v>
      </c>
      <c r="Q669" s="25">
        <f t="shared" si="43"/>
        <v>188.06629834254144</v>
      </c>
      <c r="R669" s="26" t="s">
        <v>1135</v>
      </c>
      <c r="S669" s="27">
        <f>ABS(O1281-O669)*100</f>
        <v>136.53909563339423</v>
      </c>
      <c r="T669" s="19" t="s">
        <v>30</v>
      </c>
      <c r="U669" s="19" t="s">
        <v>31</v>
      </c>
      <c r="V669" s="21">
        <v>16720</v>
      </c>
      <c r="W669" s="19" t="s">
        <v>31</v>
      </c>
      <c r="X669" s="19" t="s">
        <v>1136</v>
      </c>
      <c r="Y669" s="19" t="s">
        <v>33</v>
      </c>
      <c r="Z669" s="19">
        <v>45</v>
      </c>
    </row>
    <row r="670" spans="1:26" x14ac:dyDescent="0.3">
      <c r="A670" s="19" t="s">
        <v>1135</v>
      </c>
      <c r="B670" s="19" t="s">
        <v>1468</v>
      </c>
      <c r="C670" s="19" t="s">
        <v>1469</v>
      </c>
      <c r="D670" s="20">
        <v>45308</v>
      </c>
      <c r="E670" s="21">
        <v>120000</v>
      </c>
      <c r="F670" s="19" t="s">
        <v>69</v>
      </c>
      <c r="G670" s="19" t="s">
        <v>28</v>
      </c>
      <c r="H670" s="21">
        <v>120000</v>
      </c>
      <c r="I670" s="21">
        <v>93600</v>
      </c>
      <c r="J670" s="22">
        <f t="shared" si="40"/>
        <v>78</v>
      </c>
      <c r="K670" s="21">
        <v>232138</v>
      </c>
      <c r="L670" s="21">
        <v>25170</v>
      </c>
      <c r="M670" s="21">
        <f t="shared" si="41"/>
        <v>94830</v>
      </c>
      <c r="N670" s="21">
        <v>120330</v>
      </c>
      <c r="O670" s="23">
        <f t="shared" si="42"/>
        <v>0.78808277237596613</v>
      </c>
      <c r="P670" s="24">
        <v>1308</v>
      </c>
      <c r="Q670" s="25">
        <f t="shared" si="43"/>
        <v>72.5</v>
      </c>
      <c r="R670" s="26" t="s">
        <v>1135</v>
      </c>
      <c r="S670" s="27">
        <f>ABS(O1281-O670)*100</f>
        <v>6.6967601243871027</v>
      </c>
      <c r="T670" s="19" t="s">
        <v>30</v>
      </c>
      <c r="U670" s="19" t="s">
        <v>31</v>
      </c>
      <c r="V670" s="21">
        <v>25170</v>
      </c>
      <c r="W670" s="19" t="s">
        <v>31</v>
      </c>
      <c r="X670" s="19" t="s">
        <v>1136</v>
      </c>
      <c r="Y670" s="19" t="s">
        <v>33</v>
      </c>
      <c r="Z670" s="19">
        <v>43</v>
      </c>
    </row>
    <row r="671" spans="1:26" x14ac:dyDescent="0.3">
      <c r="A671" s="10" t="s">
        <v>1135</v>
      </c>
      <c r="B671" s="10" t="s">
        <v>1470</v>
      </c>
      <c r="C671" s="10" t="s">
        <v>1471</v>
      </c>
      <c r="D671" s="11">
        <v>45231</v>
      </c>
      <c r="E671" s="12">
        <v>439000</v>
      </c>
      <c r="F671" s="10" t="s">
        <v>27</v>
      </c>
      <c r="G671" s="10" t="s">
        <v>28</v>
      </c>
      <c r="H671" s="12">
        <v>439000</v>
      </c>
      <c r="I671" s="12">
        <v>158900</v>
      </c>
      <c r="J671" s="13">
        <f t="shared" si="40"/>
        <v>36.195899772209565</v>
      </c>
      <c r="K671" s="12">
        <v>378148</v>
      </c>
      <c r="L671" s="12">
        <v>33782</v>
      </c>
      <c r="M671" s="12">
        <f t="shared" si="41"/>
        <v>405218</v>
      </c>
      <c r="N671" s="12">
        <v>200212</v>
      </c>
      <c r="O671" s="14">
        <f t="shared" si="42"/>
        <v>2.0239446187041734</v>
      </c>
      <c r="P671" s="15">
        <v>2508</v>
      </c>
      <c r="Q671" s="16">
        <f t="shared" si="43"/>
        <v>161.57017543859649</v>
      </c>
      <c r="R671" s="17" t="s">
        <v>1135</v>
      </c>
      <c r="S671" s="18">
        <f>ABS(O1281-O671)*100</f>
        <v>116.88942450843362</v>
      </c>
      <c r="T671" s="10" t="s">
        <v>52</v>
      </c>
      <c r="U671" s="10" t="s">
        <v>36</v>
      </c>
      <c r="V671" s="12">
        <v>22236</v>
      </c>
      <c r="W671" s="10" t="s">
        <v>31</v>
      </c>
      <c r="X671" s="10" t="s">
        <v>1136</v>
      </c>
      <c r="Y671" s="10" t="s">
        <v>33</v>
      </c>
      <c r="Z671" s="10">
        <v>60</v>
      </c>
    </row>
    <row r="672" spans="1:26" x14ac:dyDescent="0.3">
      <c r="A672" s="19" t="s">
        <v>1493</v>
      </c>
      <c r="B672" s="19" t="s">
        <v>1491</v>
      </c>
      <c r="C672" s="19" t="s">
        <v>1492</v>
      </c>
      <c r="D672" s="20">
        <v>45590</v>
      </c>
      <c r="E672" s="21">
        <v>225500</v>
      </c>
      <c r="F672" s="19" t="s">
        <v>27</v>
      </c>
      <c r="G672" s="19" t="s">
        <v>28</v>
      </c>
      <c r="H672" s="21">
        <v>225500</v>
      </c>
      <c r="I672" s="21">
        <v>97200</v>
      </c>
      <c r="J672" s="22">
        <f t="shared" si="40"/>
        <v>43.104212860310419</v>
      </c>
      <c r="K672" s="21">
        <v>228515</v>
      </c>
      <c r="L672" s="21">
        <v>12872</v>
      </c>
      <c r="M672" s="21">
        <f t="shared" si="41"/>
        <v>212628</v>
      </c>
      <c r="N672" s="21">
        <v>113795</v>
      </c>
      <c r="O672" s="23">
        <f t="shared" si="42"/>
        <v>1.8685179489432753</v>
      </c>
      <c r="P672" s="24">
        <v>1615</v>
      </c>
      <c r="Q672" s="25">
        <f t="shared" si="43"/>
        <v>131.65820433436534</v>
      </c>
      <c r="R672" s="26" t="s">
        <v>1493</v>
      </c>
      <c r="S672" s="27">
        <f>ABS(O1272-O672)*100</f>
        <v>99.627474069856419</v>
      </c>
      <c r="T672" s="19" t="s">
        <v>30</v>
      </c>
      <c r="U672" s="19" t="s">
        <v>31</v>
      </c>
      <c r="V672" s="21">
        <v>12872</v>
      </c>
      <c r="W672" s="19" t="s">
        <v>31</v>
      </c>
      <c r="X672" s="19" t="s">
        <v>1494</v>
      </c>
      <c r="Y672" s="19" t="s">
        <v>33</v>
      </c>
      <c r="Z672" s="19">
        <v>45</v>
      </c>
    </row>
    <row r="673" spans="1:26" x14ac:dyDescent="0.3">
      <c r="A673" s="19" t="s">
        <v>1493</v>
      </c>
      <c r="B673" s="19" t="s">
        <v>1495</v>
      </c>
      <c r="C673" s="19" t="s">
        <v>1496</v>
      </c>
      <c r="D673" s="20">
        <v>45576</v>
      </c>
      <c r="E673" s="21">
        <v>285000</v>
      </c>
      <c r="F673" s="19" t="s">
        <v>27</v>
      </c>
      <c r="G673" s="19" t="s">
        <v>28</v>
      </c>
      <c r="H673" s="21">
        <v>285000</v>
      </c>
      <c r="I673" s="21">
        <v>152700</v>
      </c>
      <c r="J673" s="22">
        <f t="shared" si="40"/>
        <v>53.578947368421048</v>
      </c>
      <c r="K673" s="21">
        <v>344045</v>
      </c>
      <c r="L673" s="21">
        <v>23769</v>
      </c>
      <c r="M673" s="21">
        <f t="shared" si="41"/>
        <v>261231</v>
      </c>
      <c r="N673" s="21">
        <v>169011</v>
      </c>
      <c r="O673" s="23">
        <f t="shared" si="42"/>
        <v>1.5456449580204839</v>
      </c>
      <c r="P673" s="24">
        <v>2432</v>
      </c>
      <c r="Q673" s="25">
        <f t="shared" si="43"/>
        <v>107.4140625</v>
      </c>
      <c r="R673" s="26" t="s">
        <v>1493</v>
      </c>
      <c r="S673" s="27">
        <f>ABS(O1272-O673)*100</f>
        <v>67.340174977577277</v>
      </c>
      <c r="T673" s="19" t="s">
        <v>52</v>
      </c>
      <c r="U673" s="19" t="s">
        <v>31</v>
      </c>
      <c r="V673" s="21">
        <v>12871</v>
      </c>
      <c r="W673" s="19" t="s">
        <v>31</v>
      </c>
      <c r="X673" s="19" t="s">
        <v>1494</v>
      </c>
      <c r="Y673" s="19" t="s">
        <v>33</v>
      </c>
      <c r="Z673" s="19">
        <v>48</v>
      </c>
    </row>
    <row r="674" spans="1:26" x14ac:dyDescent="0.3">
      <c r="A674" s="10" t="s">
        <v>1493</v>
      </c>
      <c r="B674" s="10" t="s">
        <v>1690</v>
      </c>
      <c r="C674" s="10" t="s">
        <v>1691</v>
      </c>
      <c r="D674" s="11">
        <v>45744</v>
      </c>
      <c r="E674" s="12">
        <v>235000</v>
      </c>
      <c r="F674" s="10" t="s">
        <v>27</v>
      </c>
      <c r="G674" s="10" t="s">
        <v>28</v>
      </c>
      <c r="H674" s="12">
        <v>235000</v>
      </c>
      <c r="I674" s="12">
        <v>79000</v>
      </c>
      <c r="J674" s="13">
        <f t="shared" si="40"/>
        <v>33.617021276595743</v>
      </c>
      <c r="K674" s="12">
        <v>198038</v>
      </c>
      <c r="L674" s="12">
        <v>8890</v>
      </c>
      <c r="M674" s="12">
        <f t="shared" si="41"/>
        <v>226110</v>
      </c>
      <c r="N674" s="12">
        <v>99814</v>
      </c>
      <c r="O674" s="14">
        <f t="shared" si="42"/>
        <v>2.265313483078526</v>
      </c>
      <c r="P674" s="15">
        <v>1500</v>
      </c>
      <c r="Q674" s="16">
        <f t="shared" si="43"/>
        <v>150.74</v>
      </c>
      <c r="R674" s="17" t="s">
        <v>1493</v>
      </c>
      <c r="S674" s="18">
        <f>ABS(O1178-O674)*100</f>
        <v>38.841943101812035</v>
      </c>
      <c r="T674" s="10" t="s">
        <v>43</v>
      </c>
      <c r="U674" s="10" t="s">
        <v>31</v>
      </c>
      <c r="V674" s="12">
        <v>8890</v>
      </c>
      <c r="W674" s="10" t="s">
        <v>31</v>
      </c>
      <c r="X674" s="10" t="s">
        <v>1494</v>
      </c>
      <c r="Y674" s="10" t="s">
        <v>33</v>
      </c>
      <c r="Z674" s="10">
        <v>45</v>
      </c>
    </row>
    <row r="675" spans="1:26" x14ac:dyDescent="0.3">
      <c r="A675" s="19" t="s">
        <v>1348</v>
      </c>
      <c r="B675" s="19" t="s">
        <v>1346</v>
      </c>
      <c r="C675" s="19" t="s">
        <v>1347</v>
      </c>
      <c r="D675" s="20">
        <v>45646</v>
      </c>
      <c r="E675" s="21">
        <v>360990</v>
      </c>
      <c r="F675" s="19" t="s">
        <v>27</v>
      </c>
      <c r="G675" s="19" t="s">
        <v>28</v>
      </c>
      <c r="H675" s="21">
        <v>360990</v>
      </c>
      <c r="I675" s="21">
        <v>176600</v>
      </c>
      <c r="J675" s="22">
        <f t="shared" si="40"/>
        <v>48.921022743012273</v>
      </c>
      <c r="K675" s="21">
        <v>379561</v>
      </c>
      <c r="L675" s="21">
        <v>45210</v>
      </c>
      <c r="M675" s="21">
        <f t="shared" si="41"/>
        <v>315780</v>
      </c>
      <c r="N675" s="21">
        <v>434222</v>
      </c>
      <c r="O675" s="23">
        <f t="shared" si="42"/>
        <v>0.7272316925443667</v>
      </c>
      <c r="P675" s="24">
        <v>2482</v>
      </c>
      <c r="Q675" s="25">
        <f t="shared" si="43"/>
        <v>127.22804190169218</v>
      </c>
      <c r="R675" s="26" t="s">
        <v>1348</v>
      </c>
      <c r="S675" s="27">
        <f>ABS(O1347-O675)*100</f>
        <v>72.723169254436669</v>
      </c>
      <c r="T675" s="19" t="s">
        <v>52</v>
      </c>
      <c r="U675" s="19" t="s">
        <v>31</v>
      </c>
      <c r="V675" s="21">
        <v>45210</v>
      </c>
      <c r="W675" s="19" t="s">
        <v>31</v>
      </c>
      <c r="X675" s="19" t="s">
        <v>1349</v>
      </c>
      <c r="Y675" s="19" t="s">
        <v>33</v>
      </c>
      <c r="Z675" s="19">
        <v>95</v>
      </c>
    </row>
    <row r="676" spans="1:26" x14ac:dyDescent="0.3">
      <c r="A676" s="19" t="s">
        <v>1348</v>
      </c>
      <c r="B676" s="19" t="s">
        <v>1350</v>
      </c>
      <c r="C676" s="19" t="s">
        <v>1351</v>
      </c>
      <c r="D676" s="20">
        <v>45546</v>
      </c>
      <c r="E676" s="21">
        <v>403000</v>
      </c>
      <c r="F676" s="19" t="s">
        <v>27</v>
      </c>
      <c r="G676" s="19" t="s">
        <v>28</v>
      </c>
      <c r="H676" s="21">
        <v>403000</v>
      </c>
      <c r="I676" s="21">
        <v>188200</v>
      </c>
      <c r="J676" s="22">
        <f t="shared" si="40"/>
        <v>46.699751861042181</v>
      </c>
      <c r="K676" s="21">
        <v>394904</v>
      </c>
      <c r="L676" s="21">
        <v>42083</v>
      </c>
      <c r="M676" s="21">
        <f t="shared" si="41"/>
        <v>360917</v>
      </c>
      <c r="N676" s="21">
        <v>458209</v>
      </c>
      <c r="O676" s="23">
        <f t="shared" si="42"/>
        <v>0.78766894583039615</v>
      </c>
      <c r="P676" s="24">
        <v>2419</v>
      </c>
      <c r="Q676" s="25">
        <f t="shared" si="43"/>
        <v>149.20090946672178</v>
      </c>
      <c r="R676" s="26" t="s">
        <v>1348</v>
      </c>
      <c r="S676" s="27">
        <f>ABS(O1347-O676)*100</f>
        <v>78.766894583039615</v>
      </c>
      <c r="T676" s="19" t="s">
        <v>52</v>
      </c>
      <c r="U676" s="19" t="s">
        <v>36</v>
      </c>
      <c r="V676" s="21">
        <v>31410</v>
      </c>
      <c r="W676" s="19" t="s">
        <v>31</v>
      </c>
      <c r="X676" s="19" t="s">
        <v>1349</v>
      </c>
      <c r="Y676" s="19" t="s">
        <v>33</v>
      </c>
      <c r="Z676" s="19">
        <v>85</v>
      </c>
    </row>
    <row r="677" spans="1:26" x14ac:dyDescent="0.3">
      <c r="A677" s="10" t="s">
        <v>1348</v>
      </c>
      <c r="B677" s="10" t="s">
        <v>1352</v>
      </c>
      <c r="C677" s="10" t="s">
        <v>1353</v>
      </c>
      <c r="D677" s="11">
        <v>45044</v>
      </c>
      <c r="E677" s="12">
        <v>325990</v>
      </c>
      <c r="F677" s="10" t="s">
        <v>27</v>
      </c>
      <c r="G677" s="10" t="s">
        <v>28</v>
      </c>
      <c r="H677" s="12">
        <v>325990</v>
      </c>
      <c r="I677" s="12">
        <v>76900</v>
      </c>
      <c r="J677" s="13">
        <f t="shared" si="40"/>
        <v>23.589680665051073</v>
      </c>
      <c r="K677" s="12">
        <v>369220</v>
      </c>
      <c r="L677" s="12">
        <v>32866</v>
      </c>
      <c r="M677" s="12">
        <f t="shared" si="41"/>
        <v>293124</v>
      </c>
      <c r="N677" s="12">
        <v>436823</v>
      </c>
      <c r="O677" s="14">
        <f t="shared" si="42"/>
        <v>0.67103609471113013</v>
      </c>
      <c r="P677" s="15">
        <v>2277</v>
      </c>
      <c r="Q677" s="16">
        <f t="shared" si="43"/>
        <v>128.73254281949934</v>
      </c>
      <c r="R677" s="17" t="s">
        <v>1348</v>
      </c>
      <c r="S677" s="18">
        <f>ABS(O1347-O677)*100</f>
        <v>67.103609471113018</v>
      </c>
      <c r="T677" s="10" t="s">
        <v>52</v>
      </c>
      <c r="U677" s="10" t="s">
        <v>36</v>
      </c>
      <c r="V677" s="12">
        <v>32866</v>
      </c>
      <c r="W677" s="10" t="s">
        <v>31</v>
      </c>
      <c r="X677" s="10" t="s">
        <v>1349</v>
      </c>
      <c r="Y677" s="10" t="s">
        <v>33</v>
      </c>
      <c r="Z677" s="10">
        <v>96</v>
      </c>
    </row>
    <row r="678" spans="1:26" x14ac:dyDescent="0.3">
      <c r="A678" s="10" t="s">
        <v>1348</v>
      </c>
      <c r="B678" s="10" t="s">
        <v>1354</v>
      </c>
      <c r="C678" s="10" t="s">
        <v>1355</v>
      </c>
      <c r="D678" s="11">
        <v>45044</v>
      </c>
      <c r="E678" s="12">
        <v>304990</v>
      </c>
      <c r="F678" s="10" t="s">
        <v>27</v>
      </c>
      <c r="G678" s="10" t="s">
        <v>28</v>
      </c>
      <c r="H678" s="12">
        <v>304990</v>
      </c>
      <c r="I678" s="12">
        <v>62500</v>
      </c>
      <c r="J678" s="13">
        <f t="shared" si="40"/>
        <v>20.492475163120101</v>
      </c>
      <c r="K678" s="12">
        <v>313634</v>
      </c>
      <c r="L678" s="12">
        <v>32368</v>
      </c>
      <c r="M678" s="12">
        <f t="shared" si="41"/>
        <v>272622</v>
      </c>
      <c r="N678" s="12">
        <v>365280</v>
      </c>
      <c r="O678" s="14">
        <f t="shared" si="42"/>
        <v>0.74633705650459925</v>
      </c>
      <c r="P678" s="15">
        <v>1866</v>
      </c>
      <c r="Q678" s="16">
        <f t="shared" si="43"/>
        <v>146.09967845659165</v>
      </c>
      <c r="R678" s="17" t="s">
        <v>1348</v>
      </c>
      <c r="S678" s="18">
        <f>ABS(O1347-O678)*100</f>
        <v>74.63370565045993</v>
      </c>
      <c r="T678" s="10" t="s">
        <v>52</v>
      </c>
      <c r="U678" s="10" t="s">
        <v>36</v>
      </c>
      <c r="V678" s="12">
        <v>32368</v>
      </c>
      <c r="W678" s="10" t="s">
        <v>31</v>
      </c>
      <c r="X678" s="10" t="s">
        <v>1349</v>
      </c>
      <c r="Y678" s="10" t="s">
        <v>33</v>
      </c>
      <c r="Z678" s="10">
        <v>96</v>
      </c>
    </row>
    <row r="679" spans="1:26" x14ac:dyDescent="0.3">
      <c r="A679" s="19" t="s">
        <v>1348</v>
      </c>
      <c r="B679" s="19" t="s">
        <v>1356</v>
      </c>
      <c r="C679" s="19" t="s">
        <v>1357</v>
      </c>
      <c r="D679" s="20">
        <v>45058</v>
      </c>
      <c r="E679" s="21">
        <v>319990</v>
      </c>
      <c r="F679" s="19" t="s">
        <v>27</v>
      </c>
      <c r="G679" s="19" t="s">
        <v>28</v>
      </c>
      <c r="H679" s="21">
        <v>319990</v>
      </c>
      <c r="I679" s="21">
        <v>65200</v>
      </c>
      <c r="J679" s="22">
        <f t="shared" si="40"/>
        <v>20.375636738648083</v>
      </c>
      <c r="K679" s="21">
        <v>310337</v>
      </c>
      <c r="L679" s="21">
        <v>28770</v>
      </c>
      <c r="M679" s="21">
        <f t="shared" si="41"/>
        <v>291220</v>
      </c>
      <c r="N679" s="21">
        <v>365671</v>
      </c>
      <c r="O679" s="23">
        <f t="shared" si="42"/>
        <v>0.79639894878182849</v>
      </c>
      <c r="P679" s="24">
        <v>1856</v>
      </c>
      <c r="Q679" s="25">
        <f t="shared" si="43"/>
        <v>156.90732758620689</v>
      </c>
      <c r="R679" s="26" t="s">
        <v>1348</v>
      </c>
      <c r="S679" s="27">
        <f>ABS(O1347-O679)*100</f>
        <v>79.639894878182844</v>
      </c>
      <c r="T679" s="19" t="s">
        <v>52</v>
      </c>
      <c r="U679" s="19" t="s">
        <v>36</v>
      </c>
      <c r="V679" s="21">
        <v>28770</v>
      </c>
      <c r="W679" s="19" t="s">
        <v>31</v>
      </c>
      <c r="X679" s="19" t="s">
        <v>1349</v>
      </c>
      <c r="Y679" s="19" t="s">
        <v>33</v>
      </c>
      <c r="Z679" s="19">
        <v>96</v>
      </c>
    </row>
    <row r="680" spans="1:26" x14ac:dyDescent="0.3">
      <c r="A680" s="19" t="s">
        <v>1348</v>
      </c>
      <c r="B680" s="19" t="s">
        <v>1358</v>
      </c>
      <c r="C680" s="19" t="s">
        <v>1359</v>
      </c>
      <c r="D680" s="20">
        <v>45044</v>
      </c>
      <c r="E680" s="21">
        <v>339990</v>
      </c>
      <c r="F680" s="19" t="s">
        <v>27</v>
      </c>
      <c r="G680" s="19" t="s">
        <v>28</v>
      </c>
      <c r="H680" s="21">
        <v>339990</v>
      </c>
      <c r="I680" s="21">
        <v>74100</v>
      </c>
      <c r="J680" s="22">
        <f t="shared" si="40"/>
        <v>21.79475866937263</v>
      </c>
      <c r="K680" s="21">
        <v>359306</v>
      </c>
      <c r="L680" s="21">
        <v>28770</v>
      </c>
      <c r="M680" s="21">
        <f t="shared" si="41"/>
        <v>311220</v>
      </c>
      <c r="N680" s="21">
        <v>429267</v>
      </c>
      <c r="O680" s="23">
        <f t="shared" si="42"/>
        <v>0.72500331961226927</v>
      </c>
      <c r="P680" s="24">
        <v>2235</v>
      </c>
      <c r="Q680" s="25">
        <f t="shared" si="43"/>
        <v>139.24832214765101</v>
      </c>
      <c r="R680" s="26" t="s">
        <v>1348</v>
      </c>
      <c r="S680" s="27">
        <f>ABS(O1347-O680)*100</f>
        <v>72.500331961226934</v>
      </c>
      <c r="T680" s="19" t="s">
        <v>52</v>
      </c>
      <c r="U680" s="19" t="s">
        <v>36</v>
      </c>
      <c r="V680" s="21">
        <v>28770</v>
      </c>
      <c r="W680" s="19" t="s">
        <v>31</v>
      </c>
      <c r="X680" s="19" t="s">
        <v>1349</v>
      </c>
      <c r="Y680" s="19" t="s">
        <v>33</v>
      </c>
      <c r="Z680" s="19">
        <v>96</v>
      </c>
    </row>
    <row r="681" spans="1:26" x14ac:dyDescent="0.3">
      <c r="A681" s="10" t="s">
        <v>1348</v>
      </c>
      <c r="B681" s="10" t="s">
        <v>1360</v>
      </c>
      <c r="C681" s="10" t="s">
        <v>1361</v>
      </c>
      <c r="D681" s="11">
        <v>45065</v>
      </c>
      <c r="E681" s="12">
        <v>319990</v>
      </c>
      <c r="F681" s="10" t="s">
        <v>27</v>
      </c>
      <c r="G681" s="10" t="s">
        <v>28</v>
      </c>
      <c r="H681" s="12">
        <v>319990</v>
      </c>
      <c r="I681" s="12">
        <v>61500</v>
      </c>
      <c r="J681" s="13">
        <f t="shared" si="40"/>
        <v>19.219350604706399</v>
      </c>
      <c r="K681" s="12">
        <v>310028</v>
      </c>
      <c r="L681" s="12">
        <v>28770</v>
      </c>
      <c r="M681" s="12">
        <f t="shared" si="41"/>
        <v>291220</v>
      </c>
      <c r="N681" s="12">
        <v>365270</v>
      </c>
      <c r="O681" s="14">
        <f t="shared" si="42"/>
        <v>0.79727324992471327</v>
      </c>
      <c r="P681" s="15">
        <v>1857</v>
      </c>
      <c r="Q681" s="16">
        <f t="shared" si="43"/>
        <v>156.82283252557889</v>
      </c>
      <c r="R681" s="17" t="s">
        <v>1348</v>
      </c>
      <c r="S681" s="18">
        <f>ABS(O1347-O681)*100</f>
        <v>79.727324992471324</v>
      </c>
      <c r="T681" s="10" t="s">
        <v>52</v>
      </c>
      <c r="U681" s="10" t="s">
        <v>36</v>
      </c>
      <c r="V681" s="12">
        <v>28770</v>
      </c>
      <c r="W681" s="10" t="s">
        <v>31</v>
      </c>
      <c r="X681" s="10" t="s">
        <v>1349</v>
      </c>
      <c r="Y681" s="10" t="s">
        <v>33</v>
      </c>
      <c r="Z681" s="10">
        <v>96</v>
      </c>
    </row>
    <row r="682" spans="1:26" x14ac:dyDescent="0.3">
      <c r="A682" s="10" t="s">
        <v>1348</v>
      </c>
      <c r="B682" s="10" t="s">
        <v>1362</v>
      </c>
      <c r="C682" s="10" t="s">
        <v>1363</v>
      </c>
      <c r="D682" s="11">
        <v>45630</v>
      </c>
      <c r="E682" s="12">
        <v>374490</v>
      </c>
      <c r="F682" s="10" t="s">
        <v>27</v>
      </c>
      <c r="G682" s="10" t="s">
        <v>28</v>
      </c>
      <c r="H682" s="12">
        <v>374490</v>
      </c>
      <c r="I682" s="12">
        <v>13000</v>
      </c>
      <c r="J682" s="13">
        <f t="shared" si="40"/>
        <v>3.471387754012123</v>
      </c>
      <c r="K682" s="12">
        <v>369098</v>
      </c>
      <c r="L682" s="12">
        <v>28770</v>
      </c>
      <c r="M682" s="12">
        <f t="shared" si="41"/>
        <v>345720</v>
      </c>
      <c r="N682" s="12">
        <v>441984</v>
      </c>
      <c r="O682" s="14">
        <f t="shared" si="42"/>
        <v>0.78220026064291925</v>
      </c>
      <c r="P682" s="15">
        <v>2266</v>
      </c>
      <c r="Q682" s="16">
        <f t="shared" si="43"/>
        <v>152.5684024713151</v>
      </c>
      <c r="R682" s="17" t="s">
        <v>1348</v>
      </c>
      <c r="S682" s="18">
        <f>ABS(O1347-O682)*100</f>
        <v>78.220026064291929</v>
      </c>
      <c r="T682" s="10" t="s">
        <v>52</v>
      </c>
      <c r="U682" s="10" t="s">
        <v>31</v>
      </c>
      <c r="V682" s="12">
        <v>28770</v>
      </c>
      <c r="W682" s="10" t="s">
        <v>31</v>
      </c>
      <c r="X682" s="10" t="s">
        <v>1349</v>
      </c>
      <c r="Y682" s="10" t="s">
        <v>33</v>
      </c>
      <c r="Z682" s="10">
        <v>98</v>
      </c>
    </row>
    <row r="683" spans="1:26" x14ac:dyDescent="0.3">
      <c r="A683" s="19" t="s">
        <v>1348</v>
      </c>
      <c r="B683" s="19" t="s">
        <v>1364</v>
      </c>
      <c r="C683" s="19" t="s">
        <v>1365</v>
      </c>
      <c r="D683" s="20">
        <v>45611</v>
      </c>
      <c r="E683" s="21">
        <v>354490</v>
      </c>
      <c r="F683" s="19" t="s">
        <v>27</v>
      </c>
      <c r="G683" s="19" t="s">
        <v>28</v>
      </c>
      <c r="H683" s="21">
        <v>354490</v>
      </c>
      <c r="I683" s="21">
        <v>13000</v>
      </c>
      <c r="J683" s="22">
        <f t="shared" si="40"/>
        <v>3.6672402606561536</v>
      </c>
      <c r="K683" s="21">
        <v>329721</v>
      </c>
      <c r="L683" s="21">
        <v>28770</v>
      </c>
      <c r="M683" s="21">
        <f t="shared" si="41"/>
        <v>325720</v>
      </c>
      <c r="N683" s="21">
        <v>390845</v>
      </c>
      <c r="O683" s="23">
        <f t="shared" si="42"/>
        <v>0.83337384385114299</v>
      </c>
      <c r="P683" s="24">
        <v>1855</v>
      </c>
      <c r="Q683" s="25">
        <f t="shared" si="43"/>
        <v>175.59029649595686</v>
      </c>
      <c r="R683" s="26" t="s">
        <v>1348</v>
      </c>
      <c r="S683" s="27">
        <f>ABS(O1347-O683)*100</f>
        <v>83.337384385114305</v>
      </c>
      <c r="T683" s="19" t="s">
        <v>52</v>
      </c>
      <c r="U683" s="19" t="s">
        <v>31</v>
      </c>
      <c r="V683" s="21">
        <v>28770</v>
      </c>
      <c r="W683" s="19" t="s">
        <v>31</v>
      </c>
      <c r="X683" s="19" t="s">
        <v>1349</v>
      </c>
      <c r="Y683" s="19" t="s">
        <v>33</v>
      </c>
      <c r="Z683" s="19">
        <v>98</v>
      </c>
    </row>
    <row r="684" spans="1:26" x14ac:dyDescent="0.3">
      <c r="A684" s="19" t="s">
        <v>1348</v>
      </c>
      <c r="B684" s="19" t="s">
        <v>1366</v>
      </c>
      <c r="C684" s="19" t="s">
        <v>1367</v>
      </c>
      <c r="D684" s="20">
        <v>45623</v>
      </c>
      <c r="E684" s="21">
        <v>354990</v>
      </c>
      <c r="F684" s="19" t="s">
        <v>27</v>
      </c>
      <c r="G684" s="19" t="s">
        <v>28</v>
      </c>
      <c r="H684" s="21">
        <v>354990</v>
      </c>
      <c r="I684" s="21">
        <v>13000</v>
      </c>
      <c r="J684" s="22">
        <f t="shared" si="40"/>
        <v>3.6620749880278316</v>
      </c>
      <c r="K684" s="21">
        <v>367689</v>
      </c>
      <c r="L684" s="21">
        <v>28770</v>
      </c>
      <c r="M684" s="21">
        <f t="shared" si="41"/>
        <v>326220</v>
      </c>
      <c r="N684" s="21">
        <v>440154</v>
      </c>
      <c r="O684" s="23">
        <f t="shared" si="42"/>
        <v>0.74114968851810958</v>
      </c>
      <c r="P684" s="24">
        <v>2266</v>
      </c>
      <c r="Q684" s="25">
        <f t="shared" si="43"/>
        <v>143.96293027360989</v>
      </c>
      <c r="R684" s="26" t="s">
        <v>1348</v>
      </c>
      <c r="S684" s="27">
        <f>ABS(O1347-O684)*100</f>
        <v>74.114968851810957</v>
      </c>
      <c r="T684" s="19" t="s">
        <v>52</v>
      </c>
      <c r="U684" s="19" t="s">
        <v>31</v>
      </c>
      <c r="V684" s="21">
        <v>28770</v>
      </c>
      <c r="W684" s="19" t="s">
        <v>31</v>
      </c>
      <c r="X684" s="19" t="s">
        <v>1349</v>
      </c>
      <c r="Y684" s="19" t="s">
        <v>33</v>
      </c>
      <c r="Z684" s="19">
        <v>98</v>
      </c>
    </row>
    <row r="685" spans="1:26" x14ac:dyDescent="0.3">
      <c r="A685" s="10" t="s">
        <v>1348</v>
      </c>
      <c r="B685" s="10" t="s">
        <v>1368</v>
      </c>
      <c r="C685" s="10" t="s">
        <v>1369</v>
      </c>
      <c r="D685" s="11">
        <v>45042</v>
      </c>
      <c r="E685" s="12">
        <v>317990</v>
      </c>
      <c r="F685" s="10" t="s">
        <v>27</v>
      </c>
      <c r="G685" s="10" t="s">
        <v>28</v>
      </c>
      <c r="H685" s="12">
        <v>317990</v>
      </c>
      <c r="I685" s="12">
        <v>109800</v>
      </c>
      <c r="J685" s="13">
        <f t="shared" si="40"/>
        <v>34.529387716594862</v>
      </c>
      <c r="K685" s="12">
        <v>306268</v>
      </c>
      <c r="L685" s="12">
        <v>28770</v>
      </c>
      <c r="M685" s="12">
        <f t="shared" si="41"/>
        <v>289220</v>
      </c>
      <c r="N685" s="12">
        <v>360387</v>
      </c>
      <c r="O685" s="14">
        <f t="shared" si="42"/>
        <v>0.80252617325264231</v>
      </c>
      <c r="P685" s="15">
        <v>1819</v>
      </c>
      <c r="Q685" s="16">
        <f t="shared" si="43"/>
        <v>158.99945024738867</v>
      </c>
      <c r="R685" s="17" t="s">
        <v>1348</v>
      </c>
      <c r="S685" s="18">
        <f>ABS(O1347-O685)*100</f>
        <v>80.252617325264225</v>
      </c>
      <c r="T685" s="10" t="s">
        <v>52</v>
      </c>
      <c r="U685" s="10" t="s">
        <v>36</v>
      </c>
      <c r="V685" s="12">
        <v>28770</v>
      </c>
      <c r="W685" s="10" t="s">
        <v>31</v>
      </c>
      <c r="X685" s="10" t="s">
        <v>1349</v>
      </c>
      <c r="Y685" s="10" t="s">
        <v>33</v>
      </c>
      <c r="Z685" s="10">
        <v>96</v>
      </c>
    </row>
    <row r="686" spans="1:26" x14ac:dyDescent="0.3">
      <c r="A686" s="10" t="s">
        <v>1348</v>
      </c>
      <c r="B686" s="10" t="s">
        <v>1370</v>
      </c>
      <c r="C686" s="10" t="s">
        <v>1371</v>
      </c>
      <c r="D686" s="11">
        <v>45044</v>
      </c>
      <c r="E686" s="12">
        <v>329990</v>
      </c>
      <c r="F686" s="10" t="s">
        <v>27</v>
      </c>
      <c r="G686" s="10" t="s">
        <v>28</v>
      </c>
      <c r="H686" s="12">
        <v>329990</v>
      </c>
      <c r="I686" s="12">
        <v>106600</v>
      </c>
      <c r="J686" s="13">
        <f t="shared" si="40"/>
        <v>32.304009212400373</v>
      </c>
      <c r="K686" s="12">
        <v>336813</v>
      </c>
      <c r="L686" s="12">
        <v>28770</v>
      </c>
      <c r="M686" s="12">
        <f t="shared" si="41"/>
        <v>301220</v>
      </c>
      <c r="N686" s="12">
        <v>400055</v>
      </c>
      <c r="O686" s="14">
        <f t="shared" si="42"/>
        <v>0.75294646986039415</v>
      </c>
      <c r="P686" s="15">
        <v>2100</v>
      </c>
      <c r="Q686" s="16">
        <f t="shared" si="43"/>
        <v>143.43809523809523</v>
      </c>
      <c r="R686" s="17" t="s">
        <v>1348</v>
      </c>
      <c r="S686" s="18">
        <f>ABS(O1347-O686)*100</f>
        <v>75.29464698603941</v>
      </c>
      <c r="T686" s="10" t="s">
        <v>52</v>
      </c>
      <c r="U686" s="10" t="s">
        <v>36</v>
      </c>
      <c r="V686" s="12">
        <v>28770</v>
      </c>
      <c r="W686" s="10" t="s">
        <v>31</v>
      </c>
      <c r="X686" s="10" t="s">
        <v>1349</v>
      </c>
      <c r="Y686" s="10" t="s">
        <v>33</v>
      </c>
      <c r="Z686" s="10">
        <v>96</v>
      </c>
    </row>
    <row r="687" spans="1:26" x14ac:dyDescent="0.3">
      <c r="A687" s="19" t="s">
        <v>1348</v>
      </c>
      <c r="B687" s="19" t="s">
        <v>1372</v>
      </c>
      <c r="C687" s="19" t="s">
        <v>1373</v>
      </c>
      <c r="D687" s="20">
        <v>45317</v>
      </c>
      <c r="E687" s="21">
        <v>299900</v>
      </c>
      <c r="F687" s="19" t="s">
        <v>27</v>
      </c>
      <c r="G687" s="19" t="s">
        <v>28</v>
      </c>
      <c r="H687" s="21">
        <v>299900</v>
      </c>
      <c r="I687" s="21">
        <v>130000</v>
      </c>
      <c r="J687" s="22">
        <f t="shared" si="40"/>
        <v>43.347782594198065</v>
      </c>
      <c r="K687" s="21">
        <v>278123</v>
      </c>
      <c r="L687" s="21">
        <v>28770</v>
      </c>
      <c r="M687" s="21">
        <f t="shared" si="41"/>
        <v>271130</v>
      </c>
      <c r="N687" s="21">
        <v>323835</v>
      </c>
      <c r="O687" s="23">
        <f t="shared" si="42"/>
        <v>0.83724736362653818</v>
      </c>
      <c r="P687" s="24">
        <v>1754</v>
      </c>
      <c r="Q687" s="25">
        <f t="shared" si="43"/>
        <v>154.57810718358039</v>
      </c>
      <c r="R687" s="26" t="s">
        <v>1348</v>
      </c>
      <c r="S687" s="27">
        <f>ABS(O1347-O687)*100</f>
        <v>83.724736362653815</v>
      </c>
      <c r="T687" s="19" t="s">
        <v>52</v>
      </c>
      <c r="U687" s="19" t="s">
        <v>36</v>
      </c>
      <c r="V687" s="21">
        <v>28770</v>
      </c>
      <c r="W687" s="19" t="s">
        <v>31</v>
      </c>
      <c r="X687" s="19" t="s">
        <v>1349</v>
      </c>
      <c r="Y687" s="19" t="s">
        <v>33</v>
      </c>
      <c r="Z687" s="19">
        <v>85</v>
      </c>
    </row>
    <row r="688" spans="1:26" x14ac:dyDescent="0.3">
      <c r="A688" s="19" t="s">
        <v>1348</v>
      </c>
      <c r="B688" s="19" t="s">
        <v>1374</v>
      </c>
      <c r="C688" s="19" t="s">
        <v>1375</v>
      </c>
      <c r="D688" s="20">
        <v>45399</v>
      </c>
      <c r="E688" s="21">
        <v>357000</v>
      </c>
      <c r="F688" s="19" t="s">
        <v>27</v>
      </c>
      <c r="G688" s="19" t="s">
        <v>28</v>
      </c>
      <c r="H688" s="21">
        <v>357000</v>
      </c>
      <c r="I688" s="21">
        <v>169500</v>
      </c>
      <c r="J688" s="22">
        <f t="shared" si="40"/>
        <v>47.47899159663865</v>
      </c>
      <c r="K688" s="21">
        <v>360414</v>
      </c>
      <c r="L688" s="21">
        <v>28890</v>
      </c>
      <c r="M688" s="21">
        <f t="shared" si="41"/>
        <v>328110</v>
      </c>
      <c r="N688" s="21">
        <v>430550</v>
      </c>
      <c r="O688" s="23">
        <f t="shared" si="42"/>
        <v>0.76207176866798276</v>
      </c>
      <c r="P688" s="24">
        <v>2310</v>
      </c>
      <c r="Q688" s="25">
        <f t="shared" si="43"/>
        <v>142.03896103896105</v>
      </c>
      <c r="R688" s="26" t="s">
        <v>1348</v>
      </c>
      <c r="S688" s="27">
        <f>ABS(O1347-O688)*100</f>
        <v>76.207176866798278</v>
      </c>
      <c r="T688" s="19" t="s">
        <v>52</v>
      </c>
      <c r="U688" s="19" t="s">
        <v>36</v>
      </c>
      <c r="V688" s="21">
        <v>28890</v>
      </c>
      <c r="W688" s="19" t="s">
        <v>31</v>
      </c>
      <c r="X688" s="19" t="s">
        <v>1349</v>
      </c>
      <c r="Y688" s="19" t="s">
        <v>33</v>
      </c>
      <c r="Z688" s="19">
        <v>95</v>
      </c>
    </row>
    <row r="689" spans="1:26" x14ac:dyDescent="0.3">
      <c r="A689" s="10" t="s">
        <v>1348</v>
      </c>
      <c r="B689" s="10" t="s">
        <v>1376</v>
      </c>
      <c r="C689" s="10" t="s">
        <v>1377</v>
      </c>
      <c r="D689" s="11">
        <v>45463</v>
      </c>
      <c r="E689" s="12">
        <v>465000</v>
      </c>
      <c r="F689" s="10" t="s">
        <v>27</v>
      </c>
      <c r="G689" s="10" t="s">
        <v>28</v>
      </c>
      <c r="H689" s="12">
        <v>465000</v>
      </c>
      <c r="I689" s="12">
        <v>177700</v>
      </c>
      <c r="J689" s="13">
        <f t="shared" si="40"/>
        <v>38.215053763440856</v>
      </c>
      <c r="K689" s="12">
        <v>377651</v>
      </c>
      <c r="L689" s="12">
        <v>36456</v>
      </c>
      <c r="M689" s="12">
        <f t="shared" si="41"/>
        <v>428544</v>
      </c>
      <c r="N689" s="12">
        <v>443110</v>
      </c>
      <c r="O689" s="14">
        <f t="shared" si="42"/>
        <v>0.96712780122317255</v>
      </c>
      <c r="P689" s="15">
        <v>2740</v>
      </c>
      <c r="Q689" s="16">
        <f t="shared" si="43"/>
        <v>156.4029197080292</v>
      </c>
      <c r="R689" s="17" t="s">
        <v>1348</v>
      </c>
      <c r="S689" s="18">
        <f>ABS(O1347-O689)*100</f>
        <v>96.712780122317255</v>
      </c>
      <c r="T689" s="10" t="s">
        <v>52</v>
      </c>
      <c r="U689" s="10" t="s">
        <v>36</v>
      </c>
      <c r="V689" s="12">
        <v>36456</v>
      </c>
      <c r="W689" s="10" t="s">
        <v>31</v>
      </c>
      <c r="X689" s="10" t="s">
        <v>1349</v>
      </c>
      <c r="Y689" s="10" t="s">
        <v>33</v>
      </c>
      <c r="Z689" s="10">
        <v>82</v>
      </c>
    </row>
    <row r="690" spans="1:26" x14ac:dyDescent="0.3">
      <c r="A690" s="10" t="s">
        <v>1348</v>
      </c>
      <c r="B690" s="10" t="s">
        <v>1378</v>
      </c>
      <c r="C690" s="10" t="s">
        <v>1379</v>
      </c>
      <c r="D690" s="11">
        <v>45523</v>
      </c>
      <c r="E690" s="12">
        <v>344000</v>
      </c>
      <c r="F690" s="10" t="s">
        <v>27</v>
      </c>
      <c r="G690" s="10" t="s">
        <v>28</v>
      </c>
      <c r="H690" s="12">
        <v>344000</v>
      </c>
      <c r="I690" s="12">
        <v>70700</v>
      </c>
      <c r="J690" s="13">
        <f t="shared" si="40"/>
        <v>20.552325581395348</v>
      </c>
      <c r="K690" s="12">
        <v>313311</v>
      </c>
      <c r="L690" s="12">
        <v>31784</v>
      </c>
      <c r="M690" s="12">
        <f t="shared" si="41"/>
        <v>312216</v>
      </c>
      <c r="N690" s="12">
        <v>365619</v>
      </c>
      <c r="O690" s="14">
        <f t="shared" si="42"/>
        <v>0.85393811590754309</v>
      </c>
      <c r="P690" s="15">
        <v>1877</v>
      </c>
      <c r="Q690" s="16">
        <f t="shared" si="43"/>
        <v>166.33777304208843</v>
      </c>
      <c r="R690" s="17" t="s">
        <v>1348</v>
      </c>
      <c r="S690" s="18">
        <f>ABS(O1347-O690)*100</f>
        <v>85.393811590754311</v>
      </c>
      <c r="T690" s="10" t="s">
        <v>52</v>
      </c>
      <c r="U690" s="10" t="s">
        <v>36</v>
      </c>
      <c r="V690" s="12">
        <v>31784</v>
      </c>
      <c r="W690" s="10" t="s">
        <v>31</v>
      </c>
      <c r="X690" s="10" t="s">
        <v>1349</v>
      </c>
      <c r="Y690" s="10" t="s">
        <v>33</v>
      </c>
      <c r="Z690" s="10">
        <v>97</v>
      </c>
    </row>
    <row r="691" spans="1:26" x14ac:dyDescent="0.3">
      <c r="A691" s="19" t="s">
        <v>1348</v>
      </c>
      <c r="B691" s="19" t="s">
        <v>1380</v>
      </c>
      <c r="C691" s="19" t="s">
        <v>1381</v>
      </c>
      <c r="D691" s="20">
        <v>45665</v>
      </c>
      <c r="E691" s="21">
        <v>334990</v>
      </c>
      <c r="F691" s="19" t="s">
        <v>27</v>
      </c>
      <c r="G691" s="19" t="s">
        <v>28</v>
      </c>
      <c r="H691" s="21">
        <v>334990</v>
      </c>
      <c r="I691" s="21">
        <v>13000</v>
      </c>
      <c r="J691" s="22">
        <f t="shared" si="40"/>
        <v>3.8807128571002116</v>
      </c>
      <c r="K691" s="21">
        <v>340136</v>
      </c>
      <c r="L691" s="21">
        <v>28770</v>
      </c>
      <c r="M691" s="21">
        <f t="shared" si="41"/>
        <v>306220</v>
      </c>
      <c r="N691" s="21">
        <v>404371</v>
      </c>
      <c r="O691" s="23">
        <f t="shared" si="42"/>
        <v>0.75727487876232469</v>
      </c>
      <c r="P691" s="24">
        <v>2086</v>
      </c>
      <c r="Q691" s="25">
        <f t="shared" si="43"/>
        <v>146.79769894534996</v>
      </c>
      <c r="R691" s="26" t="s">
        <v>1348</v>
      </c>
      <c r="S691" s="27">
        <f>ABS(O1347-O691)*100</f>
        <v>75.727487876232473</v>
      </c>
      <c r="T691" s="19" t="s">
        <v>52</v>
      </c>
      <c r="U691" s="19" t="s">
        <v>31</v>
      </c>
      <c r="V691" s="21">
        <v>28770</v>
      </c>
      <c r="W691" s="19" t="s">
        <v>31</v>
      </c>
      <c r="X691" s="19" t="s">
        <v>1349</v>
      </c>
      <c r="Y691" s="19" t="s">
        <v>33</v>
      </c>
      <c r="Z691" s="19">
        <v>98</v>
      </c>
    </row>
    <row r="692" spans="1:26" x14ac:dyDescent="0.3">
      <c r="A692" s="19" t="s">
        <v>1348</v>
      </c>
      <c r="B692" s="19" t="s">
        <v>1382</v>
      </c>
      <c r="C692" s="19" t="s">
        <v>1383</v>
      </c>
      <c r="D692" s="20">
        <v>45415</v>
      </c>
      <c r="E692" s="21">
        <v>375490</v>
      </c>
      <c r="F692" s="19" t="s">
        <v>27</v>
      </c>
      <c r="G692" s="19" t="s">
        <v>28</v>
      </c>
      <c r="H692" s="21">
        <v>375490</v>
      </c>
      <c r="I692" s="21">
        <v>27200</v>
      </c>
      <c r="J692" s="22">
        <f t="shared" si="40"/>
        <v>7.2438680124637136</v>
      </c>
      <c r="K692" s="21">
        <v>365342</v>
      </c>
      <c r="L692" s="21">
        <v>27126</v>
      </c>
      <c r="M692" s="21">
        <f t="shared" si="41"/>
        <v>348364</v>
      </c>
      <c r="N692" s="21">
        <v>439241</v>
      </c>
      <c r="O692" s="23">
        <f t="shared" si="42"/>
        <v>0.79310446884512142</v>
      </c>
      <c r="P692" s="24">
        <v>2275</v>
      </c>
      <c r="Q692" s="25">
        <f t="shared" si="43"/>
        <v>153.12703296703296</v>
      </c>
      <c r="R692" s="26" t="s">
        <v>1348</v>
      </c>
      <c r="S692" s="27">
        <f>ABS(O1347-O692)*100</f>
        <v>79.310446884512146</v>
      </c>
      <c r="T692" s="19" t="s">
        <v>52</v>
      </c>
      <c r="U692" s="19" t="s">
        <v>36</v>
      </c>
      <c r="V692" s="21">
        <v>27126</v>
      </c>
      <c r="W692" s="19" t="s">
        <v>31</v>
      </c>
      <c r="X692" s="19" t="s">
        <v>1349</v>
      </c>
      <c r="Y692" s="19" t="s">
        <v>33</v>
      </c>
      <c r="Z692" s="19">
        <v>97</v>
      </c>
    </row>
    <row r="693" spans="1:26" x14ac:dyDescent="0.3">
      <c r="A693" s="10" t="s">
        <v>1348</v>
      </c>
      <c r="B693" s="10" t="s">
        <v>1384</v>
      </c>
      <c r="C693" s="10" t="s">
        <v>1385</v>
      </c>
      <c r="D693" s="11">
        <v>45434</v>
      </c>
      <c r="E693" s="12">
        <v>355990</v>
      </c>
      <c r="F693" s="10" t="s">
        <v>27</v>
      </c>
      <c r="G693" s="10" t="s">
        <v>28</v>
      </c>
      <c r="H693" s="12">
        <v>355990</v>
      </c>
      <c r="I693" s="12">
        <v>20900</v>
      </c>
      <c r="J693" s="13">
        <f t="shared" si="40"/>
        <v>5.8709514312199786</v>
      </c>
      <c r="K693" s="12">
        <v>331958</v>
      </c>
      <c r="L693" s="12">
        <v>28770</v>
      </c>
      <c r="M693" s="12">
        <f t="shared" si="41"/>
        <v>327220</v>
      </c>
      <c r="N693" s="12">
        <v>393750</v>
      </c>
      <c r="O693" s="14">
        <f t="shared" si="42"/>
        <v>0.83103492063492068</v>
      </c>
      <c r="P693" s="15">
        <v>1925</v>
      </c>
      <c r="Q693" s="16">
        <f t="shared" si="43"/>
        <v>169.98441558441559</v>
      </c>
      <c r="R693" s="17" t="s">
        <v>1348</v>
      </c>
      <c r="S693" s="18">
        <f>ABS(O1347-O693)*100</f>
        <v>83.10349206349207</v>
      </c>
      <c r="T693" s="10" t="s">
        <v>52</v>
      </c>
      <c r="U693" s="10" t="s">
        <v>36</v>
      </c>
      <c r="V693" s="12">
        <v>28770</v>
      </c>
      <c r="W693" s="10" t="s">
        <v>31</v>
      </c>
      <c r="X693" s="10" t="s">
        <v>1349</v>
      </c>
      <c r="Y693" s="10" t="s">
        <v>33</v>
      </c>
      <c r="Z693" s="10">
        <v>97</v>
      </c>
    </row>
    <row r="694" spans="1:26" x14ac:dyDescent="0.3">
      <c r="A694" s="10" t="s">
        <v>1348</v>
      </c>
      <c r="B694" s="10" t="s">
        <v>1386</v>
      </c>
      <c r="C694" s="10" t="s">
        <v>1387</v>
      </c>
      <c r="D694" s="11">
        <v>45428</v>
      </c>
      <c r="E694" s="12">
        <v>368490</v>
      </c>
      <c r="F694" s="10" t="s">
        <v>27</v>
      </c>
      <c r="G694" s="10" t="s">
        <v>28</v>
      </c>
      <c r="H694" s="12">
        <v>368490</v>
      </c>
      <c r="I694" s="12">
        <v>22400</v>
      </c>
      <c r="J694" s="13">
        <f t="shared" si="40"/>
        <v>6.0788623843252187</v>
      </c>
      <c r="K694" s="12">
        <v>362026</v>
      </c>
      <c r="L694" s="12">
        <v>28770</v>
      </c>
      <c r="M694" s="12">
        <f t="shared" si="41"/>
        <v>339720</v>
      </c>
      <c r="N694" s="12">
        <v>432800</v>
      </c>
      <c r="O694" s="14">
        <f t="shared" si="42"/>
        <v>0.78493530499075781</v>
      </c>
      <c r="P694" s="15">
        <v>2266</v>
      </c>
      <c r="Q694" s="16">
        <f t="shared" si="43"/>
        <v>149.92056487202117</v>
      </c>
      <c r="R694" s="17" t="s">
        <v>1348</v>
      </c>
      <c r="S694" s="18">
        <f>ABS(O1347-O694)*100</f>
        <v>78.493530499075774</v>
      </c>
      <c r="T694" s="10" t="s">
        <v>52</v>
      </c>
      <c r="U694" s="10" t="s">
        <v>36</v>
      </c>
      <c r="V694" s="12">
        <v>28770</v>
      </c>
      <c r="W694" s="10" t="s">
        <v>31</v>
      </c>
      <c r="X694" s="10" t="s">
        <v>1349</v>
      </c>
      <c r="Y694" s="10" t="s">
        <v>33</v>
      </c>
      <c r="Z694" s="10">
        <v>97</v>
      </c>
    </row>
    <row r="695" spans="1:26" x14ac:dyDescent="0.3">
      <c r="A695" s="19" t="s">
        <v>1348</v>
      </c>
      <c r="B695" s="19" t="s">
        <v>1388</v>
      </c>
      <c r="C695" s="19" t="s">
        <v>1389</v>
      </c>
      <c r="D695" s="20">
        <v>45463</v>
      </c>
      <c r="E695" s="21">
        <v>363990</v>
      </c>
      <c r="F695" s="19" t="s">
        <v>27</v>
      </c>
      <c r="G695" s="19" t="s">
        <v>28</v>
      </c>
      <c r="H695" s="21">
        <v>363990</v>
      </c>
      <c r="I695" s="21">
        <v>22400</v>
      </c>
      <c r="J695" s="22">
        <f t="shared" si="40"/>
        <v>6.1540152201983567</v>
      </c>
      <c r="K695" s="21">
        <v>324351</v>
      </c>
      <c r="L695" s="21">
        <v>28770</v>
      </c>
      <c r="M695" s="21">
        <f t="shared" si="41"/>
        <v>335220</v>
      </c>
      <c r="N695" s="21">
        <v>383871</v>
      </c>
      <c r="O695" s="23">
        <f t="shared" si="42"/>
        <v>0.87326211149057886</v>
      </c>
      <c r="P695" s="24">
        <v>2086</v>
      </c>
      <c r="Q695" s="25">
        <f t="shared" si="43"/>
        <v>160.69990412272293</v>
      </c>
      <c r="R695" s="26" t="s">
        <v>1348</v>
      </c>
      <c r="S695" s="27">
        <f>ABS(O1347-O695)*100</f>
        <v>87.326211149057883</v>
      </c>
      <c r="T695" s="19" t="s">
        <v>52</v>
      </c>
      <c r="U695" s="19" t="s">
        <v>36</v>
      </c>
      <c r="V695" s="21">
        <v>28770</v>
      </c>
      <c r="W695" s="19" t="s">
        <v>31</v>
      </c>
      <c r="X695" s="19" t="s">
        <v>1349</v>
      </c>
      <c r="Y695" s="19" t="s">
        <v>33</v>
      </c>
      <c r="Z695" s="19">
        <v>97</v>
      </c>
    </row>
    <row r="696" spans="1:26" x14ac:dyDescent="0.3">
      <c r="A696" s="19" t="s">
        <v>1348</v>
      </c>
      <c r="B696" s="19" t="s">
        <v>1390</v>
      </c>
      <c r="C696" s="19" t="s">
        <v>1391</v>
      </c>
      <c r="D696" s="20">
        <v>45408</v>
      </c>
      <c r="E696" s="21">
        <v>374990</v>
      </c>
      <c r="F696" s="19" t="s">
        <v>27</v>
      </c>
      <c r="G696" s="19" t="s">
        <v>28</v>
      </c>
      <c r="H696" s="21">
        <v>374990</v>
      </c>
      <c r="I696" s="21">
        <v>25900</v>
      </c>
      <c r="J696" s="22">
        <f t="shared" si="40"/>
        <v>6.9068508493559833</v>
      </c>
      <c r="K696" s="21">
        <v>361579</v>
      </c>
      <c r="L696" s="21">
        <v>28770</v>
      </c>
      <c r="M696" s="21">
        <f t="shared" si="41"/>
        <v>346220</v>
      </c>
      <c r="N696" s="21">
        <v>432219</v>
      </c>
      <c r="O696" s="23">
        <f t="shared" si="42"/>
        <v>0.80102910792908222</v>
      </c>
      <c r="P696" s="24">
        <v>2266</v>
      </c>
      <c r="Q696" s="25">
        <f t="shared" si="43"/>
        <v>152.78905560458958</v>
      </c>
      <c r="R696" s="26" t="s">
        <v>1348</v>
      </c>
      <c r="S696" s="27">
        <f>ABS(O1347-O696)*100</f>
        <v>80.102910792908219</v>
      </c>
      <c r="T696" s="19" t="s">
        <v>52</v>
      </c>
      <c r="U696" s="19" t="s">
        <v>36</v>
      </c>
      <c r="V696" s="21">
        <v>28770</v>
      </c>
      <c r="W696" s="19" t="s">
        <v>31</v>
      </c>
      <c r="X696" s="19" t="s">
        <v>1349</v>
      </c>
      <c r="Y696" s="19" t="s">
        <v>33</v>
      </c>
      <c r="Z696" s="19">
        <v>97</v>
      </c>
    </row>
    <row r="697" spans="1:26" x14ac:dyDescent="0.3">
      <c r="A697" s="10" t="s">
        <v>1348</v>
      </c>
      <c r="B697" s="10" t="s">
        <v>1392</v>
      </c>
      <c r="C697" s="10" t="s">
        <v>1393</v>
      </c>
      <c r="D697" s="11">
        <v>45544</v>
      </c>
      <c r="E697" s="12">
        <v>345880</v>
      </c>
      <c r="F697" s="10" t="s">
        <v>27</v>
      </c>
      <c r="G697" s="10" t="s">
        <v>28</v>
      </c>
      <c r="H697" s="12">
        <v>345880</v>
      </c>
      <c r="I697" s="12">
        <v>22600</v>
      </c>
      <c r="J697" s="13">
        <f t="shared" si="40"/>
        <v>6.5340580548166995</v>
      </c>
      <c r="K697" s="12">
        <v>313681</v>
      </c>
      <c r="L697" s="12">
        <v>29318</v>
      </c>
      <c r="M697" s="12">
        <f t="shared" si="41"/>
        <v>316562</v>
      </c>
      <c r="N697" s="12">
        <v>369302</v>
      </c>
      <c r="O697" s="14">
        <f t="shared" si="42"/>
        <v>0.85719005041943996</v>
      </c>
      <c r="P697" s="15">
        <v>1875</v>
      </c>
      <c r="Q697" s="16">
        <f t="shared" si="43"/>
        <v>168.83306666666667</v>
      </c>
      <c r="R697" s="17" t="s">
        <v>1348</v>
      </c>
      <c r="S697" s="18">
        <f>ABS(O1347-O697)*100</f>
        <v>85.719005041944001</v>
      </c>
      <c r="T697" s="10" t="s">
        <v>52</v>
      </c>
      <c r="U697" s="10" t="s">
        <v>36</v>
      </c>
      <c r="V697" s="12">
        <v>29318</v>
      </c>
      <c r="W697" s="10" t="s">
        <v>31</v>
      </c>
      <c r="X697" s="10" t="s">
        <v>1349</v>
      </c>
      <c r="Y697" s="10" t="s">
        <v>33</v>
      </c>
      <c r="Z697" s="10">
        <v>97</v>
      </c>
    </row>
    <row r="698" spans="1:26" x14ac:dyDescent="0.3">
      <c r="A698" s="10" t="s">
        <v>1348</v>
      </c>
      <c r="B698" s="10" t="s">
        <v>1394</v>
      </c>
      <c r="C698" s="10" t="s">
        <v>1395</v>
      </c>
      <c r="D698" s="11">
        <v>45442</v>
      </c>
      <c r="E698" s="12">
        <v>356990</v>
      </c>
      <c r="F698" s="10" t="s">
        <v>27</v>
      </c>
      <c r="G698" s="10" t="s">
        <v>28</v>
      </c>
      <c r="H698" s="12">
        <v>356990</v>
      </c>
      <c r="I698" s="12">
        <v>19200</v>
      </c>
      <c r="J698" s="13">
        <f t="shared" si="40"/>
        <v>5.3783019132188574</v>
      </c>
      <c r="K698" s="12">
        <v>347388</v>
      </c>
      <c r="L698" s="12">
        <v>42563</v>
      </c>
      <c r="M698" s="12">
        <f t="shared" si="41"/>
        <v>314427</v>
      </c>
      <c r="N698" s="12">
        <v>395876</v>
      </c>
      <c r="O698" s="14">
        <f t="shared" si="42"/>
        <v>0.79425628227020584</v>
      </c>
      <c r="P698" s="15">
        <v>2062</v>
      </c>
      <c r="Q698" s="16">
        <f t="shared" si="43"/>
        <v>152.48642095053347</v>
      </c>
      <c r="R698" s="17" t="s">
        <v>1348</v>
      </c>
      <c r="S698" s="18">
        <f>ABS(O1347-O698)*100</f>
        <v>79.425628227020582</v>
      </c>
      <c r="T698" s="10" t="s">
        <v>52</v>
      </c>
      <c r="U698" s="10" t="s">
        <v>36</v>
      </c>
      <c r="V698" s="12">
        <v>42563</v>
      </c>
      <c r="W698" s="10" t="s">
        <v>31</v>
      </c>
      <c r="X698" s="10" t="s">
        <v>1349</v>
      </c>
      <c r="Y698" s="10" t="s">
        <v>33</v>
      </c>
      <c r="Z698" s="10">
        <v>98</v>
      </c>
    </row>
    <row r="699" spans="1:26" x14ac:dyDescent="0.3">
      <c r="A699" s="19" t="s">
        <v>1348</v>
      </c>
      <c r="B699" s="19" t="s">
        <v>1396</v>
      </c>
      <c r="C699" s="19" t="s">
        <v>1397</v>
      </c>
      <c r="D699" s="20">
        <v>45443</v>
      </c>
      <c r="E699" s="21">
        <v>362490</v>
      </c>
      <c r="F699" s="19" t="s">
        <v>27</v>
      </c>
      <c r="G699" s="19" t="s">
        <v>28</v>
      </c>
      <c r="H699" s="21">
        <v>362490</v>
      </c>
      <c r="I699" s="21">
        <v>16100</v>
      </c>
      <c r="J699" s="22">
        <f t="shared" si="40"/>
        <v>4.4415018345333666</v>
      </c>
      <c r="K699" s="21">
        <v>380522</v>
      </c>
      <c r="L699" s="21">
        <v>35757</v>
      </c>
      <c r="M699" s="21">
        <f t="shared" si="41"/>
        <v>326733</v>
      </c>
      <c r="N699" s="21">
        <v>447746</v>
      </c>
      <c r="O699" s="23">
        <f t="shared" si="42"/>
        <v>0.72972846211914788</v>
      </c>
      <c r="P699" s="24">
        <v>2306</v>
      </c>
      <c r="Q699" s="25">
        <f t="shared" si="43"/>
        <v>141.68820468343452</v>
      </c>
      <c r="R699" s="26" t="s">
        <v>1348</v>
      </c>
      <c r="S699" s="27">
        <f>ABS(O1347-O699)*100</f>
        <v>72.972846211914785</v>
      </c>
      <c r="T699" s="19" t="s">
        <v>52</v>
      </c>
      <c r="U699" s="19" t="s">
        <v>36</v>
      </c>
      <c r="V699" s="21">
        <v>35757</v>
      </c>
      <c r="W699" s="19" t="s">
        <v>31</v>
      </c>
      <c r="X699" s="19" t="s">
        <v>1349</v>
      </c>
      <c r="Y699" s="19" t="s">
        <v>33</v>
      </c>
      <c r="Z699" s="19">
        <v>98</v>
      </c>
    </row>
    <row r="700" spans="1:26" x14ac:dyDescent="0.3">
      <c r="A700" s="19" t="s">
        <v>1348</v>
      </c>
      <c r="B700" s="19" t="s">
        <v>1398</v>
      </c>
      <c r="C700" s="19" t="s">
        <v>1399</v>
      </c>
      <c r="D700" s="20">
        <v>45408</v>
      </c>
      <c r="E700" s="21">
        <v>337990</v>
      </c>
      <c r="F700" s="19" t="s">
        <v>27</v>
      </c>
      <c r="G700" s="19" t="s">
        <v>28</v>
      </c>
      <c r="H700" s="21">
        <v>337990</v>
      </c>
      <c r="I700" s="21">
        <v>25300</v>
      </c>
      <c r="J700" s="22">
        <f t="shared" si="40"/>
        <v>7.4854285629752351</v>
      </c>
      <c r="K700" s="21">
        <v>318373</v>
      </c>
      <c r="L700" s="21">
        <v>35346</v>
      </c>
      <c r="M700" s="21">
        <f t="shared" si="41"/>
        <v>302644</v>
      </c>
      <c r="N700" s="21">
        <v>367567</v>
      </c>
      <c r="O700" s="23">
        <f t="shared" si="42"/>
        <v>0.82337097726400899</v>
      </c>
      <c r="P700" s="24">
        <v>1875</v>
      </c>
      <c r="Q700" s="25">
        <f t="shared" si="43"/>
        <v>161.41013333333333</v>
      </c>
      <c r="R700" s="26" t="s">
        <v>1348</v>
      </c>
      <c r="S700" s="27">
        <f>ABS(O1347-O700)*100</f>
        <v>82.337097726400899</v>
      </c>
      <c r="T700" s="19" t="s">
        <v>52</v>
      </c>
      <c r="U700" s="19" t="s">
        <v>36</v>
      </c>
      <c r="V700" s="21">
        <v>35346</v>
      </c>
      <c r="W700" s="19" t="s">
        <v>31</v>
      </c>
      <c r="X700" s="19" t="s">
        <v>1349</v>
      </c>
      <c r="Y700" s="19" t="s">
        <v>33</v>
      </c>
      <c r="Z700" s="19">
        <v>97</v>
      </c>
    </row>
    <row r="701" spans="1:26" x14ac:dyDescent="0.3">
      <c r="A701" s="10" t="s">
        <v>1348</v>
      </c>
      <c r="B701" s="10" t="s">
        <v>1400</v>
      </c>
      <c r="C701" s="10" t="s">
        <v>1401</v>
      </c>
      <c r="D701" s="11">
        <v>45499</v>
      </c>
      <c r="E701" s="12">
        <v>359990</v>
      </c>
      <c r="F701" s="10" t="s">
        <v>27</v>
      </c>
      <c r="G701" s="10" t="s">
        <v>28</v>
      </c>
      <c r="H701" s="12">
        <v>359990</v>
      </c>
      <c r="I701" s="12">
        <v>13000</v>
      </c>
      <c r="J701" s="13">
        <f t="shared" si="40"/>
        <v>3.6112114225395149</v>
      </c>
      <c r="K701" s="12">
        <v>339955</v>
      </c>
      <c r="L701" s="12">
        <v>28770</v>
      </c>
      <c r="M701" s="12">
        <f t="shared" si="41"/>
        <v>331220</v>
      </c>
      <c r="N701" s="12">
        <v>404136</v>
      </c>
      <c r="O701" s="14">
        <f t="shared" si="42"/>
        <v>0.81957558841578082</v>
      </c>
      <c r="P701" s="15">
        <v>2100</v>
      </c>
      <c r="Q701" s="16">
        <f t="shared" si="43"/>
        <v>157.72380952380954</v>
      </c>
      <c r="R701" s="17" t="s">
        <v>1348</v>
      </c>
      <c r="S701" s="18">
        <f>ABS(O1347-O701)*100</f>
        <v>81.957558841578077</v>
      </c>
      <c r="T701" s="10" t="s">
        <v>52</v>
      </c>
      <c r="U701" s="10" t="s">
        <v>36</v>
      </c>
      <c r="V701" s="12">
        <v>28770</v>
      </c>
      <c r="W701" s="10" t="s">
        <v>31</v>
      </c>
      <c r="X701" s="10" t="s">
        <v>1349</v>
      </c>
      <c r="Y701" s="10" t="s">
        <v>33</v>
      </c>
      <c r="Z701" s="10">
        <v>98</v>
      </c>
    </row>
    <row r="702" spans="1:26" x14ac:dyDescent="0.3">
      <c r="A702" s="10" t="s">
        <v>1348</v>
      </c>
      <c r="B702" s="10" t="s">
        <v>1402</v>
      </c>
      <c r="C702" s="10" t="s">
        <v>1403</v>
      </c>
      <c r="D702" s="11">
        <v>45541</v>
      </c>
      <c r="E702" s="12">
        <v>372490</v>
      </c>
      <c r="F702" s="10" t="s">
        <v>27</v>
      </c>
      <c r="G702" s="10" t="s">
        <v>28</v>
      </c>
      <c r="H702" s="12">
        <v>372490</v>
      </c>
      <c r="I702" s="12">
        <v>13000</v>
      </c>
      <c r="J702" s="13">
        <f t="shared" si="40"/>
        <v>3.4900265778947088</v>
      </c>
      <c r="K702" s="12">
        <v>375890</v>
      </c>
      <c r="L702" s="12">
        <v>28770</v>
      </c>
      <c r="M702" s="12">
        <f t="shared" si="41"/>
        <v>343720</v>
      </c>
      <c r="N702" s="12">
        <v>450805</v>
      </c>
      <c r="O702" s="14">
        <f t="shared" si="42"/>
        <v>0.76245826909639425</v>
      </c>
      <c r="P702" s="15">
        <v>2332</v>
      </c>
      <c r="Q702" s="16">
        <f t="shared" si="43"/>
        <v>147.39279588336191</v>
      </c>
      <c r="R702" s="17" t="s">
        <v>1348</v>
      </c>
      <c r="S702" s="18">
        <f>ABS(O1347-O702)*100</f>
        <v>76.245826909639419</v>
      </c>
      <c r="T702" s="10" t="s">
        <v>52</v>
      </c>
      <c r="U702" s="10" t="s">
        <v>36</v>
      </c>
      <c r="V702" s="12">
        <v>28770</v>
      </c>
      <c r="W702" s="10" t="s">
        <v>31</v>
      </c>
      <c r="X702" s="10" t="s">
        <v>1349</v>
      </c>
      <c r="Y702" s="10" t="s">
        <v>33</v>
      </c>
      <c r="Z702" s="10">
        <v>98</v>
      </c>
    </row>
    <row r="703" spans="1:26" x14ac:dyDescent="0.3">
      <c r="A703" s="19" t="s">
        <v>1348</v>
      </c>
      <c r="B703" s="19" t="s">
        <v>1404</v>
      </c>
      <c r="C703" s="19" t="s">
        <v>1405</v>
      </c>
      <c r="D703" s="20">
        <v>45551</v>
      </c>
      <c r="E703" s="21">
        <v>348990</v>
      </c>
      <c r="F703" s="19" t="s">
        <v>27</v>
      </c>
      <c r="G703" s="19" t="s">
        <v>28</v>
      </c>
      <c r="H703" s="21">
        <v>348990</v>
      </c>
      <c r="I703" s="21">
        <v>13000</v>
      </c>
      <c r="J703" s="22">
        <f t="shared" si="40"/>
        <v>3.7250351012923004</v>
      </c>
      <c r="K703" s="21">
        <v>327567</v>
      </c>
      <c r="L703" s="21">
        <v>28770</v>
      </c>
      <c r="M703" s="21">
        <f t="shared" si="41"/>
        <v>320220</v>
      </c>
      <c r="N703" s="21">
        <v>388048</v>
      </c>
      <c r="O703" s="23">
        <f t="shared" si="42"/>
        <v>0.825207190862986</v>
      </c>
      <c r="P703" s="24">
        <v>1855</v>
      </c>
      <c r="Q703" s="25">
        <f t="shared" si="43"/>
        <v>172.62533692722371</v>
      </c>
      <c r="R703" s="26" t="s">
        <v>1348</v>
      </c>
      <c r="S703" s="27">
        <f>ABS(O1347-O703)*100</f>
        <v>82.520719086298598</v>
      </c>
      <c r="T703" s="19" t="s">
        <v>52</v>
      </c>
      <c r="U703" s="19" t="s">
        <v>36</v>
      </c>
      <c r="V703" s="21">
        <v>28770</v>
      </c>
      <c r="W703" s="19" t="s">
        <v>31</v>
      </c>
      <c r="X703" s="19" t="s">
        <v>1349</v>
      </c>
      <c r="Y703" s="19" t="s">
        <v>33</v>
      </c>
      <c r="Z703" s="19">
        <v>98</v>
      </c>
    </row>
    <row r="704" spans="1:26" x14ac:dyDescent="0.3">
      <c r="A704" s="19" t="s">
        <v>1348</v>
      </c>
      <c r="B704" s="19" t="s">
        <v>1406</v>
      </c>
      <c r="C704" s="19" t="s">
        <v>1407</v>
      </c>
      <c r="D704" s="20">
        <v>45482</v>
      </c>
      <c r="E704" s="21">
        <v>362490</v>
      </c>
      <c r="F704" s="19" t="s">
        <v>27</v>
      </c>
      <c r="G704" s="19" t="s">
        <v>28</v>
      </c>
      <c r="H704" s="21">
        <v>362490</v>
      </c>
      <c r="I704" s="21">
        <v>13000</v>
      </c>
      <c r="J704" s="22">
        <f t="shared" ref="J704:J767" si="44">I704/H704*100</f>
        <v>3.5863058291263203</v>
      </c>
      <c r="K704" s="21">
        <v>336728</v>
      </c>
      <c r="L704" s="21">
        <v>28770</v>
      </c>
      <c r="M704" s="21">
        <f t="shared" ref="M704:M767" si="45">H704-L704</f>
        <v>333720</v>
      </c>
      <c r="N704" s="21">
        <v>399945</v>
      </c>
      <c r="O704" s="23">
        <f t="shared" ref="O704:O767" si="46">M704/N704</f>
        <v>0.83441473202565353</v>
      </c>
      <c r="P704" s="24">
        <v>2062</v>
      </c>
      <c r="Q704" s="25">
        <f t="shared" ref="Q704:Q767" si="47">M704/P704</f>
        <v>161.84287099903005</v>
      </c>
      <c r="R704" s="26" t="s">
        <v>1348</v>
      </c>
      <c r="S704" s="27">
        <f>ABS(O1347-O704)*100</f>
        <v>83.441473202565348</v>
      </c>
      <c r="T704" s="19" t="s">
        <v>52</v>
      </c>
      <c r="U704" s="19" t="s">
        <v>36</v>
      </c>
      <c r="V704" s="21">
        <v>28770</v>
      </c>
      <c r="W704" s="19" t="s">
        <v>31</v>
      </c>
      <c r="X704" s="19" t="s">
        <v>1349</v>
      </c>
      <c r="Y704" s="19" t="s">
        <v>33</v>
      </c>
      <c r="Z704" s="19">
        <v>98</v>
      </c>
    </row>
    <row r="705" spans="1:26" x14ac:dyDescent="0.3">
      <c r="A705" s="10" t="s">
        <v>1348</v>
      </c>
      <c r="B705" s="10" t="s">
        <v>1408</v>
      </c>
      <c r="C705" s="10" t="s">
        <v>1409</v>
      </c>
      <c r="D705" s="11">
        <v>45520</v>
      </c>
      <c r="E705" s="12">
        <v>375990</v>
      </c>
      <c r="F705" s="10" t="s">
        <v>27</v>
      </c>
      <c r="G705" s="10" t="s">
        <v>28</v>
      </c>
      <c r="H705" s="12">
        <v>375990</v>
      </c>
      <c r="I705" s="12">
        <v>13000</v>
      </c>
      <c r="J705" s="13">
        <f t="shared" si="44"/>
        <v>3.4575387643288389</v>
      </c>
      <c r="K705" s="12">
        <v>376580</v>
      </c>
      <c r="L705" s="12">
        <v>28770</v>
      </c>
      <c r="M705" s="12">
        <f t="shared" si="45"/>
        <v>347220</v>
      </c>
      <c r="N705" s="12">
        <v>451701</v>
      </c>
      <c r="O705" s="14">
        <f t="shared" si="46"/>
        <v>0.76869433541214205</v>
      </c>
      <c r="P705" s="15">
        <v>2305</v>
      </c>
      <c r="Q705" s="16">
        <f t="shared" si="47"/>
        <v>150.63774403470717</v>
      </c>
      <c r="R705" s="17" t="s">
        <v>1348</v>
      </c>
      <c r="S705" s="18">
        <f>ABS(O1347-O705)*100</f>
        <v>76.869433541214207</v>
      </c>
      <c r="T705" s="10" t="s">
        <v>52</v>
      </c>
      <c r="U705" s="10" t="s">
        <v>36</v>
      </c>
      <c r="V705" s="12">
        <v>28770</v>
      </c>
      <c r="W705" s="10" t="s">
        <v>31</v>
      </c>
      <c r="X705" s="10" t="s">
        <v>1349</v>
      </c>
      <c r="Y705" s="10" t="s">
        <v>33</v>
      </c>
      <c r="Z705" s="10">
        <v>98</v>
      </c>
    </row>
    <row r="706" spans="1:26" x14ac:dyDescent="0.3">
      <c r="A706" s="10" t="s">
        <v>1348</v>
      </c>
      <c r="B706" s="10" t="s">
        <v>1410</v>
      </c>
      <c r="C706" s="10" t="s">
        <v>1411</v>
      </c>
      <c r="D706" s="11">
        <v>45534</v>
      </c>
      <c r="E706" s="12">
        <v>349880</v>
      </c>
      <c r="F706" s="10" t="s">
        <v>27</v>
      </c>
      <c r="G706" s="10" t="s">
        <v>28</v>
      </c>
      <c r="H706" s="12">
        <v>349880</v>
      </c>
      <c r="I706" s="12">
        <v>13000</v>
      </c>
      <c r="J706" s="13">
        <f t="shared" si="44"/>
        <v>3.7155596204412946</v>
      </c>
      <c r="K706" s="12">
        <v>318118</v>
      </c>
      <c r="L706" s="12">
        <v>28770</v>
      </c>
      <c r="M706" s="12">
        <f t="shared" si="45"/>
        <v>321110</v>
      </c>
      <c r="N706" s="12">
        <v>375776</v>
      </c>
      <c r="O706" s="14">
        <f t="shared" si="46"/>
        <v>0.85452503619177378</v>
      </c>
      <c r="P706" s="15">
        <v>1877</v>
      </c>
      <c r="Q706" s="16">
        <f t="shared" si="47"/>
        <v>171.07618540223763</v>
      </c>
      <c r="R706" s="17" t="s">
        <v>1348</v>
      </c>
      <c r="S706" s="18">
        <f>ABS(O1347-O706)*100</f>
        <v>85.452503619177378</v>
      </c>
      <c r="T706" s="10" t="s">
        <v>52</v>
      </c>
      <c r="U706" s="10" t="s">
        <v>36</v>
      </c>
      <c r="V706" s="12">
        <v>28770</v>
      </c>
      <c r="W706" s="10" t="s">
        <v>31</v>
      </c>
      <c r="X706" s="10" t="s">
        <v>1349</v>
      </c>
      <c r="Y706" s="10" t="s">
        <v>33</v>
      </c>
      <c r="Z706" s="10">
        <v>98</v>
      </c>
    </row>
    <row r="707" spans="1:26" x14ac:dyDescent="0.3">
      <c r="A707" s="19" t="s">
        <v>1348</v>
      </c>
      <c r="B707" s="19" t="s">
        <v>1412</v>
      </c>
      <c r="C707" s="19" t="s">
        <v>1413</v>
      </c>
      <c r="D707" s="20">
        <v>45657</v>
      </c>
      <c r="E707" s="21">
        <v>345990</v>
      </c>
      <c r="F707" s="19" t="s">
        <v>27</v>
      </c>
      <c r="G707" s="19" t="s">
        <v>28</v>
      </c>
      <c r="H707" s="21">
        <v>345990</v>
      </c>
      <c r="I707" s="21">
        <v>13000</v>
      </c>
      <c r="J707" s="22">
        <f t="shared" si="44"/>
        <v>3.7573340269949997</v>
      </c>
      <c r="K707" s="21">
        <v>338436</v>
      </c>
      <c r="L707" s="21">
        <v>28770</v>
      </c>
      <c r="M707" s="21">
        <f t="shared" si="45"/>
        <v>317220</v>
      </c>
      <c r="N707" s="21">
        <v>402163</v>
      </c>
      <c r="O707" s="23">
        <f t="shared" si="46"/>
        <v>0.78878464702123263</v>
      </c>
      <c r="P707" s="24">
        <v>2062</v>
      </c>
      <c r="Q707" s="25">
        <f t="shared" si="47"/>
        <v>153.84093113482055</v>
      </c>
      <c r="R707" s="26" t="s">
        <v>1348</v>
      </c>
      <c r="S707" s="27">
        <f>ABS(O1347-O707)*100</f>
        <v>78.878464702123267</v>
      </c>
      <c r="T707" s="19" t="s">
        <v>52</v>
      </c>
      <c r="U707" s="19" t="s">
        <v>31</v>
      </c>
      <c r="V707" s="21">
        <v>28770</v>
      </c>
      <c r="W707" s="19" t="s">
        <v>31</v>
      </c>
      <c r="X707" s="19" t="s">
        <v>1349</v>
      </c>
      <c r="Y707" s="19" t="s">
        <v>33</v>
      </c>
      <c r="Z707" s="19">
        <v>98</v>
      </c>
    </row>
    <row r="708" spans="1:26" x14ac:dyDescent="0.3">
      <c r="A708" s="19" t="s">
        <v>1348</v>
      </c>
      <c r="B708" s="19" t="s">
        <v>1414</v>
      </c>
      <c r="C708" s="19" t="s">
        <v>1415</v>
      </c>
      <c r="D708" s="20">
        <v>45512</v>
      </c>
      <c r="E708" s="21">
        <v>370000</v>
      </c>
      <c r="F708" s="19" t="s">
        <v>27</v>
      </c>
      <c r="G708" s="19" t="s">
        <v>28</v>
      </c>
      <c r="H708" s="21">
        <v>370000</v>
      </c>
      <c r="I708" s="21">
        <v>13000</v>
      </c>
      <c r="J708" s="22">
        <f t="shared" si="44"/>
        <v>3.5135135135135136</v>
      </c>
      <c r="K708" s="21">
        <v>374580</v>
      </c>
      <c r="L708" s="21">
        <v>28770</v>
      </c>
      <c r="M708" s="21">
        <f t="shared" si="45"/>
        <v>341230</v>
      </c>
      <c r="N708" s="21">
        <v>449103</v>
      </c>
      <c r="O708" s="23">
        <f t="shared" si="46"/>
        <v>0.7598034303934732</v>
      </c>
      <c r="P708" s="24">
        <v>2296</v>
      </c>
      <c r="Q708" s="25">
        <f t="shared" si="47"/>
        <v>148.61933797909407</v>
      </c>
      <c r="R708" s="26" t="s">
        <v>1348</v>
      </c>
      <c r="S708" s="27">
        <f>ABS(O1347-O708)*100</f>
        <v>75.980343039347318</v>
      </c>
      <c r="T708" s="19" t="s">
        <v>52</v>
      </c>
      <c r="U708" s="19" t="s">
        <v>36</v>
      </c>
      <c r="V708" s="21">
        <v>28770</v>
      </c>
      <c r="W708" s="19" t="s">
        <v>31</v>
      </c>
      <c r="X708" s="19" t="s">
        <v>1349</v>
      </c>
      <c r="Y708" s="19" t="s">
        <v>33</v>
      </c>
      <c r="Z708" s="19">
        <v>98</v>
      </c>
    </row>
    <row r="709" spans="1:26" x14ac:dyDescent="0.3">
      <c r="A709" s="10" t="s">
        <v>1348</v>
      </c>
      <c r="B709" s="10" t="s">
        <v>1416</v>
      </c>
      <c r="C709" s="10" t="s">
        <v>1417</v>
      </c>
      <c r="D709" s="11">
        <v>45590</v>
      </c>
      <c r="E709" s="12">
        <v>344880</v>
      </c>
      <c r="F709" s="10" t="s">
        <v>27</v>
      </c>
      <c r="G709" s="10" t="s">
        <v>28</v>
      </c>
      <c r="H709" s="12">
        <v>344880</v>
      </c>
      <c r="I709" s="12">
        <v>13000</v>
      </c>
      <c r="J709" s="13">
        <f t="shared" si="44"/>
        <v>3.7694270470888429</v>
      </c>
      <c r="K709" s="12">
        <v>333844</v>
      </c>
      <c r="L709" s="12">
        <v>28770</v>
      </c>
      <c r="M709" s="12">
        <f t="shared" si="45"/>
        <v>316110</v>
      </c>
      <c r="N709" s="12">
        <v>396200</v>
      </c>
      <c r="O709" s="14">
        <f t="shared" si="46"/>
        <v>0.79785461887935383</v>
      </c>
      <c r="P709" s="15">
        <v>1875</v>
      </c>
      <c r="Q709" s="16">
        <f t="shared" si="47"/>
        <v>168.59200000000001</v>
      </c>
      <c r="R709" s="17" t="s">
        <v>1348</v>
      </c>
      <c r="S709" s="18">
        <f>ABS(O1347-O709)*100</f>
        <v>79.785461887935384</v>
      </c>
      <c r="T709" s="10" t="s">
        <v>52</v>
      </c>
      <c r="U709" s="10" t="s">
        <v>31</v>
      </c>
      <c r="V709" s="12">
        <v>28770</v>
      </c>
      <c r="W709" s="10" t="s">
        <v>31</v>
      </c>
      <c r="X709" s="10" t="s">
        <v>1349</v>
      </c>
      <c r="Y709" s="10" t="s">
        <v>33</v>
      </c>
      <c r="Z709" s="10">
        <v>98</v>
      </c>
    </row>
    <row r="710" spans="1:26" x14ac:dyDescent="0.3">
      <c r="A710" s="10" t="s">
        <v>1348</v>
      </c>
      <c r="B710" s="10" t="s">
        <v>1418</v>
      </c>
      <c r="C710" s="10" t="s">
        <v>1419</v>
      </c>
      <c r="D710" s="11">
        <v>45533</v>
      </c>
      <c r="E710" s="12">
        <v>366990</v>
      </c>
      <c r="F710" s="10" t="s">
        <v>27</v>
      </c>
      <c r="G710" s="10" t="s">
        <v>28</v>
      </c>
      <c r="H710" s="12">
        <v>366990</v>
      </c>
      <c r="I710" s="12">
        <v>13000</v>
      </c>
      <c r="J710" s="13">
        <f t="shared" si="44"/>
        <v>3.5423308537017353</v>
      </c>
      <c r="K710" s="12">
        <v>341456</v>
      </c>
      <c r="L710" s="12">
        <v>28770</v>
      </c>
      <c r="M710" s="12">
        <f t="shared" si="45"/>
        <v>338220</v>
      </c>
      <c r="N710" s="12">
        <v>406085</v>
      </c>
      <c r="O710" s="14">
        <f t="shared" si="46"/>
        <v>0.83287981580211035</v>
      </c>
      <c r="P710" s="15">
        <v>2086</v>
      </c>
      <c r="Q710" s="16">
        <f t="shared" si="47"/>
        <v>162.13806327900286</v>
      </c>
      <c r="R710" s="17" t="s">
        <v>1348</v>
      </c>
      <c r="S710" s="18">
        <f>ABS(O1347-O710)*100</f>
        <v>83.287981580211039</v>
      </c>
      <c r="T710" s="10" t="s">
        <v>52</v>
      </c>
      <c r="U710" s="10" t="s">
        <v>36</v>
      </c>
      <c r="V710" s="12">
        <v>28770</v>
      </c>
      <c r="W710" s="10" t="s">
        <v>31</v>
      </c>
      <c r="X710" s="10" t="s">
        <v>1349</v>
      </c>
      <c r="Y710" s="10" t="s">
        <v>33</v>
      </c>
      <c r="Z710" s="10">
        <v>98</v>
      </c>
    </row>
    <row r="711" spans="1:26" x14ac:dyDescent="0.3">
      <c r="A711" s="19" t="s">
        <v>1348</v>
      </c>
      <c r="B711" s="19" t="s">
        <v>1420</v>
      </c>
      <c r="C711" s="19" t="s">
        <v>1421</v>
      </c>
      <c r="D711" s="20">
        <v>45532</v>
      </c>
      <c r="E711" s="21">
        <v>373990</v>
      </c>
      <c r="F711" s="19" t="s">
        <v>27</v>
      </c>
      <c r="G711" s="19" t="s">
        <v>28</v>
      </c>
      <c r="H711" s="21">
        <v>373990</v>
      </c>
      <c r="I711" s="21">
        <v>13000</v>
      </c>
      <c r="J711" s="22">
        <f t="shared" si="44"/>
        <v>3.4760287708227491</v>
      </c>
      <c r="K711" s="21">
        <v>377900</v>
      </c>
      <c r="L711" s="21">
        <v>28770</v>
      </c>
      <c r="M711" s="21">
        <f t="shared" si="45"/>
        <v>345220</v>
      </c>
      <c r="N711" s="21">
        <v>453415</v>
      </c>
      <c r="O711" s="23">
        <f t="shared" si="46"/>
        <v>0.76137754595679452</v>
      </c>
      <c r="P711" s="24">
        <v>2322</v>
      </c>
      <c r="Q711" s="25">
        <f t="shared" si="47"/>
        <v>148.67355727820845</v>
      </c>
      <c r="R711" s="26" t="s">
        <v>1348</v>
      </c>
      <c r="S711" s="27">
        <f>ABS(O1347-O711)*100</f>
        <v>76.137754595679453</v>
      </c>
      <c r="T711" s="19" t="s">
        <v>52</v>
      </c>
      <c r="U711" s="19" t="s">
        <v>36</v>
      </c>
      <c r="V711" s="21">
        <v>28770</v>
      </c>
      <c r="W711" s="19" t="s">
        <v>31</v>
      </c>
      <c r="X711" s="19" t="s">
        <v>1349</v>
      </c>
      <c r="Y711" s="19" t="s">
        <v>33</v>
      </c>
      <c r="Z711" s="19">
        <v>98</v>
      </c>
    </row>
    <row r="712" spans="1:26" x14ac:dyDescent="0.3">
      <c r="A712" s="19" t="s">
        <v>1348</v>
      </c>
      <c r="B712" s="19" t="s">
        <v>1422</v>
      </c>
      <c r="C712" s="19" t="s">
        <v>1423</v>
      </c>
      <c r="D712" s="20">
        <v>45583</v>
      </c>
      <c r="E712" s="21">
        <v>335990</v>
      </c>
      <c r="F712" s="19" t="s">
        <v>27</v>
      </c>
      <c r="G712" s="19" t="s">
        <v>28</v>
      </c>
      <c r="H712" s="21">
        <v>335990</v>
      </c>
      <c r="I712" s="21">
        <v>13000</v>
      </c>
      <c r="J712" s="22">
        <f t="shared" si="44"/>
        <v>3.8691627727015683</v>
      </c>
      <c r="K712" s="21">
        <v>322930</v>
      </c>
      <c r="L712" s="21">
        <v>28770</v>
      </c>
      <c r="M712" s="21">
        <f t="shared" si="45"/>
        <v>307220</v>
      </c>
      <c r="N712" s="21">
        <v>382025</v>
      </c>
      <c r="O712" s="23">
        <f t="shared" si="46"/>
        <v>0.80418820757803811</v>
      </c>
      <c r="P712" s="24">
        <v>1915</v>
      </c>
      <c r="Q712" s="25">
        <f t="shared" si="47"/>
        <v>160.42819843342036</v>
      </c>
      <c r="R712" s="26" t="s">
        <v>1348</v>
      </c>
      <c r="S712" s="27">
        <f>ABS(O1347-O712)*100</f>
        <v>80.418820757803815</v>
      </c>
      <c r="T712" s="19" t="s">
        <v>52</v>
      </c>
      <c r="U712" s="19" t="s">
        <v>31</v>
      </c>
      <c r="V712" s="21">
        <v>28770</v>
      </c>
      <c r="W712" s="19" t="s">
        <v>31</v>
      </c>
      <c r="X712" s="19" t="s">
        <v>1349</v>
      </c>
      <c r="Y712" s="19" t="s">
        <v>33</v>
      </c>
      <c r="Z712" s="19">
        <v>98</v>
      </c>
    </row>
    <row r="713" spans="1:26" x14ac:dyDescent="0.3">
      <c r="A713" s="10" t="s">
        <v>1348</v>
      </c>
      <c r="B713" s="10" t="s">
        <v>1424</v>
      </c>
      <c r="C713" s="10" t="s">
        <v>1425</v>
      </c>
      <c r="D713" s="11">
        <v>45566</v>
      </c>
      <c r="E713" s="12">
        <v>364990</v>
      </c>
      <c r="F713" s="10" t="s">
        <v>27</v>
      </c>
      <c r="G713" s="10" t="s">
        <v>28</v>
      </c>
      <c r="H713" s="12">
        <v>364990</v>
      </c>
      <c r="I713" s="12">
        <v>13000</v>
      </c>
      <c r="J713" s="13">
        <f t="shared" si="44"/>
        <v>3.5617414175730842</v>
      </c>
      <c r="K713" s="12">
        <v>343118</v>
      </c>
      <c r="L713" s="12">
        <v>28770</v>
      </c>
      <c r="M713" s="12">
        <f t="shared" si="45"/>
        <v>336220</v>
      </c>
      <c r="N713" s="12">
        <v>408244</v>
      </c>
      <c r="O713" s="14">
        <f t="shared" si="46"/>
        <v>0.82357609664808296</v>
      </c>
      <c r="P713" s="15">
        <v>2100</v>
      </c>
      <c r="Q713" s="16">
        <f t="shared" si="47"/>
        <v>160.10476190476192</v>
      </c>
      <c r="R713" s="17" t="s">
        <v>1348</v>
      </c>
      <c r="S713" s="18">
        <f>ABS(O1347-O713)*100</f>
        <v>82.357609664808294</v>
      </c>
      <c r="T713" s="10" t="s">
        <v>52</v>
      </c>
      <c r="U713" s="10" t="s">
        <v>36</v>
      </c>
      <c r="V713" s="12">
        <v>28770</v>
      </c>
      <c r="W713" s="10" t="s">
        <v>31</v>
      </c>
      <c r="X713" s="10" t="s">
        <v>1349</v>
      </c>
      <c r="Y713" s="10" t="s">
        <v>33</v>
      </c>
      <c r="Z713" s="10">
        <v>98</v>
      </c>
    </row>
    <row r="714" spans="1:26" x14ac:dyDescent="0.3">
      <c r="A714" s="10" t="s">
        <v>1348</v>
      </c>
      <c r="B714" s="10" t="s">
        <v>1426</v>
      </c>
      <c r="C714" s="10" t="s">
        <v>1427</v>
      </c>
      <c r="D714" s="11">
        <v>45590</v>
      </c>
      <c r="E714" s="12">
        <v>376490</v>
      </c>
      <c r="F714" s="10" t="s">
        <v>27</v>
      </c>
      <c r="G714" s="10" t="s">
        <v>28</v>
      </c>
      <c r="H714" s="12">
        <v>376490</v>
      </c>
      <c r="I714" s="12">
        <v>13000</v>
      </c>
      <c r="J714" s="13">
        <f t="shared" si="44"/>
        <v>3.4529469574225078</v>
      </c>
      <c r="K714" s="12">
        <v>379956</v>
      </c>
      <c r="L714" s="12">
        <v>28770</v>
      </c>
      <c r="M714" s="12">
        <f t="shared" si="45"/>
        <v>347720</v>
      </c>
      <c r="N714" s="12">
        <v>456085</v>
      </c>
      <c r="O714" s="14">
        <f t="shared" si="46"/>
        <v>0.76240174528870719</v>
      </c>
      <c r="P714" s="15">
        <v>2332</v>
      </c>
      <c r="Q714" s="16">
        <f t="shared" si="47"/>
        <v>149.10806174957119</v>
      </c>
      <c r="R714" s="17" t="s">
        <v>1348</v>
      </c>
      <c r="S714" s="18">
        <f>ABS(O1347-O714)*100</f>
        <v>76.240174528870725</v>
      </c>
      <c r="T714" s="10" t="s">
        <v>52</v>
      </c>
      <c r="U714" s="10" t="s">
        <v>31</v>
      </c>
      <c r="V714" s="12">
        <v>28770</v>
      </c>
      <c r="W714" s="10" t="s">
        <v>31</v>
      </c>
      <c r="X714" s="10" t="s">
        <v>1349</v>
      </c>
      <c r="Y714" s="10" t="s">
        <v>33</v>
      </c>
      <c r="Z714" s="10">
        <v>98</v>
      </c>
    </row>
    <row r="715" spans="1:26" x14ac:dyDescent="0.3">
      <c r="A715" s="19" t="s">
        <v>1348</v>
      </c>
      <c r="B715" s="19" t="s">
        <v>1428</v>
      </c>
      <c r="C715" s="19" t="s">
        <v>1429</v>
      </c>
      <c r="D715" s="20">
        <v>45562</v>
      </c>
      <c r="E715" s="21">
        <v>364990</v>
      </c>
      <c r="F715" s="19" t="s">
        <v>27</v>
      </c>
      <c r="G715" s="19" t="s">
        <v>28</v>
      </c>
      <c r="H715" s="21">
        <v>364990</v>
      </c>
      <c r="I715" s="21">
        <v>13000</v>
      </c>
      <c r="J715" s="22">
        <f t="shared" si="44"/>
        <v>3.5617414175730842</v>
      </c>
      <c r="K715" s="21">
        <v>343167</v>
      </c>
      <c r="L715" s="21">
        <v>28770</v>
      </c>
      <c r="M715" s="21">
        <f t="shared" si="45"/>
        <v>336220</v>
      </c>
      <c r="N715" s="21">
        <v>408307</v>
      </c>
      <c r="O715" s="23">
        <f t="shared" si="46"/>
        <v>0.82344902242675244</v>
      </c>
      <c r="P715" s="24">
        <v>2100</v>
      </c>
      <c r="Q715" s="25">
        <f t="shared" si="47"/>
        <v>160.10476190476192</v>
      </c>
      <c r="R715" s="26" t="s">
        <v>1348</v>
      </c>
      <c r="S715" s="27">
        <f>ABS(O1347-O715)*100</f>
        <v>82.344902242675246</v>
      </c>
      <c r="T715" s="19" t="s">
        <v>52</v>
      </c>
      <c r="U715" s="19" t="s">
        <v>36</v>
      </c>
      <c r="V715" s="21">
        <v>28770</v>
      </c>
      <c r="W715" s="19" t="s">
        <v>31</v>
      </c>
      <c r="X715" s="19" t="s">
        <v>1349</v>
      </c>
      <c r="Y715" s="19" t="s">
        <v>33</v>
      </c>
      <c r="Z715" s="19">
        <v>98</v>
      </c>
    </row>
    <row r="716" spans="1:26" x14ac:dyDescent="0.3">
      <c r="A716" s="19" t="s">
        <v>1348</v>
      </c>
      <c r="B716" s="19" t="s">
        <v>1430</v>
      </c>
      <c r="C716" s="19" t="s">
        <v>1431</v>
      </c>
      <c r="D716" s="20">
        <v>45562</v>
      </c>
      <c r="E716" s="21">
        <v>373990</v>
      </c>
      <c r="F716" s="19" t="s">
        <v>27</v>
      </c>
      <c r="G716" s="19" t="s">
        <v>28</v>
      </c>
      <c r="H716" s="21">
        <v>373990</v>
      </c>
      <c r="I716" s="21">
        <v>13000</v>
      </c>
      <c r="J716" s="22">
        <f t="shared" si="44"/>
        <v>3.4760287708227491</v>
      </c>
      <c r="K716" s="21">
        <v>372614</v>
      </c>
      <c r="L716" s="21">
        <v>28770</v>
      </c>
      <c r="M716" s="21">
        <f t="shared" si="45"/>
        <v>345220</v>
      </c>
      <c r="N716" s="21">
        <v>446550</v>
      </c>
      <c r="O716" s="23">
        <f t="shared" si="46"/>
        <v>0.77308252155413726</v>
      </c>
      <c r="P716" s="24">
        <v>2277</v>
      </c>
      <c r="Q716" s="25">
        <f t="shared" si="47"/>
        <v>151.61176987263943</v>
      </c>
      <c r="R716" s="26" t="s">
        <v>1348</v>
      </c>
      <c r="S716" s="27">
        <f>ABS(O1347-O716)*100</f>
        <v>77.308252155413726</v>
      </c>
      <c r="T716" s="19" t="s">
        <v>52</v>
      </c>
      <c r="U716" s="19" t="s">
        <v>36</v>
      </c>
      <c r="V716" s="21">
        <v>28770</v>
      </c>
      <c r="W716" s="19" t="s">
        <v>31</v>
      </c>
      <c r="X716" s="19" t="s">
        <v>1349</v>
      </c>
      <c r="Y716" s="19" t="s">
        <v>33</v>
      </c>
      <c r="Z716" s="19">
        <v>98</v>
      </c>
    </row>
    <row r="717" spans="1:26" x14ac:dyDescent="0.3">
      <c r="A717" s="10" t="s">
        <v>1348</v>
      </c>
      <c r="B717" s="10" t="s">
        <v>1432</v>
      </c>
      <c r="C717" s="10" t="s">
        <v>1433</v>
      </c>
      <c r="D717" s="11">
        <v>45590</v>
      </c>
      <c r="E717" s="12">
        <v>360880</v>
      </c>
      <c r="F717" s="10" t="s">
        <v>27</v>
      </c>
      <c r="G717" s="10" t="s">
        <v>28</v>
      </c>
      <c r="H717" s="12">
        <v>360880</v>
      </c>
      <c r="I717" s="12">
        <v>13000</v>
      </c>
      <c r="J717" s="13">
        <f t="shared" si="44"/>
        <v>3.6023054755043229</v>
      </c>
      <c r="K717" s="12">
        <v>341382</v>
      </c>
      <c r="L717" s="12">
        <v>28770</v>
      </c>
      <c r="M717" s="12">
        <f t="shared" si="45"/>
        <v>332110</v>
      </c>
      <c r="N717" s="12">
        <v>405989</v>
      </c>
      <c r="O717" s="14">
        <f t="shared" si="46"/>
        <v>0.81802708940390012</v>
      </c>
      <c r="P717" s="15">
        <v>2100</v>
      </c>
      <c r="Q717" s="16">
        <f t="shared" si="47"/>
        <v>158.14761904761906</v>
      </c>
      <c r="R717" s="17" t="s">
        <v>1348</v>
      </c>
      <c r="S717" s="18">
        <f>ABS(O1347-O717)*100</f>
        <v>81.802708940390005</v>
      </c>
      <c r="T717" s="10" t="s">
        <v>52</v>
      </c>
      <c r="U717" s="10" t="s">
        <v>31</v>
      </c>
      <c r="V717" s="12">
        <v>28770</v>
      </c>
      <c r="W717" s="10" t="s">
        <v>31</v>
      </c>
      <c r="X717" s="10" t="s">
        <v>1349</v>
      </c>
      <c r="Y717" s="10" t="s">
        <v>33</v>
      </c>
      <c r="Z717" s="10">
        <v>98</v>
      </c>
    </row>
    <row r="718" spans="1:26" x14ac:dyDescent="0.3">
      <c r="A718" s="10" t="s">
        <v>1348</v>
      </c>
      <c r="B718" s="10" t="s">
        <v>1434</v>
      </c>
      <c r="C718" s="10" t="s">
        <v>1435</v>
      </c>
      <c r="D718" s="11">
        <v>45485</v>
      </c>
      <c r="E718" s="12">
        <v>332000</v>
      </c>
      <c r="F718" s="10" t="s">
        <v>27</v>
      </c>
      <c r="G718" s="10" t="s">
        <v>28</v>
      </c>
      <c r="H718" s="12">
        <v>332000</v>
      </c>
      <c r="I718" s="12">
        <v>146100</v>
      </c>
      <c r="J718" s="13">
        <f t="shared" si="44"/>
        <v>44.006024096385545</v>
      </c>
      <c r="K718" s="12">
        <v>309266</v>
      </c>
      <c r="L718" s="12">
        <v>28770</v>
      </c>
      <c r="M718" s="12">
        <f t="shared" si="45"/>
        <v>303230</v>
      </c>
      <c r="N718" s="12">
        <v>364280</v>
      </c>
      <c r="O718" s="14">
        <f t="shared" si="46"/>
        <v>0.83240913582958165</v>
      </c>
      <c r="P718" s="15">
        <v>1877</v>
      </c>
      <c r="Q718" s="16">
        <f t="shared" si="47"/>
        <v>161.55034629728289</v>
      </c>
      <c r="R718" s="17" t="s">
        <v>1348</v>
      </c>
      <c r="S718" s="18">
        <f>ABS(O1347-O718)*100</f>
        <v>83.240913582958171</v>
      </c>
      <c r="T718" s="10" t="s">
        <v>52</v>
      </c>
      <c r="U718" s="10" t="s">
        <v>36</v>
      </c>
      <c r="V718" s="12">
        <v>28770</v>
      </c>
      <c r="W718" s="10" t="s">
        <v>31</v>
      </c>
      <c r="X718" s="10" t="s">
        <v>1349</v>
      </c>
      <c r="Y718" s="10" t="s">
        <v>33</v>
      </c>
      <c r="Z718" s="10">
        <v>96</v>
      </c>
    </row>
    <row r="719" spans="1:26" x14ac:dyDescent="0.3">
      <c r="A719" s="19" t="s">
        <v>1348</v>
      </c>
      <c r="B719" s="19" t="s">
        <v>1436</v>
      </c>
      <c r="C719" s="19" t="s">
        <v>1437</v>
      </c>
      <c r="D719" s="20">
        <v>45457</v>
      </c>
      <c r="E719" s="21">
        <v>359990</v>
      </c>
      <c r="F719" s="19" t="s">
        <v>27</v>
      </c>
      <c r="G719" s="19" t="s">
        <v>28</v>
      </c>
      <c r="H719" s="21">
        <v>359990</v>
      </c>
      <c r="I719" s="21">
        <v>22900</v>
      </c>
      <c r="J719" s="22">
        <f t="shared" si="44"/>
        <v>6.3612878135503763</v>
      </c>
      <c r="K719" s="21">
        <v>370204</v>
      </c>
      <c r="L719" s="21">
        <v>29866</v>
      </c>
      <c r="M719" s="21">
        <f t="shared" si="45"/>
        <v>330124</v>
      </c>
      <c r="N719" s="21">
        <v>441997</v>
      </c>
      <c r="O719" s="23">
        <f t="shared" si="46"/>
        <v>0.74689194723041108</v>
      </c>
      <c r="P719" s="24">
        <v>2277</v>
      </c>
      <c r="Q719" s="25">
        <f t="shared" si="47"/>
        <v>144.98199385155908</v>
      </c>
      <c r="R719" s="26" t="s">
        <v>1348</v>
      </c>
      <c r="S719" s="27">
        <f>ABS(O1347-O719)*100</f>
        <v>74.689194723041112</v>
      </c>
      <c r="T719" s="19" t="s">
        <v>52</v>
      </c>
      <c r="U719" s="19" t="s">
        <v>36</v>
      </c>
      <c r="V719" s="21">
        <v>29866</v>
      </c>
      <c r="W719" s="19" t="s">
        <v>31</v>
      </c>
      <c r="X719" s="19" t="s">
        <v>1349</v>
      </c>
      <c r="Y719" s="19" t="s">
        <v>33</v>
      </c>
      <c r="Z719" s="19">
        <v>97</v>
      </c>
    </row>
    <row r="720" spans="1:26" x14ac:dyDescent="0.3">
      <c r="A720" s="19" t="s">
        <v>1348</v>
      </c>
      <c r="B720" s="19" t="s">
        <v>1438</v>
      </c>
      <c r="C720" s="19" t="s">
        <v>1439</v>
      </c>
      <c r="D720" s="20">
        <v>45408</v>
      </c>
      <c r="E720" s="21">
        <v>328490</v>
      </c>
      <c r="F720" s="19" t="s">
        <v>27</v>
      </c>
      <c r="G720" s="19" t="s">
        <v>28</v>
      </c>
      <c r="H720" s="21">
        <v>328490</v>
      </c>
      <c r="I720" s="21">
        <v>67000</v>
      </c>
      <c r="J720" s="22">
        <f t="shared" si="44"/>
        <v>20.396359097689427</v>
      </c>
      <c r="K720" s="21">
        <v>311798</v>
      </c>
      <c r="L720" s="21">
        <v>29866</v>
      </c>
      <c r="M720" s="21">
        <f t="shared" si="45"/>
        <v>298624</v>
      </c>
      <c r="N720" s="21">
        <v>366145</v>
      </c>
      <c r="O720" s="23">
        <f t="shared" si="46"/>
        <v>0.81558945226617874</v>
      </c>
      <c r="P720" s="24">
        <v>1856</v>
      </c>
      <c r="Q720" s="25">
        <f t="shared" si="47"/>
        <v>160.89655172413794</v>
      </c>
      <c r="R720" s="26" t="s">
        <v>1348</v>
      </c>
      <c r="S720" s="27">
        <f>ABS(O1347-O720)*100</f>
        <v>81.55894522661788</v>
      </c>
      <c r="T720" s="19" t="s">
        <v>52</v>
      </c>
      <c r="U720" s="19" t="s">
        <v>36</v>
      </c>
      <c r="V720" s="21">
        <v>29866</v>
      </c>
      <c r="W720" s="19" t="s">
        <v>31</v>
      </c>
      <c r="X720" s="19" t="s">
        <v>1349</v>
      </c>
      <c r="Y720" s="19" t="s">
        <v>33</v>
      </c>
      <c r="Z720" s="19">
        <v>97</v>
      </c>
    </row>
    <row r="721" spans="1:26" x14ac:dyDescent="0.3">
      <c r="A721" s="10" t="s">
        <v>1348</v>
      </c>
      <c r="B721" s="10" t="s">
        <v>1440</v>
      </c>
      <c r="C721" s="10" t="s">
        <v>1441</v>
      </c>
      <c r="D721" s="11">
        <v>45037</v>
      </c>
      <c r="E721" s="12">
        <v>324990</v>
      </c>
      <c r="F721" s="10" t="s">
        <v>27</v>
      </c>
      <c r="G721" s="10" t="s">
        <v>28</v>
      </c>
      <c r="H721" s="12">
        <v>324990</v>
      </c>
      <c r="I721" s="12">
        <v>150500</v>
      </c>
      <c r="J721" s="13">
        <f t="shared" si="44"/>
        <v>46.309117203606263</v>
      </c>
      <c r="K721" s="12">
        <v>323095</v>
      </c>
      <c r="L721" s="12">
        <v>28770</v>
      </c>
      <c r="M721" s="12">
        <f t="shared" si="45"/>
        <v>296220</v>
      </c>
      <c r="N721" s="12">
        <v>382240</v>
      </c>
      <c r="O721" s="14">
        <f t="shared" si="46"/>
        <v>0.77495814148179154</v>
      </c>
      <c r="P721" s="15">
        <v>2062</v>
      </c>
      <c r="Q721" s="16">
        <f t="shared" si="47"/>
        <v>143.65664403491755</v>
      </c>
      <c r="R721" s="17" t="s">
        <v>1348</v>
      </c>
      <c r="S721" s="18">
        <f>ABS(O1347-O721)*100</f>
        <v>77.49581414817915</v>
      </c>
      <c r="T721" s="10" t="s">
        <v>52</v>
      </c>
      <c r="U721" s="10" t="s">
        <v>36</v>
      </c>
      <c r="V721" s="12">
        <v>28770</v>
      </c>
      <c r="W721" s="10" t="s">
        <v>31</v>
      </c>
      <c r="X721" s="10" t="s">
        <v>1349</v>
      </c>
      <c r="Y721" s="10" t="s">
        <v>33</v>
      </c>
      <c r="Z721" s="10">
        <v>95</v>
      </c>
    </row>
    <row r="722" spans="1:26" x14ac:dyDescent="0.3">
      <c r="A722" s="10" t="s">
        <v>1348</v>
      </c>
      <c r="B722" s="10" t="s">
        <v>1442</v>
      </c>
      <c r="C722" s="10" t="s">
        <v>1443</v>
      </c>
      <c r="D722" s="11">
        <v>45065</v>
      </c>
      <c r="E722" s="12">
        <v>314490</v>
      </c>
      <c r="F722" s="10" t="s">
        <v>27</v>
      </c>
      <c r="G722" s="10" t="s">
        <v>28</v>
      </c>
      <c r="H722" s="12">
        <v>314490</v>
      </c>
      <c r="I722" s="12">
        <v>68900</v>
      </c>
      <c r="J722" s="13">
        <f t="shared" si="44"/>
        <v>21.908486756335655</v>
      </c>
      <c r="K722" s="12">
        <v>355590</v>
      </c>
      <c r="L722" s="12">
        <v>28770</v>
      </c>
      <c r="M722" s="12">
        <f t="shared" si="45"/>
        <v>285720</v>
      </c>
      <c r="N722" s="12">
        <v>424441</v>
      </c>
      <c r="O722" s="14">
        <f t="shared" si="46"/>
        <v>0.67316776654470234</v>
      </c>
      <c r="P722" s="15">
        <v>2212</v>
      </c>
      <c r="Q722" s="16">
        <f t="shared" si="47"/>
        <v>129.16817359855335</v>
      </c>
      <c r="R722" s="17" t="s">
        <v>1348</v>
      </c>
      <c r="S722" s="18">
        <f>ABS(O1347-O722)*100</f>
        <v>67.316776654470232</v>
      </c>
      <c r="T722" s="10" t="s">
        <v>52</v>
      </c>
      <c r="U722" s="10" t="s">
        <v>36</v>
      </c>
      <c r="V722" s="12">
        <v>28770</v>
      </c>
      <c r="W722" s="10" t="s">
        <v>31</v>
      </c>
      <c r="X722" s="10" t="s">
        <v>1349</v>
      </c>
      <c r="Y722" s="10" t="s">
        <v>33</v>
      </c>
      <c r="Z722" s="10">
        <v>96</v>
      </c>
    </row>
    <row r="723" spans="1:26" x14ac:dyDescent="0.3">
      <c r="A723" s="19" t="s">
        <v>1348</v>
      </c>
      <c r="B723" s="19" t="s">
        <v>1444</v>
      </c>
      <c r="C723" s="19" t="s">
        <v>1445</v>
      </c>
      <c r="D723" s="20">
        <v>45457</v>
      </c>
      <c r="E723" s="21">
        <v>410000</v>
      </c>
      <c r="F723" s="19" t="s">
        <v>69</v>
      </c>
      <c r="G723" s="19" t="s">
        <v>28</v>
      </c>
      <c r="H723" s="21">
        <v>410000</v>
      </c>
      <c r="I723" s="21">
        <v>184000</v>
      </c>
      <c r="J723" s="22">
        <f t="shared" si="44"/>
        <v>44.878048780487809</v>
      </c>
      <c r="K723" s="21">
        <v>390565</v>
      </c>
      <c r="L723" s="21">
        <v>33550</v>
      </c>
      <c r="M723" s="21">
        <f t="shared" si="45"/>
        <v>376450</v>
      </c>
      <c r="N723" s="21">
        <v>463655</v>
      </c>
      <c r="O723" s="23">
        <f t="shared" si="46"/>
        <v>0.81191834445870315</v>
      </c>
      <c r="P723" s="24">
        <v>2658</v>
      </c>
      <c r="Q723" s="25">
        <f t="shared" si="47"/>
        <v>141.62904439428141</v>
      </c>
      <c r="R723" s="26" t="s">
        <v>1348</v>
      </c>
      <c r="S723" s="27">
        <f>ABS(O1347-O723)*100</f>
        <v>81.191834445870313</v>
      </c>
      <c r="T723" s="19" t="s">
        <v>52</v>
      </c>
      <c r="U723" s="19" t="s">
        <v>36</v>
      </c>
      <c r="V723" s="21">
        <v>29990</v>
      </c>
      <c r="W723" s="19" t="s">
        <v>31</v>
      </c>
      <c r="X723" s="19" t="s">
        <v>1349</v>
      </c>
      <c r="Y723" s="19" t="s">
        <v>33</v>
      </c>
      <c r="Z723" s="19">
        <v>91</v>
      </c>
    </row>
    <row r="724" spans="1:26" x14ac:dyDescent="0.3">
      <c r="A724" s="19" t="s">
        <v>1348</v>
      </c>
      <c r="B724" s="19" t="s">
        <v>1446</v>
      </c>
      <c r="C724" s="19" t="s">
        <v>1447</v>
      </c>
      <c r="D724" s="20">
        <v>45225</v>
      </c>
      <c r="E724" s="21">
        <v>395000</v>
      </c>
      <c r="F724" s="19" t="s">
        <v>27</v>
      </c>
      <c r="G724" s="19" t="s">
        <v>28</v>
      </c>
      <c r="H724" s="21">
        <v>395000</v>
      </c>
      <c r="I724" s="21">
        <v>183200</v>
      </c>
      <c r="J724" s="22">
        <f t="shared" si="44"/>
        <v>46.379746835443036</v>
      </c>
      <c r="K724" s="21">
        <v>408609</v>
      </c>
      <c r="L724" s="21">
        <v>47597</v>
      </c>
      <c r="M724" s="21">
        <f t="shared" si="45"/>
        <v>347403</v>
      </c>
      <c r="N724" s="21">
        <v>468846</v>
      </c>
      <c r="O724" s="23">
        <f t="shared" si="46"/>
        <v>0.74097464839200933</v>
      </c>
      <c r="P724" s="24">
        <v>2793</v>
      </c>
      <c r="Q724" s="25">
        <f t="shared" si="47"/>
        <v>124.38345864661655</v>
      </c>
      <c r="R724" s="26" t="s">
        <v>1348</v>
      </c>
      <c r="S724" s="27">
        <f>ABS(O1347-O724)*100</f>
        <v>74.097464839200939</v>
      </c>
      <c r="T724" s="19" t="s">
        <v>52</v>
      </c>
      <c r="U724" s="19" t="s">
        <v>36</v>
      </c>
      <c r="V724" s="21">
        <v>31164</v>
      </c>
      <c r="W724" s="19" t="s">
        <v>31</v>
      </c>
      <c r="X724" s="19" t="s">
        <v>1349</v>
      </c>
      <c r="Y724" s="19" t="s">
        <v>33</v>
      </c>
      <c r="Z724" s="19">
        <v>85</v>
      </c>
    </row>
    <row r="725" spans="1:26" x14ac:dyDescent="0.3">
      <c r="A725" s="10" t="s">
        <v>1348</v>
      </c>
      <c r="B725" s="10" t="s">
        <v>1448</v>
      </c>
      <c r="C725" s="10" t="s">
        <v>1449</v>
      </c>
      <c r="D725" s="11">
        <v>45236</v>
      </c>
      <c r="E725" s="12">
        <v>324490</v>
      </c>
      <c r="F725" s="10" t="s">
        <v>27</v>
      </c>
      <c r="G725" s="10" t="s">
        <v>28</v>
      </c>
      <c r="H725" s="12">
        <v>324490</v>
      </c>
      <c r="I725" s="12">
        <v>60900</v>
      </c>
      <c r="J725" s="13">
        <f t="shared" si="44"/>
        <v>18.767912724583191</v>
      </c>
      <c r="K725" s="12">
        <v>305382</v>
      </c>
      <c r="L725" s="12">
        <v>30551</v>
      </c>
      <c r="M725" s="12">
        <f t="shared" si="45"/>
        <v>293939</v>
      </c>
      <c r="N725" s="12">
        <v>356923</v>
      </c>
      <c r="O725" s="14">
        <f t="shared" si="46"/>
        <v>0.82353616886555359</v>
      </c>
      <c r="P725" s="15">
        <v>1828</v>
      </c>
      <c r="Q725" s="16">
        <f t="shared" si="47"/>
        <v>160.79814004376368</v>
      </c>
      <c r="R725" s="17" t="s">
        <v>1348</v>
      </c>
      <c r="S725" s="18">
        <f>ABS(O1347-O725)*100</f>
        <v>82.353616886555358</v>
      </c>
      <c r="T725" s="10" t="s">
        <v>52</v>
      </c>
      <c r="U725" s="10" t="s">
        <v>36</v>
      </c>
      <c r="V725" s="12">
        <v>30551</v>
      </c>
      <c r="W725" s="10" t="s">
        <v>31</v>
      </c>
      <c r="X725" s="10" t="s">
        <v>1349</v>
      </c>
      <c r="Y725" s="10" t="s">
        <v>33</v>
      </c>
      <c r="Z725" s="10">
        <v>96</v>
      </c>
    </row>
    <row r="726" spans="1:26" x14ac:dyDescent="0.3">
      <c r="A726" s="10" t="s">
        <v>1348</v>
      </c>
      <c r="B726" s="10" t="s">
        <v>1450</v>
      </c>
      <c r="C726" s="10" t="s">
        <v>1451</v>
      </c>
      <c r="D726" s="11">
        <v>45547</v>
      </c>
      <c r="E726" s="12">
        <v>375000</v>
      </c>
      <c r="F726" s="10" t="s">
        <v>27</v>
      </c>
      <c r="G726" s="10" t="s">
        <v>28</v>
      </c>
      <c r="H726" s="12">
        <v>375000</v>
      </c>
      <c r="I726" s="12">
        <v>161700</v>
      </c>
      <c r="J726" s="13">
        <f t="shared" si="44"/>
        <v>43.120000000000005</v>
      </c>
      <c r="K726" s="12">
        <v>343552</v>
      </c>
      <c r="L726" s="12">
        <v>41769</v>
      </c>
      <c r="M726" s="12">
        <f t="shared" si="45"/>
        <v>333231</v>
      </c>
      <c r="N726" s="12">
        <v>391925</v>
      </c>
      <c r="O726" s="14">
        <f t="shared" si="46"/>
        <v>0.8502417554379027</v>
      </c>
      <c r="P726" s="15">
        <v>2362</v>
      </c>
      <c r="Q726" s="16">
        <f t="shared" si="47"/>
        <v>141.08001693480102</v>
      </c>
      <c r="R726" s="17" t="s">
        <v>1348</v>
      </c>
      <c r="S726" s="18">
        <f>ABS(O1347-O726)*100</f>
        <v>85.024175543790264</v>
      </c>
      <c r="T726" s="10" t="s">
        <v>52</v>
      </c>
      <c r="U726" s="10" t="s">
        <v>36</v>
      </c>
      <c r="V726" s="12">
        <v>41769</v>
      </c>
      <c r="W726" s="10" t="s">
        <v>31</v>
      </c>
      <c r="X726" s="10" t="s">
        <v>1349</v>
      </c>
      <c r="Y726" s="10" t="s">
        <v>33</v>
      </c>
      <c r="Z726" s="10">
        <v>84</v>
      </c>
    </row>
    <row r="727" spans="1:26" x14ac:dyDescent="0.3">
      <c r="A727" s="19" t="s">
        <v>1348</v>
      </c>
      <c r="B727" s="19" t="s">
        <v>1452</v>
      </c>
      <c r="C727" s="19" t="s">
        <v>1453</v>
      </c>
      <c r="D727" s="20">
        <v>45078</v>
      </c>
      <c r="E727" s="21">
        <v>323000</v>
      </c>
      <c r="F727" s="19" t="s">
        <v>27</v>
      </c>
      <c r="G727" s="19" t="s">
        <v>28</v>
      </c>
      <c r="H727" s="21">
        <v>323000</v>
      </c>
      <c r="I727" s="21">
        <v>64400</v>
      </c>
      <c r="J727" s="22">
        <f t="shared" si="44"/>
        <v>19.938080495356036</v>
      </c>
      <c r="K727" s="21">
        <v>324483</v>
      </c>
      <c r="L727" s="21">
        <v>28770</v>
      </c>
      <c r="M727" s="21">
        <f t="shared" si="45"/>
        <v>294230</v>
      </c>
      <c r="N727" s="21">
        <v>384042</v>
      </c>
      <c r="O727" s="23">
        <f t="shared" si="46"/>
        <v>0.76614016175314159</v>
      </c>
      <c r="P727" s="24">
        <v>2024</v>
      </c>
      <c r="Q727" s="25">
        <f t="shared" si="47"/>
        <v>145.37055335968378</v>
      </c>
      <c r="R727" s="26" t="s">
        <v>1348</v>
      </c>
      <c r="S727" s="27">
        <f>ABS(O1347-O727)*100</f>
        <v>76.614016175314163</v>
      </c>
      <c r="T727" s="19" t="s">
        <v>52</v>
      </c>
      <c r="U727" s="19" t="s">
        <v>36</v>
      </c>
      <c r="V727" s="21">
        <v>28770</v>
      </c>
      <c r="W727" s="19" t="s">
        <v>31</v>
      </c>
      <c r="X727" s="19" t="s">
        <v>1349</v>
      </c>
      <c r="Y727" s="19" t="s">
        <v>33</v>
      </c>
      <c r="Z727" s="19">
        <v>96</v>
      </c>
    </row>
    <row r="728" spans="1:26" x14ac:dyDescent="0.3">
      <c r="A728" s="10" t="s">
        <v>1474</v>
      </c>
      <c r="B728" s="10" t="s">
        <v>1472</v>
      </c>
      <c r="C728" s="10" t="s">
        <v>1473</v>
      </c>
      <c r="D728" s="11">
        <v>45083</v>
      </c>
      <c r="E728" s="12">
        <v>163000</v>
      </c>
      <c r="F728" s="10" t="s">
        <v>27</v>
      </c>
      <c r="G728" s="10" t="s">
        <v>28</v>
      </c>
      <c r="H728" s="12">
        <v>163000</v>
      </c>
      <c r="I728" s="12">
        <v>67700</v>
      </c>
      <c r="J728" s="13">
        <f t="shared" si="44"/>
        <v>41.533742331288344</v>
      </c>
      <c r="K728" s="12">
        <v>167148</v>
      </c>
      <c r="L728" s="12">
        <v>13065</v>
      </c>
      <c r="M728" s="12">
        <f t="shared" si="45"/>
        <v>149935</v>
      </c>
      <c r="N728" s="12">
        <v>79424</v>
      </c>
      <c r="O728" s="14">
        <f t="shared" si="46"/>
        <v>1.8877795124899275</v>
      </c>
      <c r="P728" s="15">
        <v>999</v>
      </c>
      <c r="Q728" s="16">
        <f t="shared" si="47"/>
        <v>150.0850850850851</v>
      </c>
      <c r="R728" s="17" t="s">
        <v>1474</v>
      </c>
      <c r="S728" s="18">
        <f>ABS(O1337-O728)*100</f>
        <v>188.77795124899274</v>
      </c>
      <c r="T728" s="10" t="s">
        <v>30</v>
      </c>
      <c r="U728" s="10" t="s">
        <v>36</v>
      </c>
      <c r="V728" s="12">
        <v>13065</v>
      </c>
      <c r="W728" s="10" t="s">
        <v>31</v>
      </c>
      <c r="X728" s="10" t="s">
        <v>1475</v>
      </c>
      <c r="Y728" s="10" t="s">
        <v>33</v>
      </c>
      <c r="Z728" s="10">
        <v>45</v>
      </c>
    </row>
    <row r="729" spans="1:26" x14ac:dyDescent="0.3">
      <c r="A729" s="19" t="s">
        <v>1474</v>
      </c>
      <c r="B729" s="19" t="s">
        <v>1476</v>
      </c>
      <c r="C729" s="19" t="s">
        <v>1477</v>
      </c>
      <c r="D729" s="20">
        <v>45687</v>
      </c>
      <c r="E729" s="21">
        <v>285000</v>
      </c>
      <c r="F729" s="19" t="s">
        <v>27</v>
      </c>
      <c r="G729" s="19" t="s">
        <v>28</v>
      </c>
      <c r="H729" s="21">
        <v>285000</v>
      </c>
      <c r="I729" s="21">
        <v>179900</v>
      </c>
      <c r="J729" s="22">
        <f t="shared" si="44"/>
        <v>63.122807017543856</v>
      </c>
      <c r="K729" s="21">
        <v>368800</v>
      </c>
      <c r="L729" s="21">
        <v>27505</v>
      </c>
      <c r="M729" s="21">
        <f t="shared" si="45"/>
        <v>257495</v>
      </c>
      <c r="N729" s="21">
        <v>175925</v>
      </c>
      <c r="O729" s="23">
        <f t="shared" si="46"/>
        <v>1.4636634929657524</v>
      </c>
      <c r="P729" s="24">
        <v>2589</v>
      </c>
      <c r="Q729" s="25">
        <f t="shared" si="47"/>
        <v>99.457319428350715</v>
      </c>
      <c r="R729" s="26" t="s">
        <v>1474</v>
      </c>
      <c r="S729" s="27">
        <f>ABS(O1337-O729)*100</f>
        <v>146.36634929657524</v>
      </c>
      <c r="T729" s="19" t="s">
        <v>1478</v>
      </c>
      <c r="U729" s="19" t="s">
        <v>31</v>
      </c>
      <c r="V729" s="21">
        <v>27505</v>
      </c>
      <c r="W729" s="19" t="s">
        <v>31</v>
      </c>
      <c r="X729" s="19" t="s">
        <v>1475</v>
      </c>
      <c r="Y729" s="19" t="s">
        <v>33</v>
      </c>
      <c r="Z729" s="19">
        <v>57</v>
      </c>
    </row>
    <row r="730" spans="1:26" x14ac:dyDescent="0.3">
      <c r="A730" s="19" t="s">
        <v>1474</v>
      </c>
      <c r="B730" s="19" t="s">
        <v>1479</v>
      </c>
      <c r="C730" s="19" t="s">
        <v>1480</v>
      </c>
      <c r="D730" s="20">
        <v>45023</v>
      </c>
      <c r="E730" s="21">
        <v>73000</v>
      </c>
      <c r="F730" s="19" t="s">
        <v>27</v>
      </c>
      <c r="G730" s="19" t="s">
        <v>28</v>
      </c>
      <c r="H730" s="21">
        <v>73000</v>
      </c>
      <c r="I730" s="21">
        <v>28600</v>
      </c>
      <c r="J730" s="22">
        <f t="shared" si="44"/>
        <v>39.178082191780824</v>
      </c>
      <c r="K730" s="21">
        <v>66245</v>
      </c>
      <c r="L730" s="21">
        <v>20857</v>
      </c>
      <c r="M730" s="21">
        <f t="shared" si="45"/>
        <v>52143</v>
      </c>
      <c r="N730" s="21">
        <v>23395</v>
      </c>
      <c r="O730" s="23">
        <f t="shared" si="46"/>
        <v>2.2288095746954477</v>
      </c>
      <c r="P730" s="24">
        <v>852</v>
      </c>
      <c r="Q730" s="25">
        <f t="shared" si="47"/>
        <v>61.200704225352112</v>
      </c>
      <c r="R730" s="26" t="s">
        <v>1474</v>
      </c>
      <c r="S730" s="27">
        <f>ABS(O1337-O730)*100</f>
        <v>222.88095746954477</v>
      </c>
      <c r="T730" s="19" t="s">
        <v>30</v>
      </c>
      <c r="U730" s="19" t="s">
        <v>36</v>
      </c>
      <c r="V730" s="21">
        <v>20857</v>
      </c>
      <c r="W730" s="19" t="s">
        <v>31</v>
      </c>
      <c r="X730" s="19" t="s">
        <v>1475</v>
      </c>
      <c r="Y730" s="19" t="s">
        <v>33</v>
      </c>
      <c r="Z730" s="19">
        <v>15</v>
      </c>
    </row>
    <row r="731" spans="1:26" x14ac:dyDescent="0.3">
      <c r="A731" s="10" t="s">
        <v>1474</v>
      </c>
      <c r="B731" s="10" t="s">
        <v>1481</v>
      </c>
      <c r="C731" s="10" t="s">
        <v>1482</v>
      </c>
      <c r="D731" s="11">
        <v>45099</v>
      </c>
      <c r="E731" s="12">
        <v>179900</v>
      </c>
      <c r="F731" s="10" t="s">
        <v>27</v>
      </c>
      <c r="G731" s="10" t="s">
        <v>28</v>
      </c>
      <c r="H731" s="12">
        <v>179900</v>
      </c>
      <c r="I731" s="12">
        <v>77500</v>
      </c>
      <c r="J731" s="13">
        <f t="shared" si="44"/>
        <v>43.079488604780437</v>
      </c>
      <c r="K731" s="12">
        <v>185965</v>
      </c>
      <c r="L731" s="12">
        <v>13499</v>
      </c>
      <c r="M731" s="12">
        <f t="shared" si="45"/>
        <v>166401</v>
      </c>
      <c r="N731" s="12">
        <v>88900</v>
      </c>
      <c r="O731" s="14">
        <f t="shared" si="46"/>
        <v>1.8717772778402699</v>
      </c>
      <c r="P731" s="15">
        <v>907</v>
      </c>
      <c r="Q731" s="16">
        <f t="shared" si="47"/>
        <v>183.4630650496141</v>
      </c>
      <c r="R731" s="17" t="s">
        <v>1474</v>
      </c>
      <c r="S731" s="18">
        <f>ABS(O1337-O731)*100</f>
        <v>187.17772778402698</v>
      </c>
      <c r="T731" s="10" t="s">
        <v>30</v>
      </c>
      <c r="U731" s="10" t="s">
        <v>36</v>
      </c>
      <c r="V731" s="12">
        <v>13499</v>
      </c>
      <c r="W731" s="10" t="s">
        <v>31</v>
      </c>
      <c r="X731" s="10" t="s">
        <v>1475</v>
      </c>
      <c r="Y731" s="10" t="s">
        <v>33</v>
      </c>
      <c r="Z731" s="10">
        <v>45</v>
      </c>
    </row>
    <row r="732" spans="1:26" x14ac:dyDescent="0.3">
      <c r="A732" s="10" t="s">
        <v>1474</v>
      </c>
      <c r="B732" s="10" t="s">
        <v>1483</v>
      </c>
      <c r="C732" s="10" t="s">
        <v>1484</v>
      </c>
      <c r="D732" s="11">
        <v>45187</v>
      </c>
      <c r="E732" s="12">
        <v>143000</v>
      </c>
      <c r="F732" s="10" t="s">
        <v>27</v>
      </c>
      <c r="G732" s="10" t="s">
        <v>28</v>
      </c>
      <c r="H732" s="12">
        <v>143000</v>
      </c>
      <c r="I732" s="12">
        <v>66700</v>
      </c>
      <c r="J732" s="13">
        <f t="shared" si="44"/>
        <v>46.64335664335664</v>
      </c>
      <c r="K732" s="12">
        <v>165537</v>
      </c>
      <c r="L732" s="12">
        <v>11924</v>
      </c>
      <c r="M732" s="12">
        <f t="shared" si="45"/>
        <v>131076</v>
      </c>
      <c r="N732" s="12">
        <v>79181</v>
      </c>
      <c r="O732" s="14">
        <f t="shared" si="46"/>
        <v>1.6553971280989126</v>
      </c>
      <c r="P732" s="15">
        <v>980</v>
      </c>
      <c r="Q732" s="16">
        <f t="shared" si="47"/>
        <v>133.75102040816327</v>
      </c>
      <c r="R732" s="17" t="s">
        <v>1474</v>
      </c>
      <c r="S732" s="18">
        <f>ABS(O1337-O732)*100</f>
        <v>165.53971280989126</v>
      </c>
      <c r="T732" s="10" t="s">
        <v>30</v>
      </c>
      <c r="U732" s="10" t="s">
        <v>36</v>
      </c>
      <c r="V732" s="12">
        <v>11924</v>
      </c>
      <c r="W732" s="10" t="s">
        <v>31</v>
      </c>
      <c r="X732" s="10" t="s">
        <v>1475</v>
      </c>
      <c r="Y732" s="10" t="s">
        <v>33</v>
      </c>
      <c r="Z732" s="10">
        <v>45</v>
      </c>
    </row>
    <row r="733" spans="1:26" x14ac:dyDescent="0.3">
      <c r="A733" s="19" t="s">
        <v>1474</v>
      </c>
      <c r="B733" s="19" t="s">
        <v>1485</v>
      </c>
      <c r="C733" s="19" t="s">
        <v>1486</v>
      </c>
      <c r="D733" s="20">
        <v>45225</v>
      </c>
      <c r="E733" s="21">
        <v>235000</v>
      </c>
      <c r="F733" s="19" t="s">
        <v>27</v>
      </c>
      <c r="G733" s="19" t="s">
        <v>28</v>
      </c>
      <c r="H733" s="21">
        <v>235000</v>
      </c>
      <c r="I733" s="21">
        <v>93800</v>
      </c>
      <c r="J733" s="22">
        <f t="shared" si="44"/>
        <v>39.914893617021278</v>
      </c>
      <c r="K733" s="21">
        <v>230247</v>
      </c>
      <c r="L733" s="21">
        <v>14624</v>
      </c>
      <c r="M733" s="21">
        <f t="shared" si="45"/>
        <v>220376</v>
      </c>
      <c r="N733" s="21">
        <v>111145</v>
      </c>
      <c r="O733" s="23">
        <f t="shared" si="46"/>
        <v>1.9827792523280399</v>
      </c>
      <c r="P733" s="24">
        <v>1286</v>
      </c>
      <c r="Q733" s="25">
        <f t="shared" si="47"/>
        <v>171.36547433903576</v>
      </c>
      <c r="R733" s="26" t="s">
        <v>1474</v>
      </c>
      <c r="S733" s="27">
        <f>ABS(O1337-O733)*100</f>
        <v>198.27792523280399</v>
      </c>
      <c r="T733" s="19" t="s">
        <v>52</v>
      </c>
      <c r="U733" s="19" t="s">
        <v>36</v>
      </c>
      <c r="V733" s="21">
        <v>14624</v>
      </c>
      <c r="W733" s="19" t="s">
        <v>31</v>
      </c>
      <c r="X733" s="19" t="s">
        <v>1475</v>
      </c>
      <c r="Y733" s="19" t="s">
        <v>33</v>
      </c>
      <c r="Z733" s="19">
        <v>45</v>
      </c>
    </row>
    <row r="734" spans="1:26" x14ac:dyDescent="0.3">
      <c r="A734" s="19" t="s">
        <v>1474</v>
      </c>
      <c r="B734" s="19" t="s">
        <v>1485</v>
      </c>
      <c r="C734" s="19" t="s">
        <v>1486</v>
      </c>
      <c r="D734" s="20">
        <v>45734</v>
      </c>
      <c r="E734" s="21">
        <v>262000</v>
      </c>
      <c r="F734" s="19" t="s">
        <v>27</v>
      </c>
      <c r="G734" s="19" t="s">
        <v>28</v>
      </c>
      <c r="H734" s="21">
        <v>262000</v>
      </c>
      <c r="I734" s="21">
        <v>106400</v>
      </c>
      <c r="J734" s="22">
        <f t="shared" si="44"/>
        <v>40.610687022900763</v>
      </c>
      <c r="K734" s="21">
        <v>230247</v>
      </c>
      <c r="L734" s="21">
        <v>14624</v>
      </c>
      <c r="M734" s="21">
        <f t="shared" si="45"/>
        <v>247376</v>
      </c>
      <c r="N734" s="21">
        <v>111145</v>
      </c>
      <c r="O734" s="23">
        <f t="shared" si="46"/>
        <v>2.2257051599262225</v>
      </c>
      <c r="P734" s="24">
        <v>1286</v>
      </c>
      <c r="Q734" s="25">
        <f t="shared" si="47"/>
        <v>192.36080870917573</v>
      </c>
      <c r="R734" s="26" t="s">
        <v>1474</v>
      </c>
      <c r="S734" s="27">
        <f>ABS(O1337-O734)*100</f>
        <v>222.57051599262226</v>
      </c>
      <c r="T734" s="19" t="s">
        <v>52</v>
      </c>
      <c r="U734" s="19" t="s">
        <v>31</v>
      </c>
      <c r="V734" s="21">
        <v>14624</v>
      </c>
      <c r="W734" s="19" t="s">
        <v>31</v>
      </c>
      <c r="X734" s="19" t="s">
        <v>1475</v>
      </c>
      <c r="Y734" s="19" t="s">
        <v>33</v>
      </c>
      <c r="Z734" s="19">
        <v>45</v>
      </c>
    </row>
    <row r="735" spans="1:26" x14ac:dyDescent="0.3">
      <c r="A735" s="10" t="s">
        <v>1474</v>
      </c>
      <c r="B735" s="10" t="s">
        <v>1487</v>
      </c>
      <c r="C735" s="10" t="s">
        <v>1488</v>
      </c>
      <c r="D735" s="11">
        <v>45019</v>
      </c>
      <c r="E735" s="12">
        <v>185000</v>
      </c>
      <c r="F735" s="10" t="s">
        <v>27</v>
      </c>
      <c r="G735" s="10" t="s">
        <v>28</v>
      </c>
      <c r="H735" s="12">
        <v>185000</v>
      </c>
      <c r="I735" s="12">
        <v>72500</v>
      </c>
      <c r="J735" s="13">
        <f t="shared" si="44"/>
        <v>39.189189189189186</v>
      </c>
      <c r="K735" s="12">
        <v>176083</v>
      </c>
      <c r="L735" s="12">
        <v>11699</v>
      </c>
      <c r="M735" s="12">
        <f t="shared" si="45"/>
        <v>173301</v>
      </c>
      <c r="N735" s="12">
        <v>84734</v>
      </c>
      <c r="O735" s="14">
        <f t="shared" si="46"/>
        <v>2.0452356787122055</v>
      </c>
      <c r="P735" s="15">
        <v>967</v>
      </c>
      <c r="Q735" s="16">
        <f t="shared" si="47"/>
        <v>179.21509824198552</v>
      </c>
      <c r="R735" s="17" t="s">
        <v>1474</v>
      </c>
      <c r="S735" s="18">
        <f>ABS(O1337-O735)*100</f>
        <v>204.52356787122054</v>
      </c>
      <c r="T735" s="10" t="s">
        <v>30</v>
      </c>
      <c r="U735" s="10" t="s">
        <v>36</v>
      </c>
      <c r="V735" s="12">
        <v>11699</v>
      </c>
      <c r="W735" s="10" t="s">
        <v>31</v>
      </c>
      <c r="X735" s="10" t="s">
        <v>1475</v>
      </c>
      <c r="Y735" s="10" t="s">
        <v>33</v>
      </c>
      <c r="Z735" s="10">
        <v>45</v>
      </c>
    </row>
    <row r="736" spans="1:26" x14ac:dyDescent="0.3">
      <c r="A736" s="10" t="s">
        <v>1474</v>
      </c>
      <c r="B736" s="10" t="s">
        <v>1489</v>
      </c>
      <c r="C736" s="10" t="s">
        <v>1490</v>
      </c>
      <c r="D736" s="11">
        <v>45700</v>
      </c>
      <c r="E736" s="12">
        <v>180000</v>
      </c>
      <c r="F736" s="10" t="s">
        <v>27</v>
      </c>
      <c r="G736" s="10" t="s">
        <v>28</v>
      </c>
      <c r="H736" s="12">
        <v>180000</v>
      </c>
      <c r="I736" s="12">
        <v>101600</v>
      </c>
      <c r="J736" s="13">
        <f t="shared" si="44"/>
        <v>56.444444444444443</v>
      </c>
      <c r="K736" s="12">
        <v>216080</v>
      </c>
      <c r="L736" s="12">
        <v>15449</v>
      </c>
      <c r="M736" s="12">
        <f t="shared" si="45"/>
        <v>164551</v>
      </c>
      <c r="N736" s="12">
        <v>103418</v>
      </c>
      <c r="O736" s="14">
        <f t="shared" si="46"/>
        <v>1.5911253360150071</v>
      </c>
      <c r="P736" s="15">
        <v>1154</v>
      </c>
      <c r="Q736" s="16">
        <f t="shared" si="47"/>
        <v>142.59185441941074</v>
      </c>
      <c r="R736" s="17" t="s">
        <v>1474</v>
      </c>
      <c r="S736" s="18">
        <f>ABS(O1337-O736)*100</f>
        <v>159.1125336015007</v>
      </c>
      <c r="T736" s="10" t="s">
        <v>30</v>
      </c>
      <c r="U736" s="10" t="s">
        <v>31</v>
      </c>
      <c r="V736" s="12">
        <v>13525</v>
      </c>
      <c r="W736" s="10" t="s">
        <v>31</v>
      </c>
      <c r="X736" s="10" t="s">
        <v>1475</v>
      </c>
      <c r="Y736" s="10" t="s">
        <v>33</v>
      </c>
      <c r="Z736" s="10">
        <v>45</v>
      </c>
    </row>
    <row r="737" spans="1:26" x14ac:dyDescent="0.3">
      <c r="A737" s="10" t="s">
        <v>1474</v>
      </c>
      <c r="B737" s="10" t="s">
        <v>1497</v>
      </c>
      <c r="C737" s="10" t="s">
        <v>1498</v>
      </c>
      <c r="D737" s="11">
        <v>45621</v>
      </c>
      <c r="E737" s="12">
        <v>232500</v>
      </c>
      <c r="F737" s="10" t="s">
        <v>27</v>
      </c>
      <c r="G737" s="10" t="s">
        <v>28</v>
      </c>
      <c r="H737" s="12">
        <v>232500</v>
      </c>
      <c r="I737" s="12">
        <v>116400</v>
      </c>
      <c r="J737" s="13">
        <f t="shared" si="44"/>
        <v>50.064516129032256</v>
      </c>
      <c r="K737" s="12">
        <v>239765</v>
      </c>
      <c r="L737" s="12">
        <v>13256</v>
      </c>
      <c r="M737" s="12">
        <f t="shared" si="45"/>
        <v>219244</v>
      </c>
      <c r="N737" s="12">
        <v>116757</v>
      </c>
      <c r="O737" s="14">
        <f t="shared" si="46"/>
        <v>1.8777803472168693</v>
      </c>
      <c r="P737" s="15">
        <v>1492</v>
      </c>
      <c r="Q737" s="16">
        <f t="shared" si="47"/>
        <v>146.94638069705093</v>
      </c>
      <c r="R737" s="17" t="s">
        <v>1474</v>
      </c>
      <c r="S737" s="18">
        <f>ABS(O1335-O737)*100</f>
        <v>187.77803472168694</v>
      </c>
      <c r="T737" s="10" t="s">
        <v>52</v>
      </c>
      <c r="U737" s="10" t="s">
        <v>31</v>
      </c>
      <c r="V737" s="12">
        <v>13256</v>
      </c>
      <c r="W737" s="10" t="s">
        <v>31</v>
      </c>
      <c r="X737" s="10" t="s">
        <v>1475</v>
      </c>
      <c r="Y737" s="10" t="s">
        <v>33</v>
      </c>
      <c r="Z737" s="10">
        <v>45</v>
      </c>
    </row>
    <row r="738" spans="1:26" x14ac:dyDescent="0.3">
      <c r="A738" s="10" t="s">
        <v>1474</v>
      </c>
      <c r="B738" s="10" t="s">
        <v>1499</v>
      </c>
      <c r="C738" s="10" t="s">
        <v>1500</v>
      </c>
      <c r="D738" s="11">
        <v>45453</v>
      </c>
      <c r="E738" s="12">
        <v>255000</v>
      </c>
      <c r="F738" s="10" t="s">
        <v>27</v>
      </c>
      <c r="G738" s="10" t="s">
        <v>28</v>
      </c>
      <c r="H738" s="12">
        <v>255000</v>
      </c>
      <c r="I738" s="12">
        <v>113100</v>
      </c>
      <c r="J738" s="13">
        <f t="shared" si="44"/>
        <v>44.352941176470587</v>
      </c>
      <c r="K738" s="12">
        <v>234495</v>
      </c>
      <c r="L738" s="12">
        <v>13370</v>
      </c>
      <c r="M738" s="12">
        <f t="shared" si="45"/>
        <v>241630</v>
      </c>
      <c r="N738" s="12">
        <v>113981</v>
      </c>
      <c r="O738" s="14">
        <f t="shared" si="46"/>
        <v>2.1199147226292103</v>
      </c>
      <c r="P738" s="15">
        <v>1492</v>
      </c>
      <c r="Q738" s="16">
        <f t="shared" si="47"/>
        <v>161.95040214477211</v>
      </c>
      <c r="R738" s="17" t="s">
        <v>1474</v>
      </c>
      <c r="S738" s="18">
        <f>ABS(O1335-O738)*100</f>
        <v>211.99147226292104</v>
      </c>
      <c r="T738" s="10" t="s">
        <v>52</v>
      </c>
      <c r="U738" s="10" t="s">
        <v>36</v>
      </c>
      <c r="V738" s="12">
        <v>13370</v>
      </c>
      <c r="W738" s="10" t="s">
        <v>31</v>
      </c>
      <c r="X738" s="10" t="s">
        <v>1475</v>
      </c>
      <c r="Y738" s="10" t="s">
        <v>33</v>
      </c>
      <c r="Z738" s="10">
        <v>45</v>
      </c>
    </row>
    <row r="739" spans="1:26" x14ac:dyDescent="0.3">
      <c r="A739" s="19" t="s">
        <v>1474</v>
      </c>
      <c r="B739" s="19" t="s">
        <v>1521</v>
      </c>
      <c r="C739" s="19" t="s">
        <v>1522</v>
      </c>
      <c r="D739" s="20">
        <v>45695</v>
      </c>
      <c r="E739" s="21">
        <v>180000</v>
      </c>
      <c r="F739" s="19" t="s">
        <v>27</v>
      </c>
      <c r="G739" s="19" t="s">
        <v>28</v>
      </c>
      <c r="H739" s="21">
        <v>180000</v>
      </c>
      <c r="I739" s="21">
        <v>91900</v>
      </c>
      <c r="J739" s="22">
        <f t="shared" si="44"/>
        <v>51.055555555555557</v>
      </c>
      <c r="K739" s="21">
        <v>196814</v>
      </c>
      <c r="L739" s="21">
        <v>15595</v>
      </c>
      <c r="M739" s="21">
        <f t="shared" si="45"/>
        <v>164405</v>
      </c>
      <c r="N739" s="21">
        <v>93411</v>
      </c>
      <c r="O739" s="23">
        <f t="shared" si="46"/>
        <v>1.7600175568187901</v>
      </c>
      <c r="P739" s="24">
        <v>1022</v>
      </c>
      <c r="Q739" s="25">
        <f t="shared" si="47"/>
        <v>160.86594911937377</v>
      </c>
      <c r="R739" s="26" t="s">
        <v>1474</v>
      </c>
      <c r="S739" s="27">
        <f>ABS(O1327-O739)*100</f>
        <v>176.00175568187902</v>
      </c>
      <c r="T739" s="19" t="s">
        <v>30</v>
      </c>
      <c r="U739" s="19" t="s">
        <v>31</v>
      </c>
      <c r="V739" s="21">
        <v>15595</v>
      </c>
      <c r="W739" s="19" t="s">
        <v>31</v>
      </c>
      <c r="X739" s="19" t="s">
        <v>1475</v>
      </c>
      <c r="Y739" s="19" t="s">
        <v>33</v>
      </c>
      <c r="Z739" s="19">
        <v>45</v>
      </c>
    </row>
    <row r="740" spans="1:26" x14ac:dyDescent="0.3">
      <c r="A740" s="19" t="s">
        <v>1474</v>
      </c>
      <c r="B740" s="19" t="s">
        <v>1523</v>
      </c>
      <c r="C740" s="19" t="s">
        <v>1524</v>
      </c>
      <c r="D740" s="20">
        <v>45100</v>
      </c>
      <c r="E740" s="21">
        <v>203000</v>
      </c>
      <c r="F740" s="19" t="s">
        <v>27</v>
      </c>
      <c r="G740" s="19" t="s">
        <v>28</v>
      </c>
      <c r="H740" s="21">
        <v>203000</v>
      </c>
      <c r="I740" s="21">
        <v>83300</v>
      </c>
      <c r="J740" s="22">
        <f t="shared" si="44"/>
        <v>41.03448275862069</v>
      </c>
      <c r="K740" s="21">
        <v>201969</v>
      </c>
      <c r="L740" s="21">
        <v>11296</v>
      </c>
      <c r="M740" s="21">
        <f t="shared" si="45"/>
        <v>191704</v>
      </c>
      <c r="N740" s="21">
        <v>98285</v>
      </c>
      <c r="O740" s="23">
        <f t="shared" si="46"/>
        <v>1.9504909192654016</v>
      </c>
      <c r="P740" s="24">
        <v>1495</v>
      </c>
      <c r="Q740" s="25">
        <f t="shared" si="47"/>
        <v>128.23010033444817</v>
      </c>
      <c r="R740" s="26" t="s">
        <v>1474</v>
      </c>
      <c r="S740" s="27">
        <f>ABS(O1327-O740)*100</f>
        <v>195.04909192654017</v>
      </c>
      <c r="T740" s="19" t="s">
        <v>708</v>
      </c>
      <c r="U740" s="19" t="s">
        <v>36</v>
      </c>
      <c r="V740" s="21">
        <v>11296</v>
      </c>
      <c r="W740" s="19" t="s">
        <v>31</v>
      </c>
      <c r="X740" s="19" t="s">
        <v>1475</v>
      </c>
      <c r="Y740" s="19" t="s">
        <v>33</v>
      </c>
      <c r="Z740" s="19">
        <v>45</v>
      </c>
    </row>
    <row r="741" spans="1:26" x14ac:dyDescent="0.3">
      <c r="A741" s="10" t="s">
        <v>1474</v>
      </c>
      <c r="B741" s="10" t="s">
        <v>1525</v>
      </c>
      <c r="C741" s="10" t="s">
        <v>1526</v>
      </c>
      <c r="D741" s="11">
        <v>45243</v>
      </c>
      <c r="E741" s="12">
        <v>174000</v>
      </c>
      <c r="F741" s="10" t="s">
        <v>27</v>
      </c>
      <c r="G741" s="10" t="s">
        <v>28</v>
      </c>
      <c r="H741" s="12">
        <v>174000</v>
      </c>
      <c r="I741" s="12">
        <v>76500</v>
      </c>
      <c r="J741" s="13">
        <f t="shared" si="44"/>
        <v>43.96551724137931</v>
      </c>
      <c r="K741" s="12">
        <v>186090</v>
      </c>
      <c r="L741" s="12">
        <v>11878</v>
      </c>
      <c r="M741" s="12">
        <f t="shared" si="45"/>
        <v>162122</v>
      </c>
      <c r="N741" s="12">
        <v>89800</v>
      </c>
      <c r="O741" s="14">
        <f t="shared" si="46"/>
        <v>1.8053674832962139</v>
      </c>
      <c r="P741" s="15">
        <v>1022</v>
      </c>
      <c r="Q741" s="16">
        <f t="shared" si="47"/>
        <v>158.63209393346381</v>
      </c>
      <c r="R741" s="17" t="s">
        <v>1474</v>
      </c>
      <c r="S741" s="18">
        <f>ABS(O1327-O741)*100</f>
        <v>180.53674832962139</v>
      </c>
      <c r="T741" s="10" t="s">
        <v>30</v>
      </c>
      <c r="U741" s="10" t="s">
        <v>36</v>
      </c>
      <c r="V741" s="12">
        <v>11878</v>
      </c>
      <c r="W741" s="10" t="s">
        <v>31</v>
      </c>
      <c r="X741" s="10" t="s">
        <v>1475</v>
      </c>
      <c r="Y741" s="10" t="s">
        <v>33</v>
      </c>
      <c r="Z741" s="10">
        <v>45</v>
      </c>
    </row>
    <row r="742" spans="1:26" x14ac:dyDescent="0.3">
      <c r="A742" s="10" t="s">
        <v>1474</v>
      </c>
      <c r="B742" s="10" t="s">
        <v>1527</v>
      </c>
      <c r="C742" s="10" t="s">
        <v>1528</v>
      </c>
      <c r="D742" s="11">
        <v>45369</v>
      </c>
      <c r="E742" s="12">
        <v>159900</v>
      </c>
      <c r="F742" s="10" t="s">
        <v>27</v>
      </c>
      <c r="G742" s="10" t="s">
        <v>28</v>
      </c>
      <c r="H742" s="12">
        <v>159900</v>
      </c>
      <c r="I742" s="12">
        <v>68100</v>
      </c>
      <c r="J742" s="13">
        <f t="shared" si="44"/>
        <v>42.589118198874296</v>
      </c>
      <c r="K742" s="12">
        <v>166306</v>
      </c>
      <c r="L742" s="12">
        <v>10367</v>
      </c>
      <c r="M742" s="12">
        <f t="shared" si="45"/>
        <v>149533</v>
      </c>
      <c r="N742" s="12">
        <v>80380</v>
      </c>
      <c r="O742" s="14">
        <f t="shared" si="46"/>
        <v>1.8603259517292858</v>
      </c>
      <c r="P742" s="15">
        <v>1046</v>
      </c>
      <c r="Q742" s="16">
        <f t="shared" si="47"/>
        <v>142.95697896749522</v>
      </c>
      <c r="R742" s="17" t="s">
        <v>1474</v>
      </c>
      <c r="S742" s="18">
        <f>ABS(O1327-O742)*100</f>
        <v>186.03259517292858</v>
      </c>
      <c r="T742" s="10" t="s">
        <v>30</v>
      </c>
      <c r="U742" s="10" t="s">
        <v>36</v>
      </c>
      <c r="V742" s="12">
        <v>10367</v>
      </c>
      <c r="W742" s="10" t="s">
        <v>31</v>
      </c>
      <c r="X742" s="10" t="s">
        <v>1475</v>
      </c>
      <c r="Y742" s="10" t="s">
        <v>33</v>
      </c>
      <c r="Z742" s="10">
        <v>45</v>
      </c>
    </row>
    <row r="743" spans="1:26" x14ac:dyDescent="0.3">
      <c r="A743" s="19" t="s">
        <v>1474</v>
      </c>
      <c r="B743" s="19" t="s">
        <v>1529</v>
      </c>
      <c r="C743" s="19" t="s">
        <v>1530</v>
      </c>
      <c r="D743" s="20">
        <v>45373</v>
      </c>
      <c r="E743" s="21">
        <v>221000</v>
      </c>
      <c r="F743" s="19" t="s">
        <v>27</v>
      </c>
      <c r="G743" s="19" t="s">
        <v>28</v>
      </c>
      <c r="H743" s="21">
        <v>221000</v>
      </c>
      <c r="I743" s="21">
        <v>80900</v>
      </c>
      <c r="J743" s="22">
        <f t="shared" si="44"/>
        <v>36.606334841628957</v>
      </c>
      <c r="K743" s="21">
        <v>196788</v>
      </c>
      <c r="L743" s="21">
        <v>10511</v>
      </c>
      <c r="M743" s="21">
        <f t="shared" si="45"/>
        <v>210489</v>
      </c>
      <c r="N743" s="21">
        <v>96019</v>
      </c>
      <c r="O743" s="23">
        <f t="shared" si="46"/>
        <v>2.1921598850227557</v>
      </c>
      <c r="P743" s="24">
        <v>1022</v>
      </c>
      <c r="Q743" s="25">
        <f t="shared" si="47"/>
        <v>205.95792563600781</v>
      </c>
      <c r="R743" s="26" t="s">
        <v>1474</v>
      </c>
      <c r="S743" s="27">
        <f>ABS(O1327-O743)*100</f>
        <v>219.21598850227556</v>
      </c>
      <c r="T743" s="19" t="s">
        <v>30</v>
      </c>
      <c r="U743" s="19" t="s">
        <v>36</v>
      </c>
      <c r="V743" s="21">
        <v>10511</v>
      </c>
      <c r="W743" s="19" t="s">
        <v>31</v>
      </c>
      <c r="X743" s="19" t="s">
        <v>1475</v>
      </c>
      <c r="Y743" s="19" t="s">
        <v>33</v>
      </c>
      <c r="Z743" s="19">
        <v>45</v>
      </c>
    </row>
    <row r="744" spans="1:26" x14ac:dyDescent="0.3">
      <c r="A744" s="19" t="s">
        <v>1474</v>
      </c>
      <c r="B744" s="19" t="s">
        <v>1531</v>
      </c>
      <c r="C744" s="19" t="s">
        <v>1532</v>
      </c>
      <c r="D744" s="20">
        <v>45450</v>
      </c>
      <c r="E744" s="21">
        <v>173000</v>
      </c>
      <c r="F744" s="19" t="s">
        <v>27</v>
      </c>
      <c r="G744" s="19" t="s">
        <v>28</v>
      </c>
      <c r="H744" s="21">
        <v>173000</v>
      </c>
      <c r="I744" s="21">
        <v>84000</v>
      </c>
      <c r="J744" s="22">
        <f t="shared" si="44"/>
        <v>48.554913294797686</v>
      </c>
      <c r="K744" s="21">
        <v>179840</v>
      </c>
      <c r="L744" s="21">
        <v>11807</v>
      </c>
      <c r="M744" s="21">
        <f t="shared" si="45"/>
        <v>161193</v>
      </c>
      <c r="N744" s="21">
        <v>86614</v>
      </c>
      <c r="O744" s="23">
        <f t="shared" si="46"/>
        <v>1.8610501766458079</v>
      </c>
      <c r="P744" s="24">
        <v>998</v>
      </c>
      <c r="Q744" s="25">
        <f t="shared" si="47"/>
        <v>161.51603206412827</v>
      </c>
      <c r="R744" s="26" t="s">
        <v>1474</v>
      </c>
      <c r="S744" s="27">
        <f>ABS(O1327-O744)*100</f>
        <v>186.10501766458077</v>
      </c>
      <c r="T744" s="19" t="s">
        <v>30</v>
      </c>
      <c r="U744" s="19" t="s">
        <v>36</v>
      </c>
      <c r="V744" s="21">
        <v>11807</v>
      </c>
      <c r="W744" s="19" t="s">
        <v>31</v>
      </c>
      <c r="X744" s="19" t="s">
        <v>1475</v>
      </c>
      <c r="Y744" s="19" t="s">
        <v>33</v>
      </c>
      <c r="Z744" s="19">
        <v>45</v>
      </c>
    </row>
    <row r="745" spans="1:26" x14ac:dyDescent="0.3">
      <c r="A745" s="10" t="s">
        <v>1474</v>
      </c>
      <c r="B745" s="10" t="s">
        <v>1533</v>
      </c>
      <c r="C745" s="10" t="s">
        <v>1534</v>
      </c>
      <c r="D745" s="11">
        <v>45245</v>
      </c>
      <c r="E745" s="12">
        <v>190000</v>
      </c>
      <c r="F745" s="10" t="s">
        <v>27</v>
      </c>
      <c r="G745" s="10" t="s">
        <v>28</v>
      </c>
      <c r="H745" s="12">
        <v>190000</v>
      </c>
      <c r="I745" s="12">
        <v>76900</v>
      </c>
      <c r="J745" s="13">
        <f t="shared" si="44"/>
        <v>40.473684210526315</v>
      </c>
      <c r="K745" s="12">
        <v>187370</v>
      </c>
      <c r="L745" s="12">
        <v>11499</v>
      </c>
      <c r="M745" s="12">
        <f t="shared" si="45"/>
        <v>178501</v>
      </c>
      <c r="N745" s="12">
        <v>90655</v>
      </c>
      <c r="O745" s="14">
        <f t="shared" si="46"/>
        <v>1.969014395234681</v>
      </c>
      <c r="P745" s="15">
        <v>1022</v>
      </c>
      <c r="Q745" s="16">
        <f t="shared" si="47"/>
        <v>174.65851272015655</v>
      </c>
      <c r="R745" s="17" t="s">
        <v>1474</v>
      </c>
      <c r="S745" s="18">
        <f>ABS(O1327-O745)*100</f>
        <v>196.9014395234681</v>
      </c>
      <c r="T745" s="10" t="s">
        <v>30</v>
      </c>
      <c r="U745" s="10" t="s">
        <v>36</v>
      </c>
      <c r="V745" s="12">
        <v>11499</v>
      </c>
      <c r="W745" s="10" t="s">
        <v>31</v>
      </c>
      <c r="X745" s="10" t="s">
        <v>1475</v>
      </c>
      <c r="Y745" s="10" t="s">
        <v>33</v>
      </c>
      <c r="Z745" s="10">
        <v>45</v>
      </c>
    </row>
    <row r="746" spans="1:26" x14ac:dyDescent="0.3">
      <c r="A746" s="10" t="s">
        <v>1474</v>
      </c>
      <c r="B746" s="10" t="s">
        <v>1535</v>
      </c>
      <c r="C746" s="10" t="s">
        <v>1536</v>
      </c>
      <c r="D746" s="11">
        <v>45604</v>
      </c>
      <c r="E746" s="12">
        <v>275000</v>
      </c>
      <c r="F746" s="10" t="s">
        <v>27</v>
      </c>
      <c r="G746" s="10" t="s">
        <v>28</v>
      </c>
      <c r="H746" s="12">
        <v>275000</v>
      </c>
      <c r="I746" s="12">
        <v>100700</v>
      </c>
      <c r="J746" s="13">
        <f t="shared" si="44"/>
        <v>36.618181818181817</v>
      </c>
      <c r="K746" s="12">
        <v>215472</v>
      </c>
      <c r="L746" s="12">
        <v>11039</v>
      </c>
      <c r="M746" s="12">
        <f t="shared" si="45"/>
        <v>263961</v>
      </c>
      <c r="N746" s="12">
        <v>105377</v>
      </c>
      <c r="O746" s="14">
        <f t="shared" si="46"/>
        <v>2.5049204285565163</v>
      </c>
      <c r="P746" s="15">
        <v>1495</v>
      </c>
      <c r="Q746" s="16">
        <f t="shared" si="47"/>
        <v>176.56254180602008</v>
      </c>
      <c r="R746" s="17" t="s">
        <v>1474</v>
      </c>
      <c r="S746" s="18">
        <f>ABS(O1327-O746)*100</f>
        <v>250.49204285565162</v>
      </c>
      <c r="T746" s="10" t="s">
        <v>708</v>
      </c>
      <c r="U746" s="10" t="s">
        <v>31</v>
      </c>
      <c r="V746" s="12">
        <v>11039</v>
      </c>
      <c r="W746" s="10" t="s">
        <v>31</v>
      </c>
      <c r="X746" s="10" t="s">
        <v>1475</v>
      </c>
      <c r="Y746" s="10" t="s">
        <v>33</v>
      </c>
      <c r="Z746" s="10">
        <v>45</v>
      </c>
    </row>
    <row r="747" spans="1:26" x14ac:dyDescent="0.3">
      <c r="A747" s="19" t="s">
        <v>1474</v>
      </c>
      <c r="B747" s="19" t="s">
        <v>1537</v>
      </c>
      <c r="C747" s="19" t="s">
        <v>1538</v>
      </c>
      <c r="D747" s="20">
        <v>45092</v>
      </c>
      <c r="E747" s="21">
        <v>205000</v>
      </c>
      <c r="F747" s="19" t="s">
        <v>27</v>
      </c>
      <c r="G747" s="19" t="s">
        <v>28</v>
      </c>
      <c r="H747" s="21">
        <v>205000</v>
      </c>
      <c r="I747" s="21">
        <v>92400</v>
      </c>
      <c r="J747" s="22">
        <f t="shared" si="44"/>
        <v>45.073170731707322</v>
      </c>
      <c r="K747" s="21">
        <v>223947</v>
      </c>
      <c r="L747" s="21">
        <v>19768</v>
      </c>
      <c r="M747" s="21">
        <f t="shared" si="45"/>
        <v>185232</v>
      </c>
      <c r="N747" s="21">
        <v>105246</v>
      </c>
      <c r="O747" s="23">
        <f t="shared" si="46"/>
        <v>1.7599908785131977</v>
      </c>
      <c r="P747" s="24">
        <v>1495</v>
      </c>
      <c r="Q747" s="25">
        <f t="shared" si="47"/>
        <v>123.90100334448161</v>
      </c>
      <c r="R747" s="26" t="s">
        <v>1474</v>
      </c>
      <c r="S747" s="27">
        <f>ABS(O1327-O747)*100</f>
        <v>175.99908785131976</v>
      </c>
      <c r="T747" s="19" t="s">
        <v>708</v>
      </c>
      <c r="U747" s="19" t="s">
        <v>36</v>
      </c>
      <c r="V747" s="21">
        <v>19768</v>
      </c>
      <c r="W747" s="19" t="s">
        <v>31</v>
      </c>
      <c r="X747" s="19" t="s">
        <v>1475</v>
      </c>
      <c r="Y747" s="19" t="s">
        <v>33</v>
      </c>
      <c r="Z747" s="19">
        <v>45</v>
      </c>
    </row>
    <row r="748" spans="1:26" x14ac:dyDescent="0.3">
      <c r="A748" s="19" t="s">
        <v>1474</v>
      </c>
      <c r="B748" s="19" t="s">
        <v>1539</v>
      </c>
      <c r="C748" s="19" t="s">
        <v>1540</v>
      </c>
      <c r="D748" s="20">
        <v>45580</v>
      </c>
      <c r="E748" s="21">
        <v>224500</v>
      </c>
      <c r="F748" s="19" t="s">
        <v>27</v>
      </c>
      <c r="G748" s="19" t="s">
        <v>28</v>
      </c>
      <c r="H748" s="21">
        <v>224500</v>
      </c>
      <c r="I748" s="21">
        <v>90500</v>
      </c>
      <c r="J748" s="22">
        <f t="shared" si="44"/>
        <v>40.311804008908688</v>
      </c>
      <c r="K748" s="21">
        <v>193339</v>
      </c>
      <c r="L748" s="21">
        <v>14754</v>
      </c>
      <c r="M748" s="21">
        <f t="shared" si="45"/>
        <v>209746</v>
      </c>
      <c r="N748" s="21">
        <v>92054</v>
      </c>
      <c r="O748" s="23">
        <f t="shared" si="46"/>
        <v>2.2785104395246267</v>
      </c>
      <c r="P748" s="24">
        <v>1495</v>
      </c>
      <c r="Q748" s="25">
        <f t="shared" si="47"/>
        <v>140.29832775919732</v>
      </c>
      <c r="R748" s="26" t="s">
        <v>1474</v>
      </c>
      <c r="S748" s="27">
        <f>ABS(O1327-O748)*100</f>
        <v>227.85104395246267</v>
      </c>
      <c r="T748" s="19" t="s">
        <v>708</v>
      </c>
      <c r="U748" s="19" t="s">
        <v>31</v>
      </c>
      <c r="V748" s="21">
        <v>14754</v>
      </c>
      <c r="W748" s="19" t="s">
        <v>31</v>
      </c>
      <c r="X748" s="19" t="s">
        <v>1475</v>
      </c>
      <c r="Y748" s="19" t="s">
        <v>33</v>
      </c>
      <c r="Z748" s="19">
        <v>45</v>
      </c>
    </row>
    <row r="749" spans="1:26" x14ac:dyDescent="0.3">
      <c r="A749" s="10" t="s">
        <v>1474</v>
      </c>
      <c r="B749" s="10" t="s">
        <v>1541</v>
      </c>
      <c r="C749" s="10" t="s">
        <v>1542</v>
      </c>
      <c r="D749" s="11">
        <v>45484</v>
      </c>
      <c r="E749" s="12">
        <v>228000</v>
      </c>
      <c r="F749" s="10" t="s">
        <v>27</v>
      </c>
      <c r="G749" s="10" t="s">
        <v>28</v>
      </c>
      <c r="H749" s="12">
        <v>228000</v>
      </c>
      <c r="I749" s="12">
        <v>92300</v>
      </c>
      <c r="J749" s="13">
        <f t="shared" si="44"/>
        <v>40.482456140350877</v>
      </c>
      <c r="K749" s="12">
        <v>197781</v>
      </c>
      <c r="L749" s="12">
        <v>12067</v>
      </c>
      <c r="M749" s="12">
        <f t="shared" si="45"/>
        <v>215933</v>
      </c>
      <c r="N749" s="12">
        <v>95728</v>
      </c>
      <c r="O749" s="14">
        <f t="shared" si="46"/>
        <v>2.2556932141066355</v>
      </c>
      <c r="P749" s="15">
        <v>1495</v>
      </c>
      <c r="Q749" s="16">
        <f t="shared" si="47"/>
        <v>144.43678929765886</v>
      </c>
      <c r="R749" s="17" t="s">
        <v>1474</v>
      </c>
      <c r="S749" s="18">
        <f>ABS(O1327-O749)*100</f>
        <v>225.56932141066355</v>
      </c>
      <c r="T749" s="10" t="s">
        <v>708</v>
      </c>
      <c r="U749" s="10" t="s">
        <v>36</v>
      </c>
      <c r="V749" s="12">
        <v>11544</v>
      </c>
      <c r="W749" s="10" t="s">
        <v>31</v>
      </c>
      <c r="X749" s="10" t="s">
        <v>1475</v>
      </c>
      <c r="Y749" s="10" t="s">
        <v>33</v>
      </c>
      <c r="Z749" s="10">
        <v>45</v>
      </c>
    </row>
    <row r="750" spans="1:26" x14ac:dyDescent="0.3">
      <c r="A750" s="10" t="s">
        <v>1474</v>
      </c>
      <c r="B750" s="10" t="s">
        <v>1543</v>
      </c>
      <c r="C750" s="10" t="s">
        <v>1544</v>
      </c>
      <c r="D750" s="11">
        <v>45154</v>
      </c>
      <c r="E750" s="12">
        <v>230000</v>
      </c>
      <c r="F750" s="10" t="s">
        <v>27</v>
      </c>
      <c r="G750" s="10" t="s">
        <v>28</v>
      </c>
      <c r="H750" s="12">
        <v>230000</v>
      </c>
      <c r="I750" s="12">
        <v>98800</v>
      </c>
      <c r="J750" s="13">
        <f t="shared" si="44"/>
        <v>42.95652173913043</v>
      </c>
      <c r="K750" s="12">
        <v>243567</v>
      </c>
      <c r="L750" s="12">
        <v>14837</v>
      </c>
      <c r="M750" s="12">
        <f t="shared" si="45"/>
        <v>215163</v>
      </c>
      <c r="N750" s="12">
        <v>117902</v>
      </c>
      <c r="O750" s="14">
        <f t="shared" si="46"/>
        <v>1.8249308747943207</v>
      </c>
      <c r="P750" s="15">
        <v>2122</v>
      </c>
      <c r="Q750" s="16">
        <f t="shared" si="47"/>
        <v>101.39632422243167</v>
      </c>
      <c r="R750" s="17" t="s">
        <v>1474</v>
      </c>
      <c r="S750" s="18">
        <f>ABS(O1327-O750)*100</f>
        <v>182.49308747943206</v>
      </c>
      <c r="T750" s="10" t="s">
        <v>708</v>
      </c>
      <c r="U750" s="10" t="s">
        <v>36</v>
      </c>
      <c r="V750" s="12">
        <v>11544</v>
      </c>
      <c r="W750" s="10" t="s">
        <v>31</v>
      </c>
      <c r="X750" s="10" t="s">
        <v>1475</v>
      </c>
      <c r="Y750" s="10" t="s">
        <v>33</v>
      </c>
      <c r="Z750" s="10">
        <v>45</v>
      </c>
    </row>
    <row r="751" spans="1:26" x14ac:dyDescent="0.3">
      <c r="A751" s="19" t="s">
        <v>1474</v>
      </c>
      <c r="B751" s="19" t="s">
        <v>1545</v>
      </c>
      <c r="C751" s="19" t="s">
        <v>1546</v>
      </c>
      <c r="D751" s="20">
        <v>45447</v>
      </c>
      <c r="E751" s="21">
        <v>210000</v>
      </c>
      <c r="F751" s="19" t="s">
        <v>27</v>
      </c>
      <c r="G751" s="19" t="s">
        <v>28</v>
      </c>
      <c r="H751" s="21">
        <v>210000</v>
      </c>
      <c r="I751" s="21">
        <v>95500</v>
      </c>
      <c r="J751" s="22">
        <f t="shared" si="44"/>
        <v>45.476190476190474</v>
      </c>
      <c r="K751" s="21">
        <v>204863</v>
      </c>
      <c r="L751" s="21">
        <v>11544</v>
      </c>
      <c r="M751" s="21">
        <f t="shared" si="45"/>
        <v>198456</v>
      </c>
      <c r="N751" s="21">
        <v>99648</v>
      </c>
      <c r="O751" s="23">
        <f t="shared" si="46"/>
        <v>1.9915703275529866</v>
      </c>
      <c r="P751" s="24">
        <v>1495</v>
      </c>
      <c r="Q751" s="25">
        <f t="shared" si="47"/>
        <v>132.74648829431439</v>
      </c>
      <c r="R751" s="26" t="s">
        <v>1474</v>
      </c>
      <c r="S751" s="27">
        <f>ABS(O1327-O751)*100</f>
        <v>199.15703275529864</v>
      </c>
      <c r="T751" s="19" t="s">
        <v>708</v>
      </c>
      <c r="U751" s="19" t="s">
        <v>36</v>
      </c>
      <c r="V751" s="21">
        <v>11544</v>
      </c>
      <c r="W751" s="19" t="s">
        <v>31</v>
      </c>
      <c r="X751" s="19" t="s">
        <v>1475</v>
      </c>
      <c r="Y751" s="19" t="s">
        <v>33</v>
      </c>
      <c r="Z751" s="19">
        <v>45</v>
      </c>
    </row>
    <row r="752" spans="1:26" x14ac:dyDescent="0.3">
      <c r="A752" s="19" t="s">
        <v>1474</v>
      </c>
      <c r="B752" s="19" t="s">
        <v>1547</v>
      </c>
      <c r="C752" s="19" t="s">
        <v>1548</v>
      </c>
      <c r="D752" s="20">
        <v>45464</v>
      </c>
      <c r="E752" s="21">
        <v>240000</v>
      </c>
      <c r="F752" s="19" t="s">
        <v>27</v>
      </c>
      <c r="G752" s="19" t="s">
        <v>28</v>
      </c>
      <c r="H752" s="21">
        <v>240000</v>
      </c>
      <c r="I752" s="21">
        <v>93800</v>
      </c>
      <c r="J752" s="22">
        <f t="shared" si="44"/>
        <v>39.083333333333329</v>
      </c>
      <c r="K752" s="21">
        <v>200666</v>
      </c>
      <c r="L752" s="21">
        <v>10917</v>
      </c>
      <c r="M752" s="21">
        <f t="shared" si="45"/>
        <v>229083</v>
      </c>
      <c r="N752" s="21">
        <v>97808</v>
      </c>
      <c r="O752" s="23">
        <f t="shared" si="46"/>
        <v>2.3421703746114839</v>
      </c>
      <c r="P752" s="24">
        <v>1495</v>
      </c>
      <c r="Q752" s="25">
        <f t="shared" si="47"/>
        <v>153.23277591973243</v>
      </c>
      <c r="R752" s="26" t="s">
        <v>1474</v>
      </c>
      <c r="S752" s="27">
        <f>ABS(O1327-O752)*100</f>
        <v>234.21703746114838</v>
      </c>
      <c r="T752" s="19" t="s">
        <v>708</v>
      </c>
      <c r="U752" s="19" t="s">
        <v>36</v>
      </c>
      <c r="V752" s="21">
        <v>10917</v>
      </c>
      <c r="W752" s="19" t="s">
        <v>31</v>
      </c>
      <c r="X752" s="19" t="s">
        <v>1475</v>
      </c>
      <c r="Y752" s="19" t="s">
        <v>33</v>
      </c>
      <c r="Z752" s="19">
        <v>45</v>
      </c>
    </row>
    <row r="753" spans="1:26" x14ac:dyDescent="0.3">
      <c r="A753" s="10" t="s">
        <v>1474</v>
      </c>
      <c r="B753" s="10" t="s">
        <v>1549</v>
      </c>
      <c r="C753" s="10" t="s">
        <v>1550</v>
      </c>
      <c r="D753" s="11">
        <v>45471</v>
      </c>
      <c r="E753" s="12">
        <v>250000</v>
      </c>
      <c r="F753" s="10" t="s">
        <v>27</v>
      </c>
      <c r="G753" s="10" t="s">
        <v>28</v>
      </c>
      <c r="H753" s="12">
        <v>250000</v>
      </c>
      <c r="I753" s="12">
        <v>97200</v>
      </c>
      <c r="J753" s="13">
        <f t="shared" si="44"/>
        <v>38.879999999999995</v>
      </c>
      <c r="K753" s="12">
        <v>209232</v>
      </c>
      <c r="L753" s="12">
        <v>11548</v>
      </c>
      <c r="M753" s="12">
        <f t="shared" si="45"/>
        <v>238452</v>
      </c>
      <c r="N753" s="12">
        <v>101898</v>
      </c>
      <c r="O753" s="14">
        <f t="shared" si="46"/>
        <v>2.3401048106930458</v>
      </c>
      <c r="P753" s="15">
        <v>1655</v>
      </c>
      <c r="Q753" s="16">
        <f t="shared" si="47"/>
        <v>144.0797583081571</v>
      </c>
      <c r="R753" s="17" t="s">
        <v>1474</v>
      </c>
      <c r="S753" s="18">
        <f>ABS(O1327-O753)*100</f>
        <v>234.01048106930457</v>
      </c>
      <c r="T753" s="10" t="s">
        <v>708</v>
      </c>
      <c r="U753" s="10" t="s">
        <v>36</v>
      </c>
      <c r="V753" s="12">
        <v>11548</v>
      </c>
      <c r="W753" s="10" t="s">
        <v>31</v>
      </c>
      <c r="X753" s="10" t="s">
        <v>1475</v>
      </c>
      <c r="Y753" s="10" t="s">
        <v>33</v>
      </c>
      <c r="Z753" s="10">
        <v>45</v>
      </c>
    </row>
    <row r="754" spans="1:26" x14ac:dyDescent="0.3">
      <c r="A754" s="10" t="s">
        <v>1474</v>
      </c>
      <c r="B754" s="10" t="s">
        <v>1551</v>
      </c>
      <c r="C754" s="10" t="s">
        <v>1552</v>
      </c>
      <c r="D754" s="11">
        <v>45700</v>
      </c>
      <c r="E754" s="12">
        <v>185000</v>
      </c>
      <c r="F754" s="10" t="s">
        <v>69</v>
      </c>
      <c r="G754" s="10" t="s">
        <v>28</v>
      </c>
      <c r="H754" s="12">
        <v>185000</v>
      </c>
      <c r="I754" s="12">
        <v>89000</v>
      </c>
      <c r="J754" s="13">
        <f t="shared" si="44"/>
        <v>48.108108108108112</v>
      </c>
      <c r="K754" s="12">
        <v>190194</v>
      </c>
      <c r="L754" s="12">
        <v>10269</v>
      </c>
      <c r="M754" s="12">
        <f t="shared" si="45"/>
        <v>174731</v>
      </c>
      <c r="N754" s="12">
        <v>92744</v>
      </c>
      <c r="O754" s="14">
        <f t="shared" si="46"/>
        <v>1.8840140602087467</v>
      </c>
      <c r="P754" s="15">
        <v>1495</v>
      </c>
      <c r="Q754" s="16">
        <f t="shared" si="47"/>
        <v>116.87692307692308</v>
      </c>
      <c r="R754" s="17" t="s">
        <v>1474</v>
      </c>
      <c r="S754" s="18">
        <f>ABS(O1327-O754)*100</f>
        <v>188.40140602087467</v>
      </c>
      <c r="T754" s="10" t="s">
        <v>708</v>
      </c>
      <c r="U754" s="10" t="s">
        <v>31</v>
      </c>
      <c r="V754" s="12">
        <v>10269</v>
      </c>
      <c r="W754" s="10" t="s">
        <v>31</v>
      </c>
      <c r="X754" s="10" t="s">
        <v>1475</v>
      </c>
      <c r="Y754" s="10" t="s">
        <v>33</v>
      </c>
      <c r="Z754" s="10">
        <v>45</v>
      </c>
    </row>
    <row r="755" spans="1:26" x14ac:dyDescent="0.3">
      <c r="A755" s="19" t="s">
        <v>1474</v>
      </c>
      <c r="B755" s="19" t="s">
        <v>1551</v>
      </c>
      <c r="C755" s="19" t="s">
        <v>1552</v>
      </c>
      <c r="D755" s="20">
        <v>45743</v>
      </c>
      <c r="E755" s="21">
        <v>271200</v>
      </c>
      <c r="F755" s="19" t="s">
        <v>27</v>
      </c>
      <c r="G755" s="19" t="s">
        <v>28</v>
      </c>
      <c r="H755" s="21">
        <v>271200</v>
      </c>
      <c r="I755" s="21">
        <v>89000</v>
      </c>
      <c r="J755" s="22">
        <f t="shared" si="44"/>
        <v>32.817109144542769</v>
      </c>
      <c r="K755" s="21">
        <v>190194</v>
      </c>
      <c r="L755" s="21">
        <v>10269</v>
      </c>
      <c r="M755" s="21">
        <f t="shared" si="45"/>
        <v>260931</v>
      </c>
      <c r="N755" s="21">
        <v>92744</v>
      </c>
      <c r="O755" s="23">
        <f t="shared" si="46"/>
        <v>2.8134542396273612</v>
      </c>
      <c r="P755" s="24">
        <v>1495</v>
      </c>
      <c r="Q755" s="25">
        <f t="shared" si="47"/>
        <v>174.53578595317725</v>
      </c>
      <c r="R755" s="26" t="s">
        <v>1474</v>
      </c>
      <c r="S755" s="27">
        <f>ABS(O1326-O755)*100</f>
        <v>198.58616176497841</v>
      </c>
      <c r="T755" s="19" t="s">
        <v>708</v>
      </c>
      <c r="U755" s="19" t="s">
        <v>31</v>
      </c>
      <c r="V755" s="21">
        <v>10269</v>
      </c>
      <c r="W755" s="19" t="s">
        <v>31</v>
      </c>
      <c r="X755" s="19" t="s">
        <v>1475</v>
      </c>
      <c r="Y755" s="19" t="s">
        <v>33</v>
      </c>
      <c r="Z755" s="19">
        <v>45</v>
      </c>
    </row>
    <row r="756" spans="1:26" x14ac:dyDescent="0.3">
      <c r="A756" s="56" t="s">
        <v>1474</v>
      </c>
      <c r="B756" s="19" t="s">
        <v>2799</v>
      </c>
      <c r="C756" s="19" t="s">
        <v>2800</v>
      </c>
      <c r="D756" s="20">
        <v>45169</v>
      </c>
      <c r="E756" s="21">
        <v>207000</v>
      </c>
      <c r="F756" s="19" t="s">
        <v>27</v>
      </c>
      <c r="G756" s="19" t="s">
        <v>2781</v>
      </c>
      <c r="H756" s="21">
        <v>207000</v>
      </c>
      <c r="I756" s="21">
        <v>81600</v>
      </c>
      <c r="J756" s="22">
        <f t="shared" si="44"/>
        <v>39.420289855072468</v>
      </c>
      <c r="K756" s="21">
        <v>198293</v>
      </c>
      <c r="L756" s="21">
        <v>10976</v>
      </c>
      <c r="M756" s="21">
        <f t="shared" si="45"/>
        <v>196024</v>
      </c>
      <c r="N756" s="21">
        <v>96555</v>
      </c>
      <c r="O756" s="23">
        <f t="shared" si="46"/>
        <v>2.0301796903319351</v>
      </c>
      <c r="P756" s="24">
        <v>1495</v>
      </c>
      <c r="Q756" s="25">
        <f t="shared" si="47"/>
        <v>131.11973244147157</v>
      </c>
      <c r="R756" s="26" t="s">
        <v>1474</v>
      </c>
      <c r="S756" s="27">
        <f>ABS(O1334-O756)*100</f>
        <v>203.01796903319351</v>
      </c>
      <c r="T756" s="19" t="s">
        <v>708</v>
      </c>
      <c r="U756" s="19" t="s">
        <v>36</v>
      </c>
      <c r="V756" s="21">
        <v>10976</v>
      </c>
      <c r="W756" s="19" t="s">
        <v>31</v>
      </c>
      <c r="X756" s="19" t="s">
        <v>1475</v>
      </c>
      <c r="Y756" s="19" t="s">
        <v>33</v>
      </c>
      <c r="Z756" s="19">
        <v>45</v>
      </c>
    </row>
    <row r="757" spans="1:26" x14ac:dyDescent="0.3">
      <c r="A757" s="19" t="s">
        <v>1474</v>
      </c>
      <c r="B757" s="19" t="s">
        <v>1553</v>
      </c>
      <c r="C757" s="19" t="s">
        <v>1554</v>
      </c>
      <c r="D757" s="20">
        <v>45707</v>
      </c>
      <c r="E757" s="21">
        <v>160000</v>
      </c>
      <c r="F757" s="19" t="s">
        <v>27</v>
      </c>
      <c r="G757" s="19" t="s">
        <v>28</v>
      </c>
      <c r="H757" s="21">
        <v>160000</v>
      </c>
      <c r="I757" s="21">
        <v>89900</v>
      </c>
      <c r="J757" s="22">
        <f t="shared" si="44"/>
        <v>56.1875</v>
      </c>
      <c r="K757" s="21">
        <v>193105</v>
      </c>
      <c r="L757" s="21">
        <v>12047</v>
      </c>
      <c r="M757" s="21">
        <f t="shared" si="45"/>
        <v>147953</v>
      </c>
      <c r="N757" s="21">
        <v>93328</v>
      </c>
      <c r="O757" s="23">
        <f t="shared" si="46"/>
        <v>1.5853013029315961</v>
      </c>
      <c r="P757" s="24">
        <v>1046</v>
      </c>
      <c r="Q757" s="25">
        <f t="shared" si="47"/>
        <v>141.44646271510516</v>
      </c>
      <c r="R757" s="26" t="s">
        <v>1474</v>
      </c>
      <c r="S757" s="27">
        <f>ABS(O1327-O757)*100</f>
        <v>158.5301302931596</v>
      </c>
      <c r="T757" s="19" t="s">
        <v>30</v>
      </c>
      <c r="U757" s="19" t="s">
        <v>31</v>
      </c>
      <c r="V757" s="21">
        <v>12047</v>
      </c>
      <c r="W757" s="19" t="s">
        <v>31</v>
      </c>
      <c r="X757" s="19" t="s">
        <v>1475</v>
      </c>
      <c r="Y757" s="19" t="s">
        <v>33</v>
      </c>
      <c r="Z757" s="19">
        <v>45</v>
      </c>
    </row>
    <row r="758" spans="1:26" x14ac:dyDescent="0.3">
      <c r="A758" s="10" t="s">
        <v>1474</v>
      </c>
      <c r="B758" s="10" t="s">
        <v>1555</v>
      </c>
      <c r="C758" s="10" t="s">
        <v>1556</v>
      </c>
      <c r="D758" s="11">
        <v>45628</v>
      </c>
      <c r="E758" s="12">
        <v>240000</v>
      </c>
      <c r="F758" s="10" t="s">
        <v>27</v>
      </c>
      <c r="G758" s="10" t="s">
        <v>28</v>
      </c>
      <c r="H758" s="12">
        <v>240000</v>
      </c>
      <c r="I758" s="12">
        <v>99600</v>
      </c>
      <c r="J758" s="13">
        <f t="shared" si="44"/>
        <v>41.5</v>
      </c>
      <c r="K758" s="12">
        <v>213096</v>
      </c>
      <c r="L758" s="12">
        <v>12971</v>
      </c>
      <c r="M758" s="12">
        <f t="shared" si="45"/>
        <v>227029</v>
      </c>
      <c r="N758" s="12">
        <v>103157</v>
      </c>
      <c r="O758" s="14">
        <f t="shared" si="46"/>
        <v>2.2008104151923766</v>
      </c>
      <c r="P758" s="15">
        <v>1549</v>
      </c>
      <c r="Q758" s="16">
        <f t="shared" si="47"/>
        <v>146.56488056810846</v>
      </c>
      <c r="R758" s="17" t="s">
        <v>1474</v>
      </c>
      <c r="S758" s="18">
        <f>ABS(O1327-O758)*100</f>
        <v>220.08104151923766</v>
      </c>
      <c r="T758" s="10" t="s">
        <v>708</v>
      </c>
      <c r="U758" s="10" t="s">
        <v>31</v>
      </c>
      <c r="V758" s="12">
        <v>12971</v>
      </c>
      <c r="W758" s="10" t="s">
        <v>31</v>
      </c>
      <c r="X758" s="10" t="s">
        <v>1475</v>
      </c>
      <c r="Y758" s="10" t="s">
        <v>33</v>
      </c>
      <c r="Z758" s="10">
        <v>45</v>
      </c>
    </row>
    <row r="759" spans="1:26" x14ac:dyDescent="0.3">
      <c r="A759" s="10" t="s">
        <v>1474</v>
      </c>
      <c r="B759" s="10" t="s">
        <v>1557</v>
      </c>
      <c r="C759" s="10" t="s">
        <v>1558</v>
      </c>
      <c r="D759" s="11">
        <v>45616</v>
      </c>
      <c r="E759" s="12">
        <v>221000</v>
      </c>
      <c r="F759" s="10" t="s">
        <v>27</v>
      </c>
      <c r="G759" s="10" t="s">
        <v>28</v>
      </c>
      <c r="H759" s="12">
        <v>221000</v>
      </c>
      <c r="I759" s="12">
        <v>99200</v>
      </c>
      <c r="J759" s="13">
        <f t="shared" si="44"/>
        <v>44.886877828054303</v>
      </c>
      <c r="K759" s="12">
        <v>211491</v>
      </c>
      <c r="L759" s="12">
        <v>11502</v>
      </c>
      <c r="M759" s="12">
        <f t="shared" si="45"/>
        <v>209498</v>
      </c>
      <c r="N759" s="12">
        <v>103087</v>
      </c>
      <c r="O759" s="14">
        <f t="shared" si="46"/>
        <v>2.0322446089225608</v>
      </c>
      <c r="P759" s="15">
        <v>1135</v>
      </c>
      <c r="Q759" s="16">
        <f t="shared" si="47"/>
        <v>184.57973568281938</v>
      </c>
      <c r="R759" s="17" t="s">
        <v>1474</v>
      </c>
      <c r="S759" s="18">
        <f>ABS(O1327-O759)*100</f>
        <v>203.22446089225608</v>
      </c>
      <c r="T759" s="10" t="s">
        <v>30</v>
      </c>
      <c r="U759" s="10" t="s">
        <v>31</v>
      </c>
      <c r="V759" s="12">
        <v>11502</v>
      </c>
      <c r="W759" s="10" t="s">
        <v>31</v>
      </c>
      <c r="X759" s="10" t="s">
        <v>1475</v>
      </c>
      <c r="Y759" s="10" t="s">
        <v>33</v>
      </c>
      <c r="Z759" s="10">
        <v>45</v>
      </c>
    </row>
    <row r="760" spans="1:26" x14ac:dyDescent="0.3">
      <c r="A760" s="19" t="s">
        <v>1474</v>
      </c>
      <c r="B760" s="19" t="s">
        <v>1559</v>
      </c>
      <c r="C760" s="19" t="s">
        <v>1560</v>
      </c>
      <c r="D760" s="20">
        <v>45702</v>
      </c>
      <c r="E760" s="21">
        <v>240000</v>
      </c>
      <c r="F760" s="19" t="s">
        <v>27</v>
      </c>
      <c r="G760" s="19" t="s">
        <v>28</v>
      </c>
      <c r="H760" s="21">
        <v>240000</v>
      </c>
      <c r="I760" s="21">
        <v>89800</v>
      </c>
      <c r="J760" s="22">
        <f t="shared" si="44"/>
        <v>37.416666666666664</v>
      </c>
      <c r="K760" s="21">
        <v>189512</v>
      </c>
      <c r="L760" s="21">
        <v>16613</v>
      </c>
      <c r="M760" s="21">
        <f t="shared" si="45"/>
        <v>223387</v>
      </c>
      <c r="N760" s="21">
        <v>89123</v>
      </c>
      <c r="O760" s="23">
        <f t="shared" si="46"/>
        <v>2.506502249699853</v>
      </c>
      <c r="P760" s="24">
        <v>980</v>
      </c>
      <c r="Q760" s="25">
        <f t="shared" si="47"/>
        <v>227.94591836734693</v>
      </c>
      <c r="R760" s="26" t="s">
        <v>1474</v>
      </c>
      <c r="S760" s="27">
        <f>ABS(O1327-O760)*100</f>
        <v>250.65022496998529</v>
      </c>
      <c r="T760" s="19" t="s">
        <v>30</v>
      </c>
      <c r="U760" s="19" t="s">
        <v>31</v>
      </c>
      <c r="V760" s="21">
        <v>16613</v>
      </c>
      <c r="W760" s="19" t="s">
        <v>31</v>
      </c>
      <c r="X760" s="19" t="s">
        <v>1475</v>
      </c>
      <c r="Y760" s="19" t="s">
        <v>33</v>
      </c>
      <c r="Z760" s="19">
        <v>45</v>
      </c>
    </row>
    <row r="761" spans="1:26" x14ac:dyDescent="0.3">
      <c r="A761" s="19" t="s">
        <v>1474</v>
      </c>
      <c r="B761" s="19" t="s">
        <v>1561</v>
      </c>
      <c r="C761" s="19" t="s">
        <v>1562</v>
      </c>
      <c r="D761" s="20">
        <v>45455</v>
      </c>
      <c r="E761" s="21">
        <v>208000</v>
      </c>
      <c r="F761" s="19" t="s">
        <v>27</v>
      </c>
      <c r="G761" s="19" t="s">
        <v>28</v>
      </c>
      <c r="H761" s="21">
        <v>208000</v>
      </c>
      <c r="I761" s="21">
        <v>82300</v>
      </c>
      <c r="J761" s="22">
        <f t="shared" si="44"/>
        <v>39.567307692307693</v>
      </c>
      <c r="K761" s="21">
        <v>176655</v>
      </c>
      <c r="L761" s="21">
        <v>14099</v>
      </c>
      <c r="M761" s="21">
        <f t="shared" si="45"/>
        <v>193901</v>
      </c>
      <c r="N761" s="21">
        <v>83791</v>
      </c>
      <c r="O761" s="23">
        <f t="shared" si="46"/>
        <v>2.3141029466171785</v>
      </c>
      <c r="P761" s="24">
        <v>980</v>
      </c>
      <c r="Q761" s="25">
        <f t="shared" si="47"/>
        <v>197.85816326530613</v>
      </c>
      <c r="R761" s="26" t="s">
        <v>1474</v>
      </c>
      <c r="S761" s="27">
        <f>ABS(O1327-O761)*100</f>
        <v>231.41029466171784</v>
      </c>
      <c r="T761" s="19" t="s">
        <v>30</v>
      </c>
      <c r="U761" s="19" t="s">
        <v>36</v>
      </c>
      <c r="V761" s="21">
        <v>14099</v>
      </c>
      <c r="W761" s="19" t="s">
        <v>31</v>
      </c>
      <c r="X761" s="19" t="s">
        <v>1475</v>
      </c>
      <c r="Y761" s="19" t="s">
        <v>33</v>
      </c>
      <c r="Z761" s="19">
        <v>45</v>
      </c>
    </row>
    <row r="762" spans="1:26" x14ac:dyDescent="0.3">
      <c r="A762" s="10" t="s">
        <v>1474</v>
      </c>
      <c r="B762" s="10" t="s">
        <v>1563</v>
      </c>
      <c r="C762" s="10" t="s">
        <v>1564</v>
      </c>
      <c r="D762" s="11">
        <v>45699</v>
      </c>
      <c r="E762" s="12">
        <v>230000</v>
      </c>
      <c r="F762" s="10" t="s">
        <v>27</v>
      </c>
      <c r="G762" s="10" t="s">
        <v>28</v>
      </c>
      <c r="H762" s="12">
        <v>230000</v>
      </c>
      <c r="I762" s="12">
        <v>94400</v>
      </c>
      <c r="J762" s="13">
        <f t="shared" si="44"/>
        <v>41.043478260869563</v>
      </c>
      <c r="K762" s="12">
        <v>201354</v>
      </c>
      <c r="L762" s="12">
        <v>17888</v>
      </c>
      <c r="M762" s="12">
        <f t="shared" si="45"/>
        <v>212112</v>
      </c>
      <c r="N762" s="12">
        <v>94570</v>
      </c>
      <c r="O762" s="14">
        <f t="shared" si="46"/>
        <v>2.2429100137464313</v>
      </c>
      <c r="P762" s="15">
        <v>1245</v>
      </c>
      <c r="Q762" s="16">
        <f t="shared" si="47"/>
        <v>170.3710843373494</v>
      </c>
      <c r="R762" s="17" t="s">
        <v>1474</v>
      </c>
      <c r="S762" s="18">
        <f>ABS(O1327-O762)*100</f>
        <v>224.29100137464312</v>
      </c>
      <c r="T762" s="10" t="s">
        <v>52</v>
      </c>
      <c r="U762" s="10" t="s">
        <v>31</v>
      </c>
      <c r="V762" s="12">
        <v>15777</v>
      </c>
      <c r="W762" s="10" t="s">
        <v>31</v>
      </c>
      <c r="X762" s="10" t="s">
        <v>1475</v>
      </c>
      <c r="Y762" s="10" t="s">
        <v>33</v>
      </c>
      <c r="Z762" s="10">
        <v>45</v>
      </c>
    </row>
    <row r="763" spans="1:26" x14ac:dyDescent="0.3">
      <c r="A763" s="10" t="s">
        <v>1474</v>
      </c>
      <c r="B763" s="10" t="s">
        <v>1565</v>
      </c>
      <c r="C763" s="10" t="s">
        <v>1566</v>
      </c>
      <c r="D763" s="11">
        <v>45415</v>
      </c>
      <c r="E763" s="12">
        <v>265000</v>
      </c>
      <c r="F763" s="10" t="s">
        <v>27</v>
      </c>
      <c r="G763" s="10" t="s">
        <v>28</v>
      </c>
      <c r="H763" s="12">
        <v>265000</v>
      </c>
      <c r="I763" s="12">
        <v>111100</v>
      </c>
      <c r="J763" s="13">
        <f t="shared" si="44"/>
        <v>41.924528301886795</v>
      </c>
      <c r="K763" s="12">
        <v>238303</v>
      </c>
      <c r="L763" s="12">
        <v>13145</v>
      </c>
      <c r="M763" s="12">
        <f t="shared" si="45"/>
        <v>251855</v>
      </c>
      <c r="N763" s="12">
        <v>116060</v>
      </c>
      <c r="O763" s="14">
        <f t="shared" si="46"/>
        <v>2.170041357918318</v>
      </c>
      <c r="P763" s="15">
        <v>1469</v>
      </c>
      <c r="Q763" s="16">
        <f t="shared" si="47"/>
        <v>171.44656228727024</v>
      </c>
      <c r="R763" s="17" t="s">
        <v>1474</v>
      </c>
      <c r="S763" s="18">
        <f>ABS(O1327-O763)*100</f>
        <v>217.0041357918318</v>
      </c>
      <c r="T763" s="10" t="s">
        <v>52</v>
      </c>
      <c r="U763" s="10" t="s">
        <v>36</v>
      </c>
      <c r="V763" s="12">
        <v>13145</v>
      </c>
      <c r="W763" s="10" t="s">
        <v>31</v>
      </c>
      <c r="X763" s="10" t="s">
        <v>1475</v>
      </c>
      <c r="Y763" s="10" t="s">
        <v>33</v>
      </c>
      <c r="Z763" s="10">
        <v>45</v>
      </c>
    </row>
    <row r="764" spans="1:26" x14ac:dyDescent="0.3">
      <c r="A764" s="19" t="s">
        <v>1474</v>
      </c>
      <c r="B764" s="19" t="s">
        <v>1567</v>
      </c>
      <c r="C764" s="19" t="s">
        <v>1568</v>
      </c>
      <c r="D764" s="20">
        <v>45713</v>
      </c>
      <c r="E764" s="21">
        <v>269000</v>
      </c>
      <c r="F764" s="19" t="s">
        <v>27</v>
      </c>
      <c r="G764" s="19" t="s">
        <v>28</v>
      </c>
      <c r="H764" s="21">
        <v>269000</v>
      </c>
      <c r="I764" s="21">
        <v>109100</v>
      </c>
      <c r="J764" s="22">
        <f t="shared" si="44"/>
        <v>40.557620817843862</v>
      </c>
      <c r="K764" s="21">
        <v>235987</v>
      </c>
      <c r="L764" s="21">
        <v>20905</v>
      </c>
      <c r="M764" s="21">
        <f t="shared" si="45"/>
        <v>248095</v>
      </c>
      <c r="N764" s="21">
        <v>110867</v>
      </c>
      <c r="O764" s="23">
        <f t="shared" si="46"/>
        <v>2.2377713837300548</v>
      </c>
      <c r="P764" s="24">
        <v>1451</v>
      </c>
      <c r="Q764" s="25">
        <f t="shared" si="47"/>
        <v>170.98208132322537</v>
      </c>
      <c r="R764" s="26" t="s">
        <v>1474</v>
      </c>
      <c r="S764" s="27">
        <f>ABS(O1327-O764)*100</f>
        <v>223.77713837300547</v>
      </c>
      <c r="T764" s="19" t="s">
        <v>30</v>
      </c>
      <c r="U764" s="19" t="s">
        <v>31</v>
      </c>
      <c r="V764" s="21">
        <v>15626</v>
      </c>
      <c r="W764" s="19" t="s">
        <v>31</v>
      </c>
      <c r="X764" s="19" t="s">
        <v>1475</v>
      </c>
      <c r="Y764" s="19" t="s">
        <v>33</v>
      </c>
      <c r="Z764" s="19">
        <v>45</v>
      </c>
    </row>
    <row r="765" spans="1:26" x14ac:dyDescent="0.3">
      <c r="A765" s="10" t="s">
        <v>1474</v>
      </c>
      <c r="B765" s="10" t="s">
        <v>1601</v>
      </c>
      <c r="C765" s="10" t="s">
        <v>1602</v>
      </c>
      <c r="D765" s="11">
        <v>45293</v>
      </c>
      <c r="E765" s="12">
        <v>206000</v>
      </c>
      <c r="F765" s="10" t="s">
        <v>27</v>
      </c>
      <c r="G765" s="10" t="s">
        <v>28</v>
      </c>
      <c r="H765" s="12">
        <v>206000</v>
      </c>
      <c r="I765" s="12">
        <v>75900</v>
      </c>
      <c r="J765" s="13">
        <f t="shared" si="44"/>
        <v>36.844660194174757</v>
      </c>
      <c r="K765" s="12">
        <v>184646</v>
      </c>
      <c r="L765" s="12">
        <v>11130</v>
      </c>
      <c r="M765" s="12">
        <f t="shared" si="45"/>
        <v>194870</v>
      </c>
      <c r="N765" s="12">
        <v>89441</v>
      </c>
      <c r="O765" s="14">
        <f t="shared" si="46"/>
        <v>2.1787547098087008</v>
      </c>
      <c r="P765" s="15">
        <v>1350</v>
      </c>
      <c r="Q765" s="16">
        <f t="shared" si="47"/>
        <v>144.34814814814814</v>
      </c>
      <c r="R765" s="17" t="s">
        <v>1474</v>
      </c>
      <c r="S765" s="18">
        <f>ABS(O1313-O765)*100</f>
        <v>135.7043019434347</v>
      </c>
      <c r="T765" s="10" t="s">
        <v>708</v>
      </c>
      <c r="U765" s="10" t="s">
        <v>36</v>
      </c>
      <c r="V765" s="12">
        <v>11130</v>
      </c>
      <c r="W765" s="10" t="s">
        <v>31</v>
      </c>
      <c r="X765" s="10" t="s">
        <v>1475</v>
      </c>
      <c r="Y765" s="10" t="s">
        <v>33</v>
      </c>
      <c r="Z765" s="10">
        <v>45</v>
      </c>
    </row>
    <row r="766" spans="1:26" x14ac:dyDescent="0.3">
      <c r="A766" s="19" t="s">
        <v>1474</v>
      </c>
      <c r="B766" s="19" t="s">
        <v>1603</v>
      </c>
      <c r="C766" s="19" t="s">
        <v>1604</v>
      </c>
      <c r="D766" s="20">
        <v>45534</v>
      </c>
      <c r="E766" s="21">
        <v>215000</v>
      </c>
      <c r="F766" s="19" t="s">
        <v>27</v>
      </c>
      <c r="G766" s="19" t="s">
        <v>28</v>
      </c>
      <c r="H766" s="21">
        <v>215000</v>
      </c>
      <c r="I766" s="21">
        <v>90600</v>
      </c>
      <c r="J766" s="22">
        <f t="shared" si="44"/>
        <v>42.139534883720927</v>
      </c>
      <c r="K766" s="21">
        <v>194091</v>
      </c>
      <c r="L766" s="21">
        <v>11130</v>
      </c>
      <c r="M766" s="21">
        <f t="shared" si="45"/>
        <v>203870</v>
      </c>
      <c r="N766" s="21">
        <v>94309</v>
      </c>
      <c r="O766" s="23">
        <f t="shared" si="46"/>
        <v>2.1617236955115628</v>
      </c>
      <c r="P766" s="24">
        <v>1350</v>
      </c>
      <c r="Q766" s="25">
        <f t="shared" si="47"/>
        <v>151.01481481481483</v>
      </c>
      <c r="R766" s="26" t="s">
        <v>1474</v>
      </c>
      <c r="S766" s="27">
        <f>ABS(O1313-O766)*100</f>
        <v>134.0012005137209</v>
      </c>
      <c r="T766" s="19" t="s">
        <v>708</v>
      </c>
      <c r="U766" s="19" t="s">
        <v>36</v>
      </c>
      <c r="V766" s="21">
        <v>11130</v>
      </c>
      <c r="W766" s="19" t="s">
        <v>31</v>
      </c>
      <c r="X766" s="19" t="s">
        <v>1475</v>
      </c>
      <c r="Y766" s="19" t="s">
        <v>33</v>
      </c>
      <c r="Z766" s="19">
        <v>45</v>
      </c>
    </row>
    <row r="767" spans="1:26" x14ac:dyDescent="0.3">
      <c r="A767" s="19" t="s">
        <v>1474</v>
      </c>
      <c r="B767" s="19" t="s">
        <v>1605</v>
      </c>
      <c r="C767" s="19" t="s">
        <v>1606</v>
      </c>
      <c r="D767" s="20">
        <v>45019</v>
      </c>
      <c r="E767" s="21">
        <v>195000</v>
      </c>
      <c r="F767" s="19" t="s">
        <v>27</v>
      </c>
      <c r="G767" s="19" t="s">
        <v>28</v>
      </c>
      <c r="H767" s="21">
        <v>195000</v>
      </c>
      <c r="I767" s="21">
        <v>84200</v>
      </c>
      <c r="J767" s="22">
        <f t="shared" si="44"/>
        <v>43.179487179487182</v>
      </c>
      <c r="K767" s="21">
        <v>206347</v>
      </c>
      <c r="L767" s="21">
        <v>10500</v>
      </c>
      <c r="M767" s="21">
        <f t="shared" si="45"/>
        <v>184500</v>
      </c>
      <c r="N767" s="21">
        <v>100952</v>
      </c>
      <c r="O767" s="23">
        <f t="shared" si="46"/>
        <v>1.8276012362310801</v>
      </c>
      <c r="P767" s="24">
        <v>1554</v>
      </c>
      <c r="Q767" s="25">
        <f t="shared" si="47"/>
        <v>118.72586872586872</v>
      </c>
      <c r="R767" s="26" t="s">
        <v>1474</v>
      </c>
      <c r="S767" s="27">
        <f>ABS(O1313-O767)*100</f>
        <v>100.58895458567262</v>
      </c>
      <c r="T767" s="19" t="s">
        <v>708</v>
      </c>
      <c r="U767" s="19" t="s">
        <v>36</v>
      </c>
      <c r="V767" s="21">
        <v>10500</v>
      </c>
      <c r="W767" s="19" t="s">
        <v>31</v>
      </c>
      <c r="X767" s="19" t="s">
        <v>1475</v>
      </c>
      <c r="Y767" s="19" t="s">
        <v>33</v>
      </c>
      <c r="Z767" s="19">
        <v>45</v>
      </c>
    </row>
    <row r="768" spans="1:26" x14ac:dyDescent="0.3">
      <c r="A768" s="10" t="s">
        <v>1474</v>
      </c>
      <c r="B768" s="10" t="s">
        <v>1607</v>
      </c>
      <c r="C768" s="10" t="s">
        <v>1608</v>
      </c>
      <c r="D768" s="11">
        <v>45289</v>
      </c>
      <c r="E768" s="12">
        <v>180000</v>
      </c>
      <c r="F768" s="10" t="s">
        <v>27</v>
      </c>
      <c r="G768" s="10" t="s">
        <v>28</v>
      </c>
      <c r="H768" s="12">
        <v>180000</v>
      </c>
      <c r="I768" s="12">
        <v>78700</v>
      </c>
      <c r="J768" s="13">
        <f t="shared" ref="J768:J831" si="48">I768/H768*100</f>
        <v>43.722222222222221</v>
      </c>
      <c r="K768" s="12">
        <v>191025</v>
      </c>
      <c r="L768" s="12">
        <v>10500</v>
      </c>
      <c r="M768" s="12">
        <f t="shared" ref="M768:M831" si="49">H768-L768</f>
        <v>169500</v>
      </c>
      <c r="N768" s="12">
        <v>93054</v>
      </c>
      <c r="O768" s="14">
        <f t="shared" ref="O768:O831" si="50">M768/N768</f>
        <v>1.8215229866529112</v>
      </c>
      <c r="P768" s="15">
        <v>1350</v>
      </c>
      <c r="Q768" s="16">
        <f t="shared" ref="Q768:Q831" si="51">M768/P768</f>
        <v>125.55555555555556</v>
      </c>
      <c r="R768" s="17" t="s">
        <v>1474</v>
      </c>
      <c r="S768" s="18">
        <f>ABS(O1313-O768)*100</f>
        <v>99.981129627855736</v>
      </c>
      <c r="T768" s="10" t="s">
        <v>708</v>
      </c>
      <c r="U768" s="10" t="s">
        <v>36</v>
      </c>
      <c r="V768" s="12">
        <v>10500</v>
      </c>
      <c r="W768" s="10" t="s">
        <v>31</v>
      </c>
      <c r="X768" s="10" t="s">
        <v>1475</v>
      </c>
      <c r="Y768" s="10" t="s">
        <v>33</v>
      </c>
      <c r="Z768" s="10">
        <v>45</v>
      </c>
    </row>
    <row r="769" spans="1:26" x14ac:dyDescent="0.3">
      <c r="A769" s="10" t="s">
        <v>1474</v>
      </c>
      <c r="B769" s="10" t="s">
        <v>1609</v>
      </c>
      <c r="C769" s="10" t="s">
        <v>1610</v>
      </c>
      <c r="D769" s="11">
        <v>45519</v>
      </c>
      <c r="E769" s="12">
        <v>132000</v>
      </c>
      <c r="F769" s="10" t="s">
        <v>69</v>
      </c>
      <c r="G769" s="10" t="s">
        <v>28</v>
      </c>
      <c r="H769" s="12">
        <v>132000</v>
      </c>
      <c r="I769" s="12">
        <v>84100</v>
      </c>
      <c r="J769" s="13">
        <f t="shared" si="48"/>
        <v>63.712121212121211</v>
      </c>
      <c r="K769" s="12">
        <v>180060</v>
      </c>
      <c r="L769" s="12">
        <v>10033</v>
      </c>
      <c r="M769" s="12">
        <f t="shared" si="49"/>
        <v>121967</v>
      </c>
      <c r="N769" s="12">
        <v>87642</v>
      </c>
      <c r="O769" s="14">
        <f t="shared" si="50"/>
        <v>1.3916501220875837</v>
      </c>
      <c r="P769" s="15">
        <v>1350</v>
      </c>
      <c r="Q769" s="16">
        <f t="shared" si="51"/>
        <v>90.345925925925926</v>
      </c>
      <c r="R769" s="17" t="s">
        <v>1474</v>
      </c>
      <c r="S769" s="18">
        <f>ABS(O1313-O769)*100</f>
        <v>56.993843171322979</v>
      </c>
      <c r="T769" s="10" t="s">
        <v>708</v>
      </c>
      <c r="U769" s="10" t="s">
        <v>31</v>
      </c>
      <c r="V769" s="12">
        <v>10033</v>
      </c>
      <c r="W769" s="10" t="s">
        <v>31</v>
      </c>
      <c r="X769" s="10" t="s">
        <v>1475</v>
      </c>
      <c r="Y769" s="10" t="s">
        <v>33</v>
      </c>
      <c r="Z769" s="10">
        <v>45</v>
      </c>
    </row>
    <row r="770" spans="1:26" x14ac:dyDescent="0.3">
      <c r="A770" s="19" t="s">
        <v>1474</v>
      </c>
      <c r="B770" s="19" t="s">
        <v>1609</v>
      </c>
      <c r="C770" s="19" t="s">
        <v>1610</v>
      </c>
      <c r="D770" s="20">
        <v>45681</v>
      </c>
      <c r="E770" s="21">
        <v>230000</v>
      </c>
      <c r="F770" s="19" t="s">
        <v>27</v>
      </c>
      <c r="G770" s="19" t="s">
        <v>28</v>
      </c>
      <c r="H770" s="21">
        <v>230000</v>
      </c>
      <c r="I770" s="21">
        <v>84100</v>
      </c>
      <c r="J770" s="22">
        <f t="shared" si="48"/>
        <v>36.565217391304351</v>
      </c>
      <c r="K770" s="21">
        <v>180060</v>
      </c>
      <c r="L770" s="21">
        <v>10033</v>
      </c>
      <c r="M770" s="21">
        <f t="shared" si="49"/>
        <v>219967</v>
      </c>
      <c r="N770" s="21">
        <v>87642</v>
      </c>
      <c r="O770" s="23">
        <f t="shared" si="50"/>
        <v>2.5098354670135321</v>
      </c>
      <c r="P770" s="24">
        <v>1350</v>
      </c>
      <c r="Q770" s="25">
        <f t="shared" si="51"/>
        <v>162.93851851851852</v>
      </c>
      <c r="R770" s="26" t="s">
        <v>1474</v>
      </c>
      <c r="S770" s="27">
        <f>ABS(O1313-O770)*100</f>
        <v>168.81237766391783</v>
      </c>
      <c r="T770" s="19" t="s">
        <v>708</v>
      </c>
      <c r="U770" s="19" t="s">
        <v>31</v>
      </c>
      <c r="V770" s="21">
        <v>10033</v>
      </c>
      <c r="W770" s="19" t="s">
        <v>31</v>
      </c>
      <c r="X770" s="19" t="s">
        <v>1475</v>
      </c>
      <c r="Y770" s="19" t="s">
        <v>33</v>
      </c>
      <c r="Z770" s="19">
        <v>45</v>
      </c>
    </row>
    <row r="771" spans="1:26" x14ac:dyDescent="0.3">
      <c r="A771" s="19" t="s">
        <v>1474</v>
      </c>
      <c r="B771" s="19" t="s">
        <v>1627</v>
      </c>
      <c r="C771" s="19" t="s">
        <v>1628</v>
      </c>
      <c r="D771" s="20">
        <v>45611</v>
      </c>
      <c r="E771" s="21">
        <v>271200</v>
      </c>
      <c r="F771" s="19" t="s">
        <v>27</v>
      </c>
      <c r="G771" s="19" t="s">
        <v>28</v>
      </c>
      <c r="H771" s="21">
        <v>271200</v>
      </c>
      <c r="I771" s="21">
        <v>102200</v>
      </c>
      <c r="J771" s="22">
        <f t="shared" si="48"/>
        <v>37.684365781710916</v>
      </c>
      <c r="K771" s="21">
        <v>220060</v>
      </c>
      <c r="L771" s="21">
        <v>13535</v>
      </c>
      <c r="M771" s="21">
        <f t="shared" si="49"/>
        <v>257665</v>
      </c>
      <c r="N771" s="21">
        <v>106456</v>
      </c>
      <c r="O771" s="23">
        <f t="shared" si="50"/>
        <v>2.4203896445479822</v>
      </c>
      <c r="P771" s="24">
        <v>1492</v>
      </c>
      <c r="Q771" s="25">
        <f t="shared" si="51"/>
        <v>172.69772117962466</v>
      </c>
      <c r="R771" s="26" t="s">
        <v>1474</v>
      </c>
      <c r="S771" s="27">
        <f>ABS(O1304-O771)*100</f>
        <v>139.44581613908471</v>
      </c>
      <c r="T771" s="19" t="s">
        <v>52</v>
      </c>
      <c r="U771" s="19" t="s">
        <v>31</v>
      </c>
      <c r="V771" s="21">
        <v>13535</v>
      </c>
      <c r="W771" s="19" t="s">
        <v>31</v>
      </c>
      <c r="X771" s="19" t="s">
        <v>1475</v>
      </c>
      <c r="Y771" s="19" t="s">
        <v>33</v>
      </c>
      <c r="Z771" s="19">
        <v>45</v>
      </c>
    </row>
    <row r="772" spans="1:26" x14ac:dyDescent="0.3">
      <c r="A772" s="10" t="s">
        <v>1474</v>
      </c>
      <c r="B772" s="10" t="s">
        <v>1629</v>
      </c>
      <c r="C772" s="10" t="s">
        <v>1630</v>
      </c>
      <c r="D772" s="11">
        <v>45399</v>
      </c>
      <c r="E772" s="12">
        <v>240000</v>
      </c>
      <c r="F772" s="10" t="s">
        <v>27</v>
      </c>
      <c r="G772" s="10" t="s">
        <v>28</v>
      </c>
      <c r="H772" s="12">
        <v>240000</v>
      </c>
      <c r="I772" s="12">
        <v>102000</v>
      </c>
      <c r="J772" s="13">
        <f t="shared" si="48"/>
        <v>42.5</v>
      </c>
      <c r="K772" s="12">
        <v>212813</v>
      </c>
      <c r="L772" s="12">
        <v>15379</v>
      </c>
      <c r="M772" s="12">
        <f t="shared" si="49"/>
        <v>224621</v>
      </c>
      <c r="N772" s="12">
        <v>101770</v>
      </c>
      <c r="O772" s="14">
        <f t="shared" si="50"/>
        <v>2.2071435590056008</v>
      </c>
      <c r="P772" s="15">
        <v>1229</v>
      </c>
      <c r="Q772" s="16">
        <f t="shared" si="51"/>
        <v>182.7672904800651</v>
      </c>
      <c r="R772" s="17" t="s">
        <v>1474</v>
      </c>
      <c r="S772" s="18">
        <f>ABS(O1304-O772)*100</f>
        <v>118.12120758484656</v>
      </c>
      <c r="T772" s="10" t="s">
        <v>30</v>
      </c>
      <c r="U772" s="10" t="s">
        <v>36</v>
      </c>
      <c r="V772" s="12">
        <v>15379</v>
      </c>
      <c r="W772" s="10" t="s">
        <v>31</v>
      </c>
      <c r="X772" s="10" t="s">
        <v>1475</v>
      </c>
      <c r="Y772" s="10" t="s">
        <v>33</v>
      </c>
      <c r="Z772" s="10">
        <v>45</v>
      </c>
    </row>
    <row r="773" spans="1:26" x14ac:dyDescent="0.3">
      <c r="A773" s="10" t="s">
        <v>1474</v>
      </c>
      <c r="B773" s="10" t="s">
        <v>1631</v>
      </c>
      <c r="C773" s="10" t="s">
        <v>1632</v>
      </c>
      <c r="D773" s="11">
        <v>45301</v>
      </c>
      <c r="E773" s="12">
        <v>265000</v>
      </c>
      <c r="F773" s="10" t="s">
        <v>27</v>
      </c>
      <c r="G773" s="10" t="s">
        <v>28</v>
      </c>
      <c r="H773" s="12">
        <v>265000</v>
      </c>
      <c r="I773" s="12">
        <v>93000</v>
      </c>
      <c r="J773" s="13">
        <f t="shared" si="48"/>
        <v>35.094339622641506</v>
      </c>
      <c r="K773" s="12">
        <v>225132</v>
      </c>
      <c r="L773" s="12">
        <v>12871</v>
      </c>
      <c r="M773" s="12">
        <f t="shared" si="49"/>
        <v>252129</v>
      </c>
      <c r="N773" s="12">
        <v>109412</v>
      </c>
      <c r="O773" s="14">
        <f t="shared" si="50"/>
        <v>2.3043998830110044</v>
      </c>
      <c r="P773" s="15">
        <v>1550</v>
      </c>
      <c r="Q773" s="16">
        <f t="shared" si="51"/>
        <v>162.66387096774193</v>
      </c>
      <c r="R773" s="17" t="s">
        <v>1474</v>
      </c>
      <c r="S773" s="18">
        <f>ABS(O1304-O773)*100</f>
        <v>127.84683998538694</v>
      </c>
      <c r="T773" s="10" t="s">
        <v>52</v>
      </c>
      <c r="U773" s="10" t="s">
        <v>36</v>
      </c>
      <c r="V773" s="12">
        <v>12871</v>
      </c>
      <c r="W773" s="10" t="s">
        <v>31</v>
      </c>
      <c r="X773" s="10" t="s">
        <v>1475</v>
      </c>
      <c r="Y773" s="10" t="s">
        <v>33</v>
      </c>
      <c r="Z773" s="10">
        <v>45</v>
      </c>
    </row>
    <row r="774" spans="1:26" x14ac:dyDescent="0.3">
      <c r="A774" s="19" t="s">
        <v>1474</v>
      </c>
      <c r="B774" s="19" t="s">
        <v>1633</v>
      </c>
      <c r="C774" s="19" t="s">
        <v>1634</v>
      </c>
      <c r="D774" s="20">
        <v>45230</v>
      </c>
      <c r="E774" s="21">
        <v>271000</v>
      </c>
      <c r="F774" s="19" t="s">
        <v>27</v>
      </c>
      <c r="G774" s="19" t="s">
        <v>28</v>
      </c>
      <c r="H774" s="21">
        <v>271000</v>
      </c>
      <c r="I774" s="21">
        <v>94800</v>
      </c>
      <c r="J774" s="22">
        <f t="shared" si="48"/>
        <v>34.981549815498155</v>
      </c>
      <c r="K774" s="21">
        <v>225850</v>
      </c>
      <c r="L774" s="21">
        <v>12871</v>
      </c>
      <c r="M774" s="21">
        <f t="shared" si="49"/>
        <v>258129</v>
      </c>
      <c r="N774" s="21">
        <v>109782</v>
      </c>
      <c r="O774" s="23">
        <f t="shared" si="50"/>
        <v>2.3512870962452861</v>
      </c>
      <c r="P774" s="24">
        <v>1518</v>
      </c>
      <c r="Q774" s="25">
        <f t="shared" si="51"/>
        <v>170.04545454545453</v>
      </c>
      <c r="R774" s="26" t="s">
        <v>1474</v>
      </c>
      <c r="S774" s="27">
        <f>ABS(O1304-O774)*100</f>
        <v>132.53556130881509</v>
      </c>
      <c r="T774" s="19" t="s">
        <v>52</v>
      </c>
      <c r="U774" s="19" t="s">
        <v>36</v>
      </c>
      <c r="V774" s="21">
        <v>12871</v>
      </c>
      <c r="W774" s="19" t="s">
        <v>31</v>
      </c>
      <c r="X774" s="19" t="s">
        <v>1475</v>
      </c>
      <c r="Y774" s="19" t="s">
        <v>33</v>
      </c>
      <c r="Z774" s="19">
        <v>45</v>
      </c>
    </row>
    <row r="775" spans="1:26" x14ac:dyDescent="0.3">
      <c r="A775" s="19" t="s">
        <v>1474</v>
      </c>
      <c r="B775" s="19" t="s">
        <v>1635</v>
      </c>
      <c r="C775" s="19" t="s">
        <v>1636</v>
      </c>
      <c r="D775" s="20">
        <v>45028</v>
      </c>
      <c r="E775" s="21">
        <v>224500</v>
      </c>
      <c r="F775" s="19" t="s">
        <v>27</v>
      </c>
      <c r="G775" s="19" t="s">
        <v>28</v>
      </c>
      <c r="H775" s="21">
        <v>224500</v>
      </c>
      <c r="I775" s="21">
        <v>97200</v>
      </c>
      <c r="J775" s="22">
        <f t="shared" si="48"/>
        <v>43.29621380846325</v>
      </c>
      <c r="K775" s="21">
        <v>227064</v>
      </c>
      <c r="L775" s="21">
        <v>12871</v>
      </c>
      <c r="M775" s="21">
        <f t="shared" si="49"/>
        <v>211629</v>
      </c>
      <c r="N775" s="21">
        <v>110408</v>
      </c>
      <c r="O775" s="23">
        <f t="shared" si="50"/>
        <v>1.9167904499673936</v>
      </c>
      <c r="P775" s="24">
        <v>1518</v>
      </c>
      <c r="Q775" s="25">
        <f t="shared" si="51"/>
        <v>139.41304347826087</v>
      </c>
      <c r="R775" s="26" t="s">
        <v>1474</v>
      </c>
      <c r="S775" s="27">
        <f>ABS(O1304-O775)*100</f>
        <v>89.085896681025844</v>
      </c>
      <c r="T775" s="19" t="s">
        <v>52</v>
      </c>
      <c r="U775" s="19" t="s">
        <v>36</v>
      </c>
      <c r="V775" s="21">
        <v>12871</v>
      </c>
      <c r="W775" s="19" t="s">
        <v>31</v>
      </c>
      <c r="X775" s="19" t="s">
        <v>1475</v>
      </c>
      <c r="Y775" s="19" t="s">
        <v>33</v>
      </c>
      <c r="Z775" s="19">
        <v>45</v>
      </c>
    </row>
    <row r="776" spans="1:26" x14ac:dyDescent="0.3">
      <c r="A776" s="10" t="s">
        <v>1474</v>
      </c>
      <c r="B776" s="10" t="s">
        <v>1637</v>
      </c>
      <c r="C776" s="10" t="s">
        <v>1638</v>
      </c>
      <c r="D776" s="11">
        <v>45485</v>
      </c>
      <c r="E776" s="12">
        <v>280000</v>
      </c>
      <c r="F776" s="10" t="s">
        <v>27</v>
      </c>
      <c r="G776" s="10" t="s">
        <v>28</v>
      </c>
      <c r="H776" s="12">
        <v>280000</v>
      </c>
      <c r="I776" s="12">
        <v>110900</v>
      </c>
      <c r="J776" s="13">
        <f t="shared" si="48"/>
        <v>39.607142857142854</v>
      </c>
      <c r="K776" s="12">
        <v>232444</v>
      </c>
      <c r="L776" s="12">
        <v>14999</v>
      </c>
      <c r="M776" s="12">
        <f t="shared" si="49"/>
        <v>265001</v>
      </c>
      <c r="N776" s="12">
        <v>112085</v>
      </c>
      <c r="O776" s="14">
        <f t="shared" si="50"/>
        <v>2.3642860329214437</v>
      </c>
      <c r="P776" s="15">
        <v>1545</v>
      </c>
      <c r="Q776" s="16">
        <f t="shared" si="51"/>
        <v>171.52168284789644</v>
      </c>
      <c r="R776" s="17" t="s">
        <v>1474</v>
      </c>
      <c r="S776" s="18">
        <f>ABS(O1304-O776)*100</f>
        <v>133.83545497643087</v>
      </c>
      <c r="T776" s="10" t="s">
        <v>52</v>
      </c>
      <c r="U776" s="10" t="s">
        <v>36</v>
      </c>
      <c r="V776" s="12">
        <v>12871</v>
      </c>
      <c r="W776" s="10" t="s">
        <v>31</v>
      </c>
      <c r="X776" s="10" t="s">
        <v>1475</v>
      </c>
      <c r="Y776" s="10" t="s">
        <v>33</v>
      </c>
      <c r="Z776" s="10">
        <v>45</v>
      </c>
    </row>
    <row r="777" spans="1:26" x14ac:dyDescent="0.3">
      <c r="A777" s="10" t="s">
        <v>1474</v>
      </c>
      <c r="B777" s="10" t="s">
        <v>1639</v>
      </c>
      <c r="C777" s="10" t="s">
        <v>1640</v>
      </c>
      <c r="D777" s="11">
        <v>45489</v>
      </c>
      <c r="E777" s="12">
        <v>275000</v>
      </c>
      <c r="F777" s="10" t="s">
        <v>27</v>
      </c>
      <c r="G777" s="10" t="s">
        <v>28</v>
      </c>
      <c r="H777" s="12">
        <v>275000</v>
      </c>
      <c r="I777" s="12">
        <v>109600</v>
      </c>
      <c r="J777" s="13">
        <f t="shared" si="48"/>
        <v>39.854545454545452</v>
      </c>
      <c r="K777" s="12">
        <v>230207</v>
      </c>
      <c r="L777" s="12">
        <v>12871</v>
      </c>
      <c r="M777" s="12">
        <f t="shared" si="49"/>
        <v>262129</v>
      </c>
      <c r="N777" s="12">
        <v>112028</v>
      </c>
      <c r="O777" s="14">
        <f t="shared" si="50"/>
        <v>2.3398525368657834</v>
      </c>
      <c r="P777" s="15">
        <v>1518</v>
      </c>
      <c r="Q777" s="16">
        <f t="shared" si="51"/>
        <v>172.68050065876153</v>
      </c>
      <c r="R777" s="17" t="s">
        <v>1474</v>
      </c>
      <c r="S777" s="18">
        <f>ABS(O1304-O777)*100</f>
        <v>131.39210537086484</v>
      </c>
      <c r="T777" s="10" t="s">
        <v>52</v>
      </c>
      <c r="U777" s="10" t="s">
        <v>36</v>
      </c>
      <c r="V777" s="12">
        <v>12871</v>
      </c>
      <c r="W777" s="10" t="s">
        <v>31</v>
      </c>
      <c r="X777" s="10" t="s">
        <v>1475</v>
      </c>
      <c r="Y777" s="10" t="s">
        <v>33</v>
      </c>
      <c r="Z777" s="10">
        <v>45</v>
      </c>
    </row>
    <row r="778" spans="1:26" x14ac:dyDescent="0.3">
      <c r="A778" s="19" t="s">
        <v>1474</v>
      </c>
      <c r="B778" s="19" t="s">
        <v>1641</v>
      </c>
      <c r="C778" s="19" t="s">
        <v>1642</v>
      </c>
      <c r="D778" s="20">
        <v>45533</v>
      </c>
      <c r="E778" s="21">
        <v>255000</v>
      </c>
      <c r="F778" s="19" t="s">
        <v>27</v>
      </c>
      <c r="G778" s="19" t="s">
        <v>28</v>
      </c>
      <c r="H778" s="21">
        <v>255000</v>
      </c>
      <c r="I778" s="21">
        <v>107800</v>
      </c>
      <c r="J778" s="22">
        <f t="shared" si="48"/>
        <v>42.274509803921568</v>
      </c>
      <c r="K778" s="21">
        <v>226267</v>
      </c>
      <c r="L778" s="21">
        <v>12871</v>
      </c>
      <c r="M778" s="21">
        <f t="shared" si="49"/>
        <v>242129</v>
      </c>
      <c r="N778" s="21">
        <v>109997</v>
      </c>
      <c r="O778" s="23">
        <f t="shared" si="50"/>
        <v>2.201232760893479</v>
      </c>
      <c r="P778" s="24">
        <v>1518</v>
      </c>
      <c r="Q778" s="25">
        <f t="shared" si="51"/>
        <v>159.50527009222662</v>
      </c>
      <c r="R778" s="26" t="s">
        <v>1474</v>
      </c>
      <c r="S778" s="27">
        <f>ABS(O1304-O778)*100</f>
        <v>117.53012777363439</v>
      </c>
      <c r="T778" s="19" t="s">
        <v>52</v>
      </c>
      <c r="U778" s="19" t="s">
        <v>36</v>
      </c>
      <c r="V778" s="21">
        <v>12871</v>
      </c>
      <c r="W778" s="19" t="s">
        <v>31</v>
      </c>
      <c r="X778" s="19" t="s">
        <v>1475</v>
      </c>
      <c r="Y778" s="19" t="s">
        <v>33</v>
      </c>
      <c r="Z778" s="19">
        <v>45</v>
      </c>
    </row>
    <row r="779" spans="1:26" x14ac:dyDescent="0.3">
      <c r="A779" s="19" t="s">
        <v>1474</v>
      </c>
      <c r="B779" s="19" t="s">
        <v>1643</v>
      </c>
      <c r="C779" s="19" t="s">
        <v>1644</v>
      </c>
      <c r="D779" s="20">
        <v>45618</v>
      </c>
      <c r="E779" s="21">
        <v>240000</v>
      </c>
      <c r="F779" s="19" t="s">
        <v>27</v>
      </c>
      <c r="G779" s="19" t="s">
        <v>28</v>
      </c>
      <c r="H779" s="21">
        <v>240000</v>
      </c>
      <c r="I779" s="21">
        <v>107600</v>
      </c>
      <c r="J779" s="22">
        <f t="shared" si="48"/>
        <v>44.833333333333329</v>
      </c>
      <c r="K779" s="21">
        <v>225850</v>
      </c>
      <c r="L779" s="21">
        <v>12871</v>
      </c>
      <c r="M779" s="21">
        <f t="shared" si="49"/>
        <v>227129</v>
      </c>
      <c r="N779" s="21">
        <v>109782</v>
      </c>
      <c r="O779" s="23">
        <f t="shared" si="50"/>
        <v>2.0689092929624162</v>
      </c>
      <c r="P779" s="24">
        <v>1518</v>
      </c>
      <c r="Q779" s="25">
        <f t="shared" si="51"/>
        <v>149.62384716732544</v>
      </c>
      <c r="R779" s="26" t="s">
        <v>1474</v>
      </c>
      <c r="S779" s="27">
        <f>ABS(O1304-O779)*100</f>
        <v>104.2977809805281</v>
      </c>
      <c r="T779" s="19" t="s">
        <v>52</v>
      </c>
      <c r="U779" s="19" t="s">
        <v>31</v>
      </c>
      <c r="V779" s="21">
        <v>12871</v>
      </c>
      <c r="W779" s="19" t="s">
        <v>31</v>
      </c>
      <c r="X779" s="19" t="s">
        <v>1475</v>
      </c>
      <c r="Y779" s="19" t="s">
        <v>33</v>
      </c>
      <c r="Z779" s="19">
        <v>45</v>
      </c>
    </row>
    <row r="780" spans="1:26" x14ac:dyDescent="0.3">
      <c r="A780" s="10" t="s">
        <v>1474</v>
      </c>
      <c r="B780" s="10" t="s">
        <v>1645</v>
      </c>
      <c r="C780" s="10" t="s">
        <v>1646</v>
      </c>
      <c r="D780" s="11">
        <v>45614</v>
      </c>
      <c r="E780" s="12">
        <v>265000</v>
      </c>
      <c r="F780" s="10" t="s">
        <v>27</v>
      </c>
      <c r="G780" s="10" t="s">
        <v>28</v>
      </c>
      <c r="H780" s="12">
        <v>265000</v>
      </c>
      <c r="I780" s="12">
        <v>118300</v>
      </c>
      <c r="J780" s="13">
        <f t="shared" si="48"/>
        <v>44.641509433962263</v>
      </c>
      <c r="K780" s="12">
        <v>251307</v>
      </c>
      <c r="L780" s="12">
        <v>13531</v>
      </c>
      <c r="M780" s="12">
        <f t="shared" si="49"/>
        <v>251469</v>
      </c>
      <c r="N780" s="12">
        <v>122564</v>
      </c>
      <c r="O780" s="14">
        <f t="shared" si="50"/>
        <v>2.0517362357625406</v>
      </c>
      <c r="P780" s="15">
        <v>1518</v>
      </c>
      <c r="Q780" s="16">
        <f t="shared" si="51"/>
        <v>165.65810276679841</v>
      </c>
      <c r="R780" s="17" t="s">
        <v>1474</v>
      </c>
      <c r="S780" s="18">
        <f>ABS(O1304-O780)*100</f>
        <v>102.58047526054055</v>
      </c>
      <c r="T780" s="10" t="s">
        <v>52</v>
      </c>
      <c r="U780" s="10" t="s">
        <v>31</v>
      </c>
      <c r="V780" s="12">
        <v>13531</v>
      </c>
      <c r="W780" s="10" t="s">
        <v>31</v>
      </c>
      <c r="X780" s="10" t="s">
        <v>1475</v>
      </c>
      <c r="Y780" s="10" t="s">
        <v>33</v>
      </c>
      <c r="Z780" s="10">
        <v>45</v>
      </c>
    </row>
    <row r="781" spans="1:26" x14ac:dyDescent="0.3">
      <c r="A781" s="10" t="s">
        <v>1474</v>
      </c>
      <c r="B781" s="10" t="s">
        <v>1647</v>
      </c>
      <c r="C781" s="10" t="s">
        <v>1648</v>
      </c>
      <c r="D781" s="11">
        <v>45551</v>
      </c>
      <c r="E781" s="12">
        <v>227000</v>
      </c>
      <c r="F781" s="10" t="s">
        <v>27</v>
      </c>
      <c r="G781" s="10" t="s">
        <v>28</v>
      </c>
      <c r="H781" s="12">
        <v>227000</v>
      </c>
      <c r="I781" s="12">
        <v>91600</v>
      </c>
      <c r="J781" s="13">
        <f t="shared" si="48"/>
        <v>40.352422907488986</v>
      </c>
      <c r="K781" s="12">
        <v>189663</v>
      </c>
      <c r="L781" s="12">
        <v>13542</v>
      </c>
      <c r="M781" s="12">
        <f t="shared" si="49"/>
        <v>213458</v>
      </c>
      <c r="N781" s="12">
        <v>90784</v>
      </c>
      <c r="O781" s="14">
        <f t="shared" si="50"/>
        <v>2.3512733521325342</v>
      </c>
      <c r="P781" s="15">
        <v>1029</v>
      </c>
      <c r="Q781" s="16">
        <f t="shared" si="51"/>
        <v>207.44217687074831</v>
      </c>
      <c r="R781" s="17" t="s">
        <v>1474</v>
      </c>
      <c r="S781" s="18">
        <f>ABS(O1304-O781)*100</f>
        <v>132.53418689753991</v>
      </c>
      <c r="T781" s="10" t="s">
        <v>30</v>
      </c>
      <c r="U781" s="10" t="s">
        <v>36</v>
      </c>
      <c r="V781" s="12">
        <v>13542</v>
      </c>
      <c r="W781" s="10" t="s">
        <v>31</v>
      </c>
      <c r="X781" s="10" t="s">
        <v>1475</v>
      </c>
      <c r="Y781" s="10" t="s">
        <v>33</v>
      </c>
      <c r="Z781" s="10">
        <v>45</v>
      </c>
    </row>
    <row r="782" spans="1:26" x14ac:dyDescent="0.3">
      <c r="A782" s="19" t="s">
        <v>1474</v>
      </c>
      <c r="B782" s="19" t="s">
        <v>1649</v>
      </c>
      <c r="C782" s="19" t="s">
        <v>1650</v>
      </c>
      <c r="D782" s="20">
        <v>45320</v>
      </c>
      <c r="E782" s="21">
        <v>207000</v>
      </c>
      <c r="F782" s="19" t="s">
        <v>27</v>
      </c>
      <c r="G782" s="19" t="s">
        <v>28</v>
      </c>
      <c r="H782" s="21">
        <v>207000</v>
      </c>
      <c r="I782" s="21">
        <v>89800</v>
      </c>
      <c r="J782" s="22">
        <f t="shared" si="48"/>
        <v>43.381642512077292</v>
      </c>
      <c r="K782" s="21">
        <v>212584</v>
      </c>
      <c r="L782" s="21">
        <v>12983</v>
      </c>
      <c r="M782" s="21">
        <f t="shared" si="49"/>
        <v>194017</v>
      </c>
      <c r="N782" s="21">
        <v>102887</v>
      </c>
      <c r="O782" s="23">
        <f t="shared" si="50"/>
        <v>1.885729003664214</v>
      </c>
      <c r="P782" s="24">
        <v>1188</v>
      </c>
      <c r="Q782" s="25">
        <f t="shared" si="51"/>
        <v>163.31397306397307</v>
      </c>
      <c r="R782" s="26" t="s">
        <v>1474</v>
      </c>
      <c r="S782" s="27">
        <f>ABS(O1304-O782)*100</f>
        <v>85.979752050707887</v>
      </c>
      <c r="T782" s="19" t="s">
        <v>30</v>
      </c>
      <c r="U782" s="19" t="s">
        <v>36</v>
      </c>
      <c r="V782" s="21">
        <v>12983</v>
      </c>
      <c r="W782" s="19" t="s">
        <v>31</v>
      </c>
      <c r="X782" s="19" t="s">
        <v>1475</v>
      </c>
      <c r="Y782" s="19" t="s">
        <v>33</v>
      </c>
      <c r="Z782" s="19">
        <v>45</v>
      </c>
    </row>
    <row r="783" spans="1:26" x14ac:dyDescent="0.3">
      <c r="A783" s="19" t="s">
        <v>1571</v>
      </c>
      <c r="B783" s="19" t="s">
        <v>1569</v>
      </c>
      <c r="C783" s="19" t="s">
        <v>1570</v>
      </c>
      <c r="D783" s="20">
        <v>45730</v>
      </c>
      <c r="E783" s="21">
        <v>355000</v>
      </c>
      <c r="F783" s="19" t="s">
        <v>27</v>
      </c>
      <c r="G783" s="19" t="s">
        <v>28</v>
      </c>
      <c r="H783" s="21">
        <v>355000</v>
      </c>
      <c r="I783" s="21">
        <v>171100</v>
      </c>
      <c r="J783" s="22">
        <f t="shared" si="48"/>
        <v>48.197183098591552</v>
      </c>
      <c r="K783" s="21">
        <v>348774</v>
      </c>
      <c r="L783" s="21">
        <v>28895</v>
      </c>
      <c r="M783" s="21">
        <f t="shared" si="49"/>
        <v>326105</v>
      </c>
      <c r="N783" s="21">
        <v>269258</v>
      </c>
      <c r="O783" s="23">
        <f t="shared" si="50"/>
        <v>1.2111246462500649</v>
      </c>
      <c r="P783" s="24">
        <v>1845</v>
      </c>
      <c r="Q783" s="25">
        <f t="shared" si="51"/>
        <v>176.75067750677508</v>
      </c>
      <c r="R783" s="26" t="s">
        <v>1571</v>
      </c>
      <c r="S783" s="27">
        <f>ABS(O1345-O783)*100</f>
        <v>121.11246462500648</v>
      </c>
      <c r="T783" s="19" t="s">
        <v>52</v>
      </c>
      <c r="U783" s="19" t="s">
        <v>31</v>
      </c>
      <c r="V783" s="21">
        <v>27571</v>
      </c>
      <c r="W783" s="19" t="s">
        <v>31</v>
      </c>
      <c r="X783" s="19" t="s">
        <v>1572</v>
      </c>
      <c r="Y783" s="19" t="s">
        <v>33</v>
      </c>
      <c r="Z783" s="19">
        <v>76</v>
      </c>
    </row>
    <row r="784" spans="1:26" x14ac:dyDescent="0.3">
      <c r="A784" s="10" t="s">
        <v>1571</v>
      </c>
      <c r="B784" s="10" t="s">
        <v>1573</v>
      </c>
      <c r="C784" s="10" t="s">
        <v>1574</v>
      </c>
      <c r="D784" s="11">
        <v>45492</v>
      </c>
      <c r="E784" s="12">
        <v>341000</v>
      </c>
      <c r="F784" s="10" t="s">
        <v>27</v>
      </c>
      <c r="G784" s="10" t="s">
        <v>28</v>
      </c>
      <c r="H784" s="12">
        <v>341000</v>
      </c>
      <c r="I784" s="12">
        <v>161900</v>
      </c>
      <c r="J784" s="13">
        <f t="shared" si="48"/>
        <v>47.478005865102638</v>
      </c>
      <c r="K784" s="12">
        <v>329055</v>
      </c>
      <c r="L784" s="12">
        <v>19974</v>
      </c>
      <c r="M784" s="12">
        <f t="shared" si="49"/>
        <v>321026</v>
      </c>
      <c r="N784" s="12">
        <v>260169</v>
      </c>
      <c r="O784" s="14">
        <f t="shared" si="50"/>
        <v>1.2339133409437713</v>
      </c>
      <c r="P784" s="15">
        <v>1608</v>
      </c>
      <c r="Q784" s="16">
        <f t="shared" si="51"/>
        <v>199.64303482587064</v>
      </c>
      <c r="R784" s="17" t="s">
        <v>1571</v>
      </c>
      <c r="S784" s="18">
        <f>ABS(O1345-O784)*100</f>
        <v>123.39133409437713</v>
      </c>
      <c r="T784" s="10" t="s">
        <v>30</v>
      </c>
      <c r="U784" s="10" t="s">
        <v>36</v>
      </c>
      <c r="V784" s="12">
        <v>19974</v>
      </c>
      <c r="W784" s="10" t="s">
        <v>31</v>
      </c>
      <c r="X784" s="10" t="s">
        <v>1572</v>
      </c>
      <c r="Y784" s="10" t="s">
        <v>33</v>
      </c>
      <c r="Z784" s="10">
        <v>77</v>
      </c>
    </row>
    <row r="785" spans="1:26" x14ac:dyDescent="0.3">
      <c r="A785" s="10" t="s">
        <v>1517</v>
      </c>
      <c r="B785" s="10" t="s">
        <v>1515</v>
      </c>
      <c r="C785" s="10" t="s">
        <v>1516</v>
      </c>
      <c r="D785" s="11">
        <v>45681</v>
      </c>
      <c r="E785" s="12">
        <v>157000</v>
      </c>
      <c r="F785" s="10" t="s">
        <v>27</v>
      </c>
      <c r="G785" s="10" t="s">
        <v>28</v>
      </c>
      <c r="H785" s="12">
        <v>157000</v>
      </c>
      <c r="I785" s="12">
        <v>46900</v>
      </c>
      <c r="J785" s="13">
        <f t="shared" si="48"/>
        <v>29.872611464968152</v>
      </c>
      <c r="K785" s="12">
        <v>119375</v>
      </c>
      <c r="L785" s="12">
        <v>15406</v>
      </c>
      <c r="M785" s="12">
        <f t="shared" si="49"/>
        <v>141594</v>
      </c>
      <c r="N785" s="12">
        <v>66222</v>
      </c>
      <c r="O785" s="14">
        <f t="shared" si="50"/>
        <v>2.1381716046027002</v>
      </c>
      <c r="P785" s="15">
        <v>850</v>
      </c>
      <c r="Q785" s="16">
        <f t="shared" si="51"/>
        <v>166.58117647058825</v>
      </c>
      <c r="R785" s="17" t="s">
        <v>1517</v>
      </c>
      <c r="S785" s="18">
        <f>ABS(O1375-O785)*100</f>
        <v>213.81716046027003</v>
      </c>
      <c r="T785" s="10" t="s">
        <v>30</v>
      </c>
      <c r="U785" s="10" t="s">
        <v>31</v>
      </c>
      <c r="V785" s="12">
        <v>10840</v>
      </c>
      <c r="W785" s="10" t="s">
        <v>31</v>
      </c>
      <c r="X785" s="10" t="s">
        <v>1518</v>
      </c>
      <c r="Y785" s="10" t="s">
        <v>33</v>
      </c>
      <c r="Z785" s="10">
        <v>45</v>
      </c>
    </row>
    <row r="786" spans="1:26" x14ac:dyDescent="0.3">
      <c r="A786" s="10" t="s">
        <v>1517</v>
      </c>
      <c r="B786" s="10" t="s">
        <v>1519</v>
      </c>
      <c r="C786" s="10" t="s">
        <v>1520</v>
      </c>
      <c r="D786" s="11">
        <v>45209</v>
      </c>
      <c r="E786" s="12">
        <v>144900</v>
      </c>
      <c r="F786" s="10" t="s">
        <v>27</v>
      </c>
      <c r="G786" s="10" t="s">
        <v>28</v>
      </c>
      <c r="H786" s="12">
        <v>144900</v>
      </c>
      <c r="I786" s="12">
        <v>49600</v>
      </c>
      <c r="J786" s="13">
        <f t="shared" si="48"/>
        <v>34.230503795721184</v>
      </c>
      <c r="K786" s="12">
        <v>123393</v>
      </c>
      <c r="L786" s="12">
        <v>10840</v>
      </c>
      <c r="M786" s="12">
        <f t="shared" si="49"/>
        <v>134060</v>
      </c>
      <c r="N786" s="12">
        <v>71689</v>
      </c>
      <c r="O786" s="14">
        <f t="shared" si="50"/>
        <v>1.8700219001520457</v>
      </c>
      <c r="P786" s="15">
        <v>900</v>
      </c>
      <c r="Q786" s="16">
        <f t="shared" si="51"/>
        <v>148.95555555555555</v>
      </c>
      <c r="R786" s="17" t="s">
        <v>1517</v>
      </c>
      <c r="S786" s="18">
        <f>ABS(O1375-O786)*100</f>
        <v>187.00219001520458</v>
      </c>
      <c r="T786" s="10" t="s">
        <v>43</v>
      </c>
      <c r="U786" s="10" t="s">
        <v>36</v>
      </c>
      <c r="V786" s="12">
        <v>10840</v>
      </c>
      <c r="W786" s="10" t="s">
        <v>31</v>
      </c>
      <c r="X786" s="10" t="s">
        <v>1518</v>
      </c>
      <c r="Y786" s="10" t="s">
        <v>33</v>
      </c>
      <c r="Z786" s="10">
        <v>45</v>
      </c>
    </row>
    <row r="787" spans="1:26" x14ac:dyDescent="0.3">
      <c r="A787" s="10" t="s">
        <v>1577</v>
      </c>
      <c r="B787" s="10" t="s">
        <v>1575</v>
      </c>
      <c r="C787" s="10" t="s">
        <v>1576</v>
      </c>
      <c r="D787" s="11">
        <v>45679</v>
      </c>
      <c r="E787" s="12">
        <v>155000</v>
      </c>
      <c r="F787" s="10" t="s">
        <v>27</v>
      </c>
      <c r="G787" s="10" t="s">
        <v>28</v>
      </c>
      <c r="H787" s="12">
        <v>155000</v>
      </c>
      <c r="I787" s="12">
        <v>53100</v>
      </c>
      <c r="J787" s="13">
        <f t="shared" si="48"/>
        <v>34.258064516129032</v>
      </c>
      <c r="K787" s="12">
        <v>114879</v>
      </c>
      <c r="L787" s="12">
        <v>5673</v>
      </c>
      <c r="M787" s="12">
        <f t="shared" si="49"/>
        <v>149327</v>
      </c>
      <c r="N787" s="12">
        <v>64618</v>
      </c>
      <c r="O787" s="14">
        <f t="shared" si="50"/>
        <v>2.3109195580178898</v>
      </c>
      <c r="P787" s="15">
        <v>855</v>
      </c>
      <c r="Q787" s="16">
        <f t="shared" si="51"/>
        <v>174.65146198830411</v>
      </c>
      <c r="R787" s="17" t="s">
        <v>1577</v>
      </c>
      <c r="S787" s="18">
        <f>ABS(O1347-O787)*100</f>
        <v>231.09195580178897</v>
      </c>
      <c r="T787" s="10" t="s">
        <v>43</v>
      </c>
      <c r="U787" s="10" t="s">
        <v>31</v>
      </c>
      <c r="V787" s="12">
        <v>5673</v>
      </c>
      <c r="W787" s="10" t="s">
        <v>31</v>
      </c>
      <c r="X787" s="10" t="s">
        <v>1578</v>
      </c>
      <c r="Y787" s="10" t="s">
        <v>33</v>
      </c>
      <c r="Z787" s="10">
        <v>45</v>
      </c>
    </row>
    <row r="788" spans="1:26" x14ac:dyDescent="0.3">
      <c r="A788" s="19" t="s">
        <v>1577</v>
      </c>
      <c r="B788" s="19" t="s">
        <v>1579</v>
      </c>
      <c r="C788" s="19" t="s">
        <v>1580</v>
      </c>
      <c r="D788" s="20">
        <v>45547</v>
      </c>
      <c r="E788" s="21">
        <v>60000</v>
      </c>
      <c r="F788" s="19" t="s">
        <v>27</v>
      </c>
      <c r="G788" s="19" t="s">
        <v>28</v>
      </c>
      <c r="H788" s="21">
        <v>60000</v>
      </c>
      <c r="I788" s="21">
        <v>65700</v>
      </c>
      <c r="J788" s="22">
        <f t="shared" si="48"/>
        <v>109.5</v>
      </c>
      <c r="K788" s="21">
        <v>145789</v>
      </c>
      <c r="L788" s="21">
        <v>9714</v>
      </c>
      <c r="M788" s="21">
        <f t="shared" si="49"/>
        <v>50286</v>
      </c>
      <c r="N788" s="21">
        <v>80517</v>
      </c>
      <c r="O788" s="23">
        <f t="shared" si="50"/>
        <v>0.62453891724728938</v>
      </c>
      <c r="P788" s="24">
        <v>1022</v>
      </c>
      <c r="Q788" s="25">
        <f t="shared" si="51"/>
        <v>49.203522504892369</v>
      </c>
      <c r="R788" s="26" t="s">
        <v>1577</v>
      </c>
      <c r="S788" s="27">
        <f>ABS(O1347-O788)*100</f>
        <v>62.45389172472894</v>
      </c>
      <c r="T788" s="19" t="s">
        <v>43</v>
      </c>
      <c r="U788" s="19" t="s">
        <v>36</v>
      </c>
      <c r="V788" s="21">
        <v>8194</v>
      </c>
      <c r="W788" s="19" t="s">
        <v>31</v>
      </c>
      <c r="X788" s="19" t="s">
        <v>1578</v>
      </c>
      <c r="Y788" s="19" t="s">
        <v>33</v>
      </c>
      <c r="Z788" s="19">
        <v>45</v>
      </c>
    </row>
    <row r="789" spans="1:26" x14ac:dyDescent="0.3">
      <c r="A789" s="19" t="s">
        <v>1577</v>
      </c>
      <c r="B789" s="19" t="s">
        <v>1581</v>
      </c>
      <c r="C789" s="19" t="s">
        <v>1582</v>
      </c>
      <c r="D789" s="20">
        <v>45322</v>
      </c>
      <c r="E789" s="21">
        <v>100000</v>
      </c>
      <c r="F789" s="19" t="s">
        <v>27</v>
      </c>
      <c r="G789" s="19" t="s">
        <v>28</v>
      </c>
      <c r="H789" s="21">
        <v>100000</v>
      </c>
      <c r="I789" s="21">
        <v>39900</v>
      </c>
      <c r="J789" s="22">
        <f t="shared" si="48"/>
        <v>39.900000000000006</v>
      </c>
      <c r="K789" s="21">
        <v>99496</v>
      </c>
      <c r="L789" s="21">
        <v>8304</v>
      </c>
      <c r="M789" s="21">
        <f t="shared" si="49"/>
        <v>91696</v>
      </c>
      <c r="N789" s="21">
        <v>53959</v>
      </c>
      <c r="O789" s="23">
        <f t="shared" si="50"/>
        <v>1.6993643321781353</v>
      </c>
      <c r="P789" s="24">
        <v>720</v>
      </c>
      <c r="Q789" s="25">
        <f t="shared" si="51"/>
        <v>127.35555555555555</v>
      </c>
      <c r="R789" s="26" t="s">
        <v>1577</v>
      </c>
      <c r="S789" s="27">
        <f>ABS(O1347-O789)*100</f>
        <v>169.93643321781354</v>
      </c>
      <c r="T789" s="19" t="s">
        <v>30</v>
      </c>
      <c r="U789" s="19" t="s">
        <v>36</v>
      </c>
      <c r="V789" s="21">
        <v>8304</v>
      </c>
      <c r="W789" s="19" t="s">
        <v>31</v>
      </c>
      <c r="X789" s="19" t="s">
        <v>1578</v>
      </c>
      <c r="Y789" s="19" t="s">
        <v>33</v>
      </c>
      <c r="Z789" s="19">
        <v>45</v>
      </c>
    </row>
    <row r="790" spans="1:26" x14ac:dyDescent="0.3">
      <c r="A790" s="55" t="s">
        <v>1577</v>
      </c>
      <c r="B790" s="10" t="s">
        <v>2801</v>
      </c>
      <c r="C790" s="10" t="s">
        <v>2802</v>
      </c>
      <c r="D790" s="11">
        <v>45107</v>
      </c>
      <c r="E790" s="12">
        <v>225000</v>
      </c>
      <c r="F790" s="10" t="s">
        <v>27</v>
      </c>
      <c r="G790" s="10" t="s">
        <v>2781</v>
      </c>
      <c r="H790" s="12">
        <v>225000</v>
      </c>
      <c r="I790" s="12">
        <v>126500</v>
      </c>
      <c r="J790" s="13">
        <f t="shared" si="48"/>
        <v>56.222222222222214</v>
      </c>
      <c r="K790" s="12">
        <v>310892</v>
      </c>
      <c r="L790" s="12">
        <v>10716</v>
      </c>
      <c r="M790" s="12">
        <f t="shared" si="49"/>
        <v>214284</v>
      </c>
      <c r="N790" s="12">
        <v>177618</v>
      </c>
      <c r="O790" s="14">
        <f t="shared" si="50"/>
        <v>1.2064317805627809</v>
      </c>
      <c r="P790" s="15">
        <v>2214</v>
      </c>
      <c r="Q790" s="16">
        <f t="shared" si="51"/>
        <v>96.785907859078591</v>
      </c>
      <c r="R790" s="17" t="s">
        <v>1577</v>
      </c>
      <c r="S790" s="18">
        <f>ABS(O1352-O790)*100</f>
        <v>120.64317805627809</v>
      </c>
      <c r="T790" s="10" t="s">
        <v>52</v>
      </c>
      <c r="U790" s="10" t="s">
        <v>36</v>
      </c>
      <c r="V790" s="12">
        <v>10716</v>
      </c>
      <c r="W790" s="10" t="s">
        <v>31</v>
      </c>
      <c r="X790" s="10" t="s">
        <v>1578</v>
      </c>
      <c r="Y790" s="10" t="s">
        <v>33</v>
      </c>
      <c r="Z790" s="10">
        <v>53</v>
      </c>
    </row>
    <row r="791" spans="1:26" x14ac:dyDescent="0.3">
      <c r="A791" s="10" t="s">
        <v>1577</v>
      </c>
      <c r="B791" s="10" t="s">
        <v>1583</v>
      </c>
      <c r="C791" s="10" t="s">
        <v>1584</v>
      </c>
      <c r="D791" s="11">
        <v>45308</v>
      </c>
      <c r="E791" s="12">
        <v>136000</v>
      </c>
      <c r="F791" s="10" t="s">
        <v>27</v>
      </c>
      <c r="G791" s="10" t="s">
        <v>28</v>
      </c>
      <c r="H791" s="12">
        <v>136000</v>
      </c>
      <c r="I791" s="12">
        <v>40300</v>
      </c>
      <c r="J791" s="13">
        <f t="shared" si="48"/>
        <v>29.632352941176471</v>
      </c>
      <c r="K791" s="12">
        <v>100831</v>
      </c>
      <c r="L791" s="12">
        <v>8194</v>
      </c>
      <c r="M791" s="12">
        <f t="shared" si="49"/>
        <v>127806</v>
      </c>
      <c r="N791" s="12">
        <v>54814</v>
      </c>
      <c r="O791" s="14">
        <f t="shared" si="50"/>
        <v>2.3316306053198086</v>
      </c>
      <c r="P791" s="15">
        <v>696</v>
      </c>
      <c r="Q791" s="16">
        <f t="shared" si="51"/>
        <v>183.62931034482759</v>
      </c>
      <c r="R791" s="17" t="s">
        <v>1577</v>
      </c>
      <c r="S791" s="18">
        <f>ABS(O1348-O791)*100</f>
        <v>233.16306053198085</v>
      </c>
      <c r="T791" s="10" t="s">
        <v>30</v>
      </c>
      <c r="U791" s="10" t="s">
        <v>36</v>
      </c>
      <c r="V791" s="12">
        <v>8194</v>
      </c>
      <c r="W791" s="10" t="s">
        <v>31</v>
      </c>
      <c r="X791" s="10" t="s">
        <v>1578</v>
      </c>
      <c r="Y791" s="10" t="s">
        <v>33</v>
      </c>
      <c r="Z791" s="10">
        <v>45</v>
      </c>
    </row>
    <row r="792" spans="1:26" x14ac:dyDescent="0.3">
      <c r="A792" s="10" t="s">
        <v>1577</v>
      </c>
      <c r="B792" s="10" t="s">
        <v>1585</v>
      </c>
      <c r="C792" s="10" t="s">
        <v>1586</v>
      </c>
      <c r="D792" s="11">
        <v>45022</v>
      </c>
      <c r="E792" s="12">
        <v>171000</v>
      </c>
      <c r="F792" s="10" t="s">
        <v>27</v>
      </c>
      <c r="G792" s="10" t="s">
        <v>28</v>
      </c>
      <c r="H792" s="12">
        <v>171000</v>
      </c>
      <c r="I792" s="12">
        <v>82500</v>
      </c>
      <c r="J792" s="13">
        <f t="shared" si="48"/>
        <v>48.245614035087719</v>
      </c>
      <c r="K792" s="12">
        <v>196409</v>
      </c>
      <c r="L792" s="12">
        <v>8304</v>
      </c>
      <c r="M792" s="12">
        <f t="shared" si="49"/>
        <v>162696</v>
      </c>
      <c r="N792" s="12">
        <v>111304</v>
      </c>
      <c r="O792" s="14">
        <f t="shared" si="50"/>
        <v>1.461726442895134</v>
      </c>
      <c r="P792" s="15">
        <v>1631</v>
      </c>
      <c r="Q792" s="16">
        <f t="shared" si="51"/>
        <v>99.752299202942979</v>
      </c>
      <c r="R792" s="17" t="s">
        <v>1577</v>
      </c>
      <c r="S792" s="18">
        <f>ABS(O1348-O792)*100</f>
        <v>146.17264428951339</v>
      </c>
      <c r="T792" s="10" t="s">
        <v>52</v>
      </c>
      <c r="U792" s="10" t="s">
        <v>36</v>
      </c>
      <c r="V792" s="12">
        <v>8304</v>
      </c>
      <c r="W792" s="10" t="s">
        <v>31</v>
      </c>
      <c r="X792" s="10" t="s">
        <v>1578</v>
      </c>
      <c r="Y792" s="10" t="s">
        <v>33</v>
      </c>
      <c r="Z792" s="10">
        <v>47</v>
      </c>
    </row>
    <row r="793" spans="1:26" x14ac:dyDescent="0.3">
      <c r="A793" s="19" t="s">
        <v>1577</v>
      </c>
      <c r="B793" s="19" t="s">
        <v>1587</v>
      </c>
      <c r="C793" s="19" t="s">
        <v>1588</v>
      </c>
      <c r="D793" s="20">
        <v>45520</v>
      </c>
      <c r="E793" s="21">
        <v>170000</v>
      </c>
      <c r="F793" s="19" t="s">
        <v>27</v>
      </c>
      <c r="G793" s="19" t="s">
        <v>28</v>
      </c>
      <c r="H793" s="21">
        <v>170000</v>
      </c>
      <c r="I793" s="21">
        <v>72600</v>
      </c>
      <c r="J793" s="22">
        <f t="shared" si="48"/>
        <v>42.705882352941174</v>
      </c>
      <c r="K793" s="21">
        <v>157786</v>
      </c>
      <c r="L793" s="21">
        <v>5749</v>
      </c>
      <c r="M793" s="21">
        <f t="shared" si="49"/>
        <v>164251</v>
      </c>
      <c r="N793" s="21">
        <v>89962</v>
      </c>
      <c r="O793" s="23">
        <f t="shared" si="50"/>
        <v>1.8257819968431115</v>
      </c>
      <c r="P793" s="24">
        <v>1272</v>
      </c>
      <c r="Q793" s="25">
        <f t="shared" si="51"/>
        <v>129.12814465408806</v>
      </c>
      <c r="R793" s="26" t="s">
        <v>1577</v>
      </c>
      <c r="S793" s="27">
        <f>ABS(O1348-O793)*100</f>
        <v>182.57819968431116</v>
      </c>
      <c r="T793" s="19" t="s">
        <v>147</v>
      </c>
      <c r="U793" s="19" t="s">
        <v>36</v>
      </c>
      <c r="V793" s="21">
        <v>5749</v>
      </c>
      <c r="W793" s="19" t="s">
        <v>31</v>
      </c>
      <c r="X793" s="19" t="s">
        <v>1578</v>
      </c>
      <c r="Y793" s="19" t="s">
        <v>33</v>
      </c>
      <c r="Z793" s="19">
        <v>45</v>
      </c>
    </row>
    <row r="794" spans="1:26" x14ac:dyDescent="0.3">
      <c r="A794" s="19" t="s">
        <v>1577</v>
      </c>
      <c r="B794" s="19" t="s">
        <v>1611</v>
      </c>
      <c r="C794" s="19" t="s">
        <v>1612</v>
      </c>
      <c r="D794" s="20">
        <v>45622</v>
      </c>
      <c r="E794" s="21">
        <v>250000</v>
      </c>
      <c r="F794" s="19" t="s">
        <v>27</v>
      </c>
      <c r="G794" s="19" t="s">
        <v>28</v>
      </c>
      <c r="H794" s="21">
        <v>250000</v>
      </c>
      <c r="I794" s="21">
        <v>97300</v>
      </c>
      <c r="J794" s="22">
        <f t="shared" si="48"/>
        <v>38.92</v>
      </c>
      <c r="K794" s="21">
        <v>210657</v>
      </c>
      <c r="L794" s="21">
        <v>19690</v>
      </c>
      <c r="M794" s="21">
        <f t="shared" si="49"/>
        <v>230310</v>
      </c>
      <c r="N794" s="21">
        <v>112998</v>
      </c>
      <c r="O794" s="23">
        <f t="shared" si="50"/>
        <v>2.0381776668613605</v>
      </c>
      <c r="P794" s="24">
        <v>1304</v>
      </c>
      <c r="Q794" s="25">
        <f t="shared" si="51"/>
        <v>176.6180981595092</v>
      </c>
      <c r="R794" s="26" t="s">
        <v>1577</v>
      </c>
      <c r="S794" s="27">
        <f>ABS(O1336-O794)*100</f>
        <v>203.81776668613605</v>
      </c>
      <c r="T794" s="19" t="s">
        <v>30</v>
      </c>
      <c r="U794" s="19" t="s">
        <v>31</v>
      </c>
      <c r="V794" s="21">
        <v>19690</v>
      </c>
      <c r="W794" s="19" t="s">
        <v>31</v>
      </c>
      <c r="X794" s="19" t="s">
        <v>1578</v>
      </c>
      <c r="Y794" s="19" t="s">
        <v>33</v>
      </c>
      <c r="Z794" s="19">
        <v>48</v>
      </c>
    </row>
    <row r="795" spans="1:26" x14ac:dyDescent="0.3">
      <c r="A795" s="10" t="s">
        <v>1577</v>
      </c>
      <c r="B795" s="10" t="s">
        <v>1611</v>
      </c>
      <c r="C795" s="10" t="s">
        <v>1612</v>
      </c>
      <c r="D795" s="11">
        <v>45483</v>
      </c>
      <c r="E795" s="12">
        <v>130000</v>
      </c>
      <c r="F795" s="10" t="s">
        <v>27</v>
      </c>
      <c r="G795" s="10" t="s">
        <v>28</v>
      </c>
      <c r="H795" s="12">
        <v>130000</v>
      </c>
      <c r="I795" s="12">
        <v>97300</v>
      </c>
      <c r="J795" s="13">
        <f t="shared" si="48"/>
        <v>74.846153846153854</v>
      </c>
      <c r="K795" s="12">
        <v>210657</v>
      </c>
      <c r="L795" s="12">
        <v>19690</v>
      </c>
      <c r="M795" s="12">
        <f t="shared" si="49"/>
        <v>110310</v>
      </c>
      <c r="N795" s="12">
        <v>112998</v>
      </c>
      <c r="O795" s="14">
        <f t="shared" si="50"/>
        <v>0.97621196835342217</v>
      </c>
      <c r="P795" s="15">
        <v>1304</v>
      </c>
      <c r="Q795" s="16">
        <f t="shared" si="51"/>
        <v>84.593558282208591</v>
      </c>
      <c r="R795" s="17" t="s">
        <v>1577</v>
      </c>
      <c r="S795" s="18">
        <f>ABS(O1336-O795)*100</f>
        <v>97.621196835342218</v>
      </c>
      <c r="T795" s="10" t="s">
        <v>30</v>
      </c>
      <c r="U795" s="10" t="s">
        <v>36</v>
      </c>
      <c r="V795" s="12">
        <v>19690</v>
      </c>
      <c r="W795" s="10" t="s">
        <v>31</v>
      </c>
      <c r="X795" s="10" t="s">
        <v>1578</v>
      </c>
      <c r="Y795" s="10" t="s">
        <v>33</v>
      </c>
      <c r="Z795" s="10">
        <v>48</v>
      </c>
    </row>
    <row r="796" spans="1:26" x14ac:dyDescent="0.3">
      <c r="A796" s="10" t="s">
        <v>1577</v>
      </c>
      <c r="B796" s="10" t="s">
        <v>1613</v>
      </c>
      <c r="C796" s="10" t="s">
        <v>1614</v>
      </c>
      <c r="D796" s="11">
        <v>45548</v>
      </c>
      <c r="E796" s="12">
        <v>330000</v>
      </c>
      <c r="F796" s="10" t="s">
        <v>27</v>
      </c>
      <c r="G796" s="10" t="s">
        <v>28</v>
      </c>
      <c r="H796" s="12">
        <v>330000</v>
      </c>
      <c r="I796" s="12">
        <v>150100</v>
      </c>
      <c r="J796" s="13">
        <f t="shared" si="48"/>
        <v>45.484848484848484</v>
      </c>
      <c r="K796" s="12">
        <v>313887</v>
      </c>
      <c r="L796" s="12">
        <v>12722</v>
      </c>
      <c r="M796" s="12">
        <f t="shared" si="49"/>
        <v>317278</v>
      </c>
      <c r="N796" s="12">
        <v>178204</v>
      </c>
      <c r="O796" s="14">
        <f t="shared" si="50"/>
        <v>1.7804201925882697</v>
      </c>
      <c r="P796" s="15">
        <v>1550</v>
      </c>
      <c r="Q796" s="16">
        <f t="shared" si="51"/>
        <v>204.69548387096773</v>
      </c>
      <c r="R796" s="17" t="s">
        <v>1577</v>
      </c>
      <c r="S796" s="18">
        <f>ABS(O1336-O796)*100</f>
        <v>178.04201925882697</v>
      </c>
      <c r="T796" s="10" t="s">
        <v>30</v>
      </c>
      <c r="U796" s="10" t="s">
        <v>36</v>
      </c>
      <c r="V796" s="12">
        <v>12722</v>
      </c>
      <c r="W796" s="10" t="s">
        <v>31</v>
      </c>
      <c r="X796" s="10" t="s">
        <v>1578</v>
      </c>
      <c r="Y796" s="10" t="s">
        <v>33</v>
      </c>
      <c r="Z796" s="10">
        <v>56</v>
      </c>
    </row>
    <row r="797" spans="1:26" x14ac:dyDescent="0.3">
      <c r="A797" s="19" t="s">
        <v>1577</v>
      </c>
      <c r="B797" s="19" t="s">
        <v>1615</v>
      </c>
      <c r="C797" s="19" t="s">
        <v>1616</v>
      </c>
      <c r="D797" s="20">
        <v>45541</v>
      </c>
      <c r="E797" s="21">
        <v>172000</v>
      </c>
      <c r="F797" s="19" t="s">
        <v>27</v>
      </c>
      <c r="G797" s="19" t="s">
        <v>55</v>
      </c>
      <c r="H797" s="21">
        <v>172000</v>
      </c>
      <c r="I797" s="21">
        <v>71100</v>
      </c>
      <c r="J797" s="22">
        <f t="shared" si="48"/>
        <v>41.337209302325583</v>
      </c>
      <c r="K797" s="21">
        <v>157392</v>
      </c>
      <c r="L797" s="21">
        <v>28954</v>
      </c>
      <c r="M797" s="21">
        <f t="shared" si="49"/>
        <v>143046</v>
      </c>
      <c r="N797" s="21">
        <v>75998</v>
      </c>
      <c r="O797" s="23">
        <f t="shared" si="50"/>
        <v>1.8822337429932368</v>
      </c>
      <c r="P797" s="24">
        <v>1059</v>
      </c>
      <c r="Q797" s="25">
        <f t="shared" si="51"/>
        <v>135.07648725212465</v>
      </c>
      <c r="R797" s="26" t="s">
        <v>1577</v>
      </c>
      <c r="S797" s="27">
        <f>ABS(O1336-O797)*100</f>
        <v>188.22337429932367</v>
      </c>
      <c r="T797" s="19" t="s">
        <v>43</v>
      </c>
      <c r="U797" s="19" t="s">
        <v>36</v>
      </c>
      <c r="V797" s="21">
        <v>28954</v>
      </c>
      <c r="W797" s="19" t="s">
        <v>1617</v>
      </c>
      <c r="X797" s="19" t="s">
        <v>1578</v>
      </c>
      <c r="Y797" s="19" t="s">
        <v>33</v>
      </c>
      <c r="Z797" s="19">
        <v>45</v>
      </c>
    </row>
    <row r="798" spans="1:26" x14ac:dyDescent="0.3">
      <c r="A798" s="19" t="s">
        <v>1577</v>
      </c>
      <c r="B798" s="19" t="s">
        <v>1618</v>
      </c>
      <c r="C798" s="19" t="s">
        <v>1619</v>
      </c>
      <c r="D798" s="20">
        <v>45170</v>
      </c>
      <c r="E798" s="21">
        <v>233000</v>
      </c>
      <c r="F798" s="19" t="s">
        <v>27</v>
      </c>
      <c r="G798" s="19" t="s">
        <v>28</v>
      </c>
      <c r="H798" s="21">
        <v>233000</v>
      </c>
      <c r="I798" s="21">
        <v>86600</v>
      </c>
      <c r="J798" s="22">
        <f t="shared" si="48"/>
        <v>37.167381974248926</v>
      </c>
      <c r="K798" s="21">
        <v>198238</v>
      </c>
      <c r="L798" s="21">
        <v>17950</v>
      </c>
      <c r="M798" s="21">
        <f t="shared" si="49"/>
        <v>215050</v>
      </c>
      <c r="N798" s="21">
        <v>106679</v>
      </c>
      <c r="O798" s="23">
        <f t="shared" si="50"/>
        <v>2.015860666110481</v>
      </c>
      <c r="P798" s="24">
        <v>1096</v>
      </c>
      <c r="Q798" s="25">
        <f t="shared" si="51"/>
        <v>196.21350364963504</v>
      </c>
      <c r="R798" s="26" t="s">
        <v>1577</v>
      </c>
      <c r="S798" s="27">
        <f>ABS(O1336-O798)*100</f>
        <v>201.5860666110481</v>
      </c>
      <c r="T798" s="19" t="s">
        <v>30</v>
      </c>
      <c r="U798" s="19" t="s">
        <v>36</v>
      </c>
      <c r="V798" s="21">
        <v>15775</v>
      </c>
      <c r="W798" s="19" t="s">
        <v>31</v>
      </c>
      <c r="X798" s="19" t="s">
        <v>1578</v>
      </c>
      <c r="Y798" s="19" t="s">
        <v>33</v>
      </c>
      <c r="Z798" s="19">
        <v>47</v>
      </c>
    </row>
    <row r="799" spans="1:26" x14ac:dyDescent="0.3">
      <c r="A799" s="10" t="s">
        <v>1577</v>
      </c>
      <c r="B799" s="10" t="s">
        <v>1620</v>
      </c>
      <c r="C799" s="10" t="s">
        <v>1621</v>
      </c>
      <c r="D799" s="11">
        <v>45653</v>
      </c>
      <c r="E799" s="12">
        <v>241000</v>
      </c>
      <c r="F799" s="10" t="s">
        <v>27</v>
      </c>
      <c r="G799" s="10" t="s">
        <v>28</v>
      </c>
      <c r="H799" s="12">
        <v>241000</v>
      </c>
      <c r="I799" s="12">
        <v>87400</v>
      </c>
      <c r="J799" s="13">
        <f t="shared" si="48"/>
        <v>36.265560165975103</v>
      </c>
      <c r="K799" s="12">
        <v>195307</v>
      </c>
      <c r="L799" s="12">
        <v>16899</v>
      </c>
      <c r="M799" s="12">
        <f t="shared" si="49"/>
        <v>224101</v>
      </c>
      <c r="N799" s="12">
        <v>105566</v>
      </c>
      <c r="O799" s="14">
        <f t="shared" si="50"/>
        <v>2.1228520546388041</v>
      </c>
      <c r="P799" s="15">
        <v>1528</v>
      </c>
      <c r="Q799" s="16">
        <f t="shared" si="51"/>
        <v>146.66295811518324</v>
      </c>
      <c r="R799" s="17" t="s">
        <v>1577</v>
      </c>
      <c r="S799" s="18">
        <f>ABS(O1336-O799)*100</f>
        <v>212.2852054638804</v>
      </c>
      <c r="T799" s="10" t="s">
        <v>30</v>
      </c>
      <c r="U799" s="10" t="s">
        <v>31</v>
      </c>
      <c r="V799" s="12">
        <v>16899</v>
      </c>
      <c r="W799" s="10" t="s">
        <v>31</v>
      </c>
      <c r="X799" s="10" t="s">
        <v>1578</v>
      </c>
      <c r="Y799" s="10" t="s">
        <v>33</v>
      </c>
      <c r="Z799" s="10">
        <v>45</v>
      </c>
    </row>
    <row r="800" spans="1:26" x14ac:dyDescent="0.3">
      <c r="A800" s="10" t="s">
        <v>1577</v>
      </c>
      <c r="B800" s="10" t="s">
        <v>1622</v>
      </c>
      <c r="C800" s="10" t="s">
        <v>1623</v>
      </c>
      <c r="D800" s="11">
        <v>45441</v>
      </c>
      <c r="E800" s="12">
        <v>225000</v>
      </c>
      <c r="F800" s="10" t="s">
        <v>69</v>
      </c>
      <c r="G800" s="10" t="s">
        <v>28</v>
      </c>
      <c r="H800" s="12">
        <v>225000</v>
      </c>
      <c r="I800" s="12">
        <v>135700</v>
      </c>
      <c r="J800" s="13">
        <f t="shared" si="48"/>
        <v>60.311111111111117</v>
      </c>
      <c r="K800" s="12">
        <v>294702</v>
      </c>
      <c r="L800" s="12">
        <v>23736</v>
      </c>
      <c r="M800" s="12">
        <f t="shared" si="49"/>
        <v>201264</v>
      </c>
      <c r="N800" s="12">
        <v>160334</v>
      </c>
      <c r="O800" s="14">
        <f t="shared" si="50"/>
        <v>1.2552796038270111</v>
      </c>
      <c r="P800" s="15">
        <v>2460</v>
      </c>
      <c r="Q800" s="16">
        <f t="shared" si="51"/>
        <v>81.814634146341461</v>
      </c>
      <c r="R800" s="17" t="s">
        <v>1577</v>
      </c>
      <c r="S800" s="18">
        <f>ABS(O1335-O800)*100</f>
        <v>125.52796038270111</v>
      </c>
      <c r="T800" s="10" t="s">
        <v>30</v>
      </c>
      <c r="U800" s="10" t="s">
        <v>36</v>
      </c>
      <c r="V800" s="12">
        <v>20099</v>
      </c>
      <c r="W800" s="10" t="s">
        <v>31</v>
      </c>
      <c r="X800" s="10" t="s">
        <v>1578</v>
      </c>
      <c r="Y800" s="10" t="s">
        <v>33</v>
      </c>
      <c r="Z800" s="10">
        <v>46</v>
      </c>
    </row>
    <row r="801" spans="1:26" x14ac:dyDescent="0.3">
      <c r="A801" s="19" t="s">
        <v>1577</v>
      </c>
      <c r="B801" s="19" t="s">
        <v>1624</v>
      </c>
      <c r="C801" s="19" t="s">
        <v>1625</v>
      </c>
      <c r="D801" s="20">
        <v>45420</v>
      </c>
      <c r="E801" s="21">
        <v>319500</v>
      </c>
      <c r="F801" s="19" t="s">
        <v>27</v>
      </c>
      <c r="G801" s="19" t="s">
        <v>55</v>
      </c>
      <c r="H801" s="21">
        <v>319500</v>
      </c>
      <c r="I801" s="21">
        <v>110200</v>
      </c>
      <c r="J801" s="22">
        <f t="shared" si="48"/>
        <v>34.491392801251955</v>
      </c>
      <c r="K801" s="21">
        <v>237524</v>
      </c>
      <c r="L801" s="21">
        <v>39816</v>
      </c>
      <c r="M801" s="21">
        <f t="shared" si="49"/>
        <v>279684</v>
      </c>
      <c r="N801" s="21">
        <v>116986</v>
      </c>
      <c r="O801" s="23">
        <f t="shared" si="50"/>
        <v>2.390747610825227</v>
      </c>
      <c r="P801" s="24">
        <v>1413</v>
      </c>
      <c r="Q801" s="25">
        <f t="shared" si="51"/>
        <v>197.93630573248407</v>
      </c>
      <c r="R801" s="26" t="s">
        <v>1577</v>
      </c>
      <c r="S801" s="27">
        <f>ABS(O1335-O801)*100</f>
        <v>239.07476108252271</v>
      </c>
      <c r="T801" s="19" t="s">
        <v>52</v>
      </c>
      <c r="U801" s="19" t="s">
        <v>36</v>
      </c>
      <c r="V801" s="21">
        <v>39816</v>
      </c>
      <c r="W801" s="19" t="s">
        <v>1626</v>
      </c>
      <c r="X801" s="19" t="s">
        <v>1578</v>
      </c>
      <c r="Y801" s="19" t="s">
        <v>33</v>
      </c>
      <c r="Z801" s="19">
        <v>45</v>
      </c>
    </row>
    <row r="802" spans="1:26" x14ac:dyDescent="0.3">
      <c r="A802" s="10" t="s">
        <v>1694</v>
      </c>
      <c r="B802" s="10" t="s">
        <v>1692</v>
      </c>
      <c r="C802" s="10" t="s">
        <v>1693</v>
      </c>
      <c r="D802" s="11">
        <v>45412</v>
      </c>
      <c r="E802" s="12">
        <v>120000</v>
      </c>
      <c r="F802" s="10" t="s">
        <v>27</v>
      </c>
      <c r="G802" s="10" t="s">
        <v>28</v>
      </c>
      <c r="H802" s="12">
        <v>120000</v>
      </c>
      <c r="I802" s="12">
        <v>46400</v>
      </c>
      <c r="J802" s="13">
        <f t="shared" si="48"/>
        <v>38.666666666666664</v>
      </c>
      <c r="K802" s="12">
        <v>107659</v>
      </c>
      <c r="L802" s="12">
        <v>5450</v>
      </c>
      <c r="M802" s="12">
        <f t="shared" si="49"/>
        <v>114550</v>
      </c>
      <c r="N802" s="12">
        <v>74605</v>
      </c>
      <c r="O802" s="14">
        <f t="shared" si="50"/>
        <v>1.5354198780242612</v>
      </c>
      <c r="P802" s="15">
        <v>981</v>
      </c>
      <c r="Q802" s="16">
        <f t="shared" si="51"/>
        <v>116.76860346585117</v>
      </c>
      <c r="R802" s="17" t="s">
        <v>1694</v>
      </c>
      <c r="S802" s="18">
        <f>ABS(O1305-O802)*100</f>
        <v>98.501112502962059</v>
      </c>
      <c r="T802" s="10" t="s">
        <v>30</v>
      </c>
      <c r="U802" s="10" t="s">
        <v>36</v>
      </c>
      <c r="V802" s="12">
        <v>5450</v>
      </c>
      <c r="W802" s="10" t="s">
        <v>31</v>
      </c>
      <c r="X802" s="10" t="s">
        <v>1695</v>
      </c>
      <c r="Y802" s="10" t="s">
        <v>33</v>
      </c>
      <c r="Z802" s="10">
        <v>45</v>
      </c>
    </row>
    <row r="803" spans="1:26" x14ac:dyDescent="0.3">
      <c r="A803" s="19" t="s">
        <v>1694</v>
      </c>
      <c r="B803" s="19" t="s">
        <v>1696</v>
      </c>
      <c r="C803" s="19" t="s">
        <v>1697</v>
      </c>
      <c r="D803" s="20">
        <v>45547</v>
      </c>
      <c r="E803" s="21">
        <v>160300</v>
      </c>
      <c r="F803" s="19" t="s">
        <v>27</v>
      </c>
      <c r="G803" s="19" t="s">
        <v>28</v>
      </c>
      <c r="H803" s="21">
        <v>160300</v>
      </c>
      <c r="I803" s="21">
        <v>47400</v>
      </c>
      <c r="J803" s="22">
        <f t="shared" si="48"/>
        <v>29.569557080474112</v>
      </c>
      <c r="K803" s="21">
        <v>109898</v>
      </c>
      <c r="L803" s="21">
        <v>7949</v>
      </c>
      <c r="M803" s="21">
        <f t="shared" si="49"/>
        <v>152351</v>
      </c>
      <c r="N803" s="21">
        <v>74415</v>
      </c>
      <c r="O803" s="23">
        <f t="shared" si="50"/>
        <v>2.0473157293556405</v>
      </c>
      <c r="P803" s="24">
        <v>986</v>
      </c>
      <c r="Q803" s="25">
        <f t="shared" si="51"/>
        <v>154.51419878296147</v>
      </c>
      <c r="R803" s="26" t="s">
        <v>1694</v>
      </c>
      <c r="S803" s="27">
        <f>ABS(O1305-O803)*100</f>
        <v>149.69069763610003</v>
      </c>
      <c r="T803" s="19" t="s">
        <v>30</v>
      </c>
      <c r="U803" s="19" t="s">
        <v>36</v>
      </c>
      <c r="V803" s="21">
        <v>7949</v>
      </c>
      <c r="W803" s="19" t="s">
        <v>31</v>
      </c>
      <c r="X803" s="19" t="s">
        <v>1695</v>
      </c>
      <c r="Y803" s="19" t="s">
        <v>33</v>
      </c>
      <c r="Z803" s="19">
        <v>45</v>
      </c>
    </row>
    <row r="804" spans="1:26" x14ac:dyDescent="0.3">
      <c r="A804" s="19" t="s">
        <v>1694</v>
      </c>
      <c r="B804" s="19" t="s">
        <v>1698</v>
      </c>
      <c r="C804" s="19" t="s">
        <v>1699</v>
      </c>
      <c r="D804" s="20">
        <v>45196</v>
      </c>
      <c r="E804" s="21">
        <v>218000</v>
      </c>
      <c r="F804" s="19" t="s">
        <v>27</v>
      </c>
      <c r="G804" s="19" t="s">
        <v>28</v>
      </c>
      <c r="H804" s="21">
        <v>218000</v>
      </c>
      <c r="I804" s="21">
        <v>68700</v>
      </c>
      <c r="J804" s="22">
        <f t="shared" si="48"/>
        <v>31.513761467889907</v>
      </c>
      <c r="K804" s="21">
        <v>157574</v>
      </c>
      <c r="L804" s="21">
        <v>18061</v>
      </c>
      <c r="M804" s="21">
        <f t="shared" si="49"/>
        <v>199939</v>
      </c>
      <c r="N804" s="21">
        <v>101834</v>
      </c>
      <c r="O804" s="23">
        <f t="shared" si="50"/>
        <v>1.963381581789972</v>
      </c>
      <c r="P804" s="24">
        <v>1343</v>
      </c>
      <c r="Q804" s="25">
        <f t="shared" si="51"/>
        <v>148.87490692479523</v>
      </c>
      <c r="R804" s="26" t="s">
        <v>1694</v>
      </c>
      <c r="S804" s="27">
        <f>ABS(O1305-O804)*100</f>
        <v>141.29728287953313</v>
      </c>
      <c r="T804" s="19" t="s">
        <v>30</v>
      </c>
      <c r="U804" s="19" t="s">
        <v>36</v>
      </c>
      <c r="V804" s="21">
        <v>15510</v>
      </c>
      <c r="W804" s="19" t="s">
        <v>31</v>
      </c>
      <c r="X804" s="19" t="s">
        <v>1695</v>
      </c>
      <c r="Y804" s="19" t="s">
        <v>33</v>
      </c>
      <c r="Z804" s="19">
        <v>45</v>
      </c>
    </row>
    <row r="805" spans="1:26" x14ac:dyDescent="0.3">
      <c r="A805" s="19" t="s">
        <v>1694</v>
      </c>
      <c r="B805" s="19" t="s">
        <v>1705</v>
      </c>
      <c r="C805" s="19" t="s">
        <v>1706</v>
      </c>
      <c r="D805" s="20">
        <v>45036</v>
      </c>
      <c r="E805" s="21">
        <v>312500</v>
      </c>
      <c r="F805" s="19" t="s">
        <v>27</v>
      </c>
      <c r="G805" s="19" t="s">
        <v>28</v>
      </c>
      <c r="H805" s="21">
        <v>312500</v>
      </c>
      <c r="I805" s="21">
        <v>145500</v>
      </c>
      <c r="J805" s="22">
        <f t="shared" si="48"/>
        <v>46.56</v>
      </c>
      <c r="K805" s="21">
        <v>328399</v>
      </c>
      <c r="L805" s="21">
        <v>15010</v>
      </c>
      <c r="M805" s="21">
        <f t="shared" si="49"/>
        <v>297490</v>
      </c>
      <c r="N805" s="21">
        <v>228751</v>
      </c>
      <c r="O805" s="23">
        <f t="shared" si="50"/>
        <v>1.3004970470074448</v>
      </c>
      <c r="P805" s="24">
        <v>2073</v>
      </c>
      <c r="Q805" s="25">
        <f t="shared" si="51"/>
        <v>143.50699469368067</v>
      </c>
      <c r="R805" s="26" t="s">
        <v>1694</v>
      </c>
      <c r="S805" s="27">
        <f>ABS(O1303-O805)*100</f>
        <v>52.872864756289971</v>
      </c>
      <c r="T805" s="19" t="s">
        <v>52</v>
      </c>
      <c r="U805" s="19" t="s">
        <v>36</v>
      </c>
      <c r="V805" s="21">
        <v>15010</v>
      </c>
      <c r="W805" s="19" t="s">
        <v>31</v>
      </c>
      <c r="X805" s="19" t="s">
        <v>1707</v>
      </c>
      <c r="Y805" s="19" t="s">
        <v>33</v>
      </c>
      <c r="Z805" s="19">
        <v>68</v>
      </c>
    </row>
    <row r="806" spans="1:26" x14ac:dyDescent="0.3">
      <c r="A806" s="19" t="s">
        <v>1872</v>
      </c>
      <c r="B806" s="19" t="s">
        <v>1870</v>
      </c>
      <c r="C806" s="19" t="s">
        <v>1871</v>
      </c>
      <c r="D806" s="20">
        <v>45148</v>
      </c>
      <c r="E806" s="21">
        <v>139900</v>
      </c>
      <c r="F806" s="19" t="s">
        <v>27</v>
      </c>
      <c r="G806" s="19" t="s">
        <v>28</v>
      </c>
      <c r="H806" s="21">
        <v>139900</v>
      </c>
      <c r="I806" s="21">
        <v>36200</v>
      </c>
      <c r="J806" s="22">
        <f t="shared" si="48"/>
        <v>25.875625446747673</v>
      </c>
      <c r="K806" s="21">
        <v>108312</v>
      </c>
      <c r="L806" s="21">
        <v>12201</v>
      </c>
      <c r="M806" s="21">
        <f t="shared" si="49"/>
        <v>127699</v>
      </c>
      <c r="N806" s="21">
        <v>75381</v>
      </c>
      <c r="O806" s="23">
        <f t="shared" si="50"/>
        <v>1.6940475716692536</v>
      </c>
      <c r="P806" s="24">
        <v>1121</v>
      </c>
      <c r="Q806" s="25">
        <f t="shared" si="51"/>
        <v>113.91525423728814</v>
      </c>
      <c r="R806" s="26" t="s">
        <v>1872</v>
      </c>
      <c r="S806" s="27">
        <f>ABS(O1224-O806)*100</f>
        <v>103.35834501849203</v>
      </c>
      <c r="T806" s="19" t="s">
        <v>30</v>
      </c>
      <c r="U806" s="19" t="s">
        <v>36</v>
      </c>
      <c r="V806" s="21">
        <v>12201</v>
      </c>
      <c r="W806" s="19" t="s">
        <v>31</v>
      </c>
      <c r="X806" s="19" t="s">
        <v>1707</v>
      </c>
      <c r="Y806" s="19" t="s">
        <v>33</v>
      </c>
      <c r="Z806" s="19">
        <v>45</v>
      </c>
    </row>
    <row r="807" spans="1:26" x14ac:dyDescent="0.3">
      <c r="A807" s="19" t="s">
        <v>1872</v>
      </c>
      <c r="B807" s="19" t="s">
        <v>1923</v>
      </c>
      <c r="C807" s="19" t="s">
        <v>1924</v>
      </c>
      <c r="D807" s="20">
        <v>45177</v>
      </c>
      <c r="E807" s="21">
        <v>240000</v>
      </c>
      <c r="F807" s="19" t="s">
        <v>27</v>
      </c>
      <c r="G807" s="19" t="s">
        <v>28</v>
      </c>
      <c r="H807" s="21">
        <v>240000</v>
      </c>
      <c r="I807" s="21">
        <v>69800</v>
      </c>
      <c r="J807" s="22">
        <f t="shared" si="48"/>
        <v>29.083333333333332</v>
      </c>
      <c r="K807" s="21">
        <v>188691</v>
      </c>
      <c r="L807" s="21">
        <v>40000</v>
      </c>
      <c r="M807" s="21">
        <f t="shared" si="49"/>
        <v>200000</v>
      </c>
      <c r="N807" s="21">
        <v>116620</v>
      </c>
      <c r="O807" s="23">
        <f t="shared" si="50"/>
        <v>1.7149717029669012</v>
      </c>
      <c r="P807" s="24">
        <v>1190</v>
      </c>
      <c r="Q807" s="25">
        <f t="shared" si="51"/>
        <v>168.0672268907563</v>
      </c>
      <c r="R807" s="26" t="s">
        <v>1872</v>
      </c>
      <c r="S807" s="27">
        <f>ABS(O1200-O807)*100</f>
        <v>42.922908293752272</v>
      </c>
      <c r="T807" s="19" t="s">
        <v>30</v>
      </c>
      <c r="U807" s="19" t="s">
        <v>36</v>
      </c>
      <c r="V807" s="21">
        <v>40000</v>
      </c>
      <c r="W807" s="19" t="s">
        <v>31</v>
      </c>
      <c r="X807" s="19" t="s">
        <v>1707</v>
      </c>
      <c r="Y807" s="19" t="s">
        <v>33</v>
      </c>
      <c r="Z807" s="19">
        <v>45</v>
      </c>
    </row>
    <row r="808" spans="1:26" x14ac:dyDescent="0.3">
      <c r="A808" s="10" t="s">
        <v>1872</v>
      </c>
      <c r="B808" s="10" t="s">
        <v>1925</v>
      </c>
      <c r="C808" s="10" t="s">
        <v>1926</v>
      </c>
      <c r="D808" s="11">
        <v>45188</v>
      </c>
      <c r="E808" s="12">
        <v>285000</v>
      </c>
      <c r="F808" s="10" t="s">
        <v>69</v>
      </c>
      <c r="G808" s="10" t="s">
        <v>28</v>
      </c>
      <c r="H808" s="12">
        <v>285000</v>
      </c>
      <c r="I808" s="12">
        <v>61700</v>
      </c>
      <c r="J808" s="13">
        <f t="shared" si="48"/>
        <v>21.649122807017545</v>
      </c>
      <c r="K808" s="12">
        <v>179784</v>
      </c>
      <c r="L808" s="12">
        <v>19000</v>
      </c>
      <c r="M808" s="12">
        <f t="shared" si="49"/>
        <v>266000</v>
      </c>
      <c r="N808" s="12">
        <v>126105</v>
      </c>
      <c r="O808" s="14">
        <f t="shared" si="50"/>
        <v>2.109353316680544</v>
      </c>
      <c r="P808" s="15">
        <v>2089</v>
      </c>
      <c r="Q808" s="16">
        <f t="shared" si="51"/>
        <v>127.33365246529439</v>
      </c>
      <c r="R808" s="17" t="s">
        <v>1872</v>
      </c>
      <c r="S808" s="18">
        <f>ABS(O1200-O808)*100</f>
        <v>3.4847469223879823</v>
      </c>
      <c r="T808" s="10" t="s">
        <v>52</v>
      </c>
      <c r="U808" s="10" t="s">
        <v>36</v>
      </c>
      <c r="V808" s="12">
        <v>19000</v>
      </c>
      <c r="W808" s="10" t="s">
        <v>31</v>
      </c>
      <c r="X808" s="10" t="s">
        <v>1707</v>
      </c>
      <c r="Y808" s="10" t="s">
        <v>33</v>
      </c>
      <c r="Z808" s="10">
        <v>41</v>
      </c>
    </row>
    <row r="809" spans="1:26" x14ac:dyDescent="0.3">
      <c r="A809" s="19" t="s">
        <v>1872</v>
      </c>
      <c r="B809" s="19" t="s">
        <v>1931</v>
      </c>
      <c r="C809" s="19" t="s">
        <v>1932</v>
      </c>
      <c r="D809" s="20">
        <v>45578</v>
      </c>
      <c r="E809" s="21">
        <v>160000</v>
      </c>
      <c r="F809" s="19" t="s">
        <v>69</v>
      </c>
      <c r="G809" s="19" t="s">
        <v>28</v>
      </c>
      <c r="H809" s="21">
        <v>160000</v>
      </c>
      <c r="I809" s="21">
        <v>31400</v>
      </c>
      <c r="J809" s="22">
        <f t="shared" si="48"/>
        <v>19.625</v>
      </c>
      <c r="K809" s="21">
        <v>63026</v>
      </c>
      <c r="L809" s="21">
        <v>22000</v>
      </c>
      <c r="M809" s="21">
        <f t="shared" si="49"/>
        <v>138000</v>
      </c>
      <c r="N809" s="21">
        <v>32177</v>
      </c>
      <c r="O809" s="23">
        <f t="shared" si="50"/>
        <v>4.2887776983559682</v>
      </c>
      <c r="P809" s="24">
        <v>1152</v>
      </c>
      <c r="Q809" s="25">
        <f t="shared" si="51"/>
        <v>119.79166666666667</v>
      </c>
      <c r="R809" s="26" t="s">
        <v>1872</v>
      </c>
      <c r="S809" s="27">
        <f>ABS(O1199-O809)*100</f>
        <v>247.86153544293953</v>
      </c>
      <c r="T809" s="19" t="s">
        <v>147</v>
      </c>
      <c r="U809" s="19" t="s">
        <v>31</v>
      </c>
      <c r="V809" s="21">
        <v>22000</v>
      </c>
      <c r="W809" s="19" t="s">
        <v>31</v>
      </c>
      <c r="X809" s="19" t="s">
        <v>1707</v>
      </c>
      <c r="Y809" s="19" t="s">
        <v>33</v>
      </c>
      <c r="Z809" s="19">
        <v>23</v>
      </c>
    </row>
    <row r="810" spans="1:26" x14ac:dyDescent="0.3">
      <c r="A810" s="19" t="s">
        <v>1872</v>
      </c>
      <c r="B810" s="19" t="s">
        <v>1931</v>
      </c>
      <c r="C810" s="19" t="s">
        <v>1932</v>
      </c>
      <c r="D810" s="20">
        <v>45578</v>
      </c>
      <c r="E810" s="21">
        <v>100000</v>
      </c>
      <c r="F810" s="19" t="s">
        <v>27</v>
      </c>
      <c r="G810" s="19" t="s">
        <v>28</v>
      </c>
      <c r="H810" s="21">
        <v>100000</v>
      </c>
      <c r="I810" s="21">
        <v>31400</v>
      </c>
      <c r="J810" s="22">
        <f t="shared" si="48"/>
        <v>31.4</v>
      </c>
      <c r="K810" s="21">
        <v>63026</v>
      </c>
      <c r="L810" s="21">
        <v>22000</v>
      </c>
      <c r="M810" s="21">
        <f t="shared" si="49"/>
        <v>78000</v>
      </c>
      <c r="N810" s="21">
        <v>32177</v>
      </c>
      <c r="O810" s="23">
        <f t="shared" si="50"/>
        <v>2.4240917425490256</v>
      </c>
      <c r="P810" s="24">
        <v>1152</v>
      </c>
      <c r="Q810" s="25">
        <f t="shared" si="51"/>
        <v>67.708333333333329</v>
      </c>
      <c r="R810" s="26" t="s">
        <v>1872</v>
      </c>
      <c r="S810" s="27">
        <f>ABS(O1199-O810)*100</f>
        <v>61.392939862245257</v>
      </c>
      <c r="T810" s="19" t="s">
        <v>147</v>
      </c>
      <c r="U810" s="19" t="s">
        <v>31</v>
      </c>
      <c r="V810" s="21">
        <v>22000</v>
      </c>
      <c r="W810" s="19" t="s">
        <v>31</v>
      </c>
      <c r="X810" s="19" t="s">
        <v>1707</v>
      </c>
      <c r="Y810" s="19" t="s">
        <v>33</v>
      </c>
      <c r="Z810" s="19">
        <v>23</v>
      </c>
    </row>
    <row r="811" spans="1:26" x14ac:dyDescent="0.3">
      <c r="A811" s="10" t="s">
        <v>1872</v>
      </c>
      <c r="B811" s="10" t="s">
        <v>1933</v>
      </c>
      <c r="C811" s="10" t="s">
        <v>1934</v>
      </c>
      <c r="D811" s="11">
        <v>45106</v>
      </c>
      <c r="E811" s="12">
        <v>150000</v>
      </c>
      <c r="F811" s="10" t="s">
        <v>27</v>
      </c>
      <c r="G811" s="10" t="s">
        <v>28</v>
      </c>
      <c r="H811" s="12">
        <v>150000</v>
      </c>
      <c r="I811" s="12">
        <v>36000</v>
      </c>
      <c r="J811" s="13">
        <f t="shared" si="48"/>
        <v>24</v>
      </c>
      <c r="K811" s="12">
        <v>101302</v>
      </c>
      <c r="L811" s="12">
        <v>17600</v>
      </c>
      <c r="M811" s="12">
        <f t="shared" si="49"/>
        <v>132400</v>
      </c>
      <c r="N811" s="12">
        <v>65648</v>
      </c>
      <c r="O811" s="14">
        <f t="shared" si="50"/>
        <v>2.0168169631976602</v>
      </c>
      <c r="P811" s="15">
        <v>812</v>
      </c>
      <c r="Q811" s="16">
        <f t="shared" si="51"/>
        <v>163.05418719211823</v>
      </c>
      <c r="R811" s="17" t="s">
        <v>1872</v>
      </c>
      <c r="S811" s="18">
        <f>ABS(O1199-O811)*100</f>
        <v>20.665461927108719</v>
      </c>
      <c r="T811" s="10" t="s">
        <v>30</v>
      </c>
      <c r="U811" s="10" t="s">
        <v>36</v>
      </c>
      <c r="V811" s="12">
        <v>17600</v>
      </c>
      <c r="W811" s="10" t="s">
        <v>31</v>
      </c>
      <c r="X811" s="10" t="s">
        <v>1707</v>
      </c>
      <c r="Y811" s="10" t="s">
        <v>33</v>
      </c>
      <c r="Z811" s="10">
        <v>45</v>
      </c>
    </row>
    <row r="812" spans="1:26" x14ac:dyDescent="0.3">
      <c r="A812" s="10" t="s">
        <v>1872</v>
      </c>
      <c r="B812" s="10" t="s">
        <v>1935</v>
      </c>
      <c r="C812" s="10" t="s">
        <v>1936</v>
      </c>
      <c r="D812" s="11">
        <v>45653</v>
      </c>
      <c r="E812" s="12">
        <v>200000</v>
      </c>
      <c r="F812" s="10" t="s">
        <v>27</v>
      </c>
      <c r="G812" s="10" t="s">
        <v>28</v>
      </c>
      <c r="H812" s="12">
        <v>200000</v>
      </c>
      <c r="I812" s="12">
        <v>53400</v>
      </c>
      <c r="J812" s="13">
        <f t="shared" si="48"/>
        <v>26.700000000000003</v>
      </c>
      <c r="K812" s="12">
        <v>113651</v>
      </c>
      <c r="L812" s="12">
        <v>17600</v>
      </c>
      <c r="M812" s="12">
        <f t="shared" si="49"/>
        <v>182400</v>
      </c>
      <c r="N812" s="12">
        <v>75334</v>
      </c>
      <c r="O812" s="14">
        <f t="shared" si="50"/>
        <v>2.421217511349457</v>
      </c>
      <c r="P812" s="15">
        <v>1104</v>
      </c>
      <c r="Q812" s="16">
        <f t="shared" si="51"/>
        <v>165.21739130434781</v>
      </c>
      <c r="R812" s="17" t="s">
        <v>1872</v>
      </c>
      <c r="S812" s="18">
        <f>ABS(O1199-O812)*100</f>
        <v>61.105516742288387</v>
      </c>
      <c r="T812" s="10" t="s">
        <v>30</v>
      </c>
      <c r="U812" s="10" t="s">
        <v>31</v>
      </c>
      <c r="V812" s="12">
        <v>17600</v>
      </c>
      <c r="W812" s="10" t="s">
        <v>31</v>
      </c>
      <c r="X812" s="10" t="s">
        <v>1707</v>
      </c>
      <c r="Y812" s="10" t="s">
        <v>33</v>
      </c>
      <c r="Z812" s="10">
        <v>45</v>
      </c>
    </row>
    <row r="813" spans="1:26" x14ac:dyDescent="0.3">
      <c r="A813" s="10" t="s">
        <v>1702</v>
      </c>
      <c r="B813" s="10" t="s">
        <v>1700</v>
      </c>
      <c r="C813" s="10" t="s">
        <v>1701</v>
      </c>
      <c r="D813" s="11">
        <v>45044</v>
      </c>
      <c r="E813" s="12">
        <v>230000</v>
      </c>
      <c r="F813" s="10" t="s">
        <v>27</v>
      </c>
      <c r="G813" s="10" t="s">
        <v>28</v>
      </c>
      <c r="H813" s="12">
        <v>230000</v>
      </c>
      <c r="I813" s="12">
        <v>107300</v>
      </c>
      <c r="J813" s="13">
        <f t="shared" si="48"/>
        <v>46.652173913043477</v>
      </c>
      <c r="K813" s="12">
        <v>254229</v>
      </c>
      <c r="L813" s="12">
        <v>7056</v>
      </c>
      <c r="M813" s="12">
        <f t="shared" si="49"/>
        <v>222944</v>
      </c>
      <c r="N813" s="12">
        <v>138472</v>
      </c>
      <c r="O813" s="14">
        <f t="shared" si="50"/>
        <v>1.6100294644404645</v>
      </c>
      <c r="P813" s="15">
        <v>1665</v>
      </c>
      <c r="Q813" s="16">
        <f t="shared" si="51"/>
        <v>133.9003003003003</v>
      </c>
      <c r="R813" s="17" t="s">
        <v>1702</v>
      </c>
      <c r="S813" s="18">
        <f>ABS(O1313-O813)*100</f>
        <v>78.831777406611053</v>
      </c>
      <c r="T813" s="10" t="s">
        <v>52</v>
      </c>
      <c r="U813" s="10" t="s">
        <v>36</v>
      </c>
      <c r="V813" s="12">
        <v>7056</v>
      </c>
      <c r="W813" s="10" t="s">
        <v>31</v>
      </c>
      <c r="X813" s="10" t="s">
        <v>1695</v>
      </c>
      <c r="Y813" s="10" t="s">
        <v>33</v>
      </c>
      <c r="Z813" s="10">
        <v>49</v>
      </c>
    </row>
    <row r="814" spans="1:26" x14ac:dyDescent="0.3">
      <c r="A814" s="10" t="s">
        <v>1702</v>
      </c>
      <c r="B814" s="10" t="s">
        <v>1703</v>
      </c>
      <c r="C814" s="10" t="s">
        <v>1704</v>
      </c>
      <c r="D814" s="11">
        <v>45191</v>
      </c>
      <c r="E814" s="12">
        <v>140000</v>
      </c>
      <c r="F814" s="10" t="s">
        <v>27</v>
      </c>
      <c r="G814" s="10" t="s">
        <v>28</v>
      </c>
      <c r="H814" s="12">
        <v>140000</v>
      </c>
      <c r="I814" s="12">
        <v>75400</v>
      </c>
      <c r="J814" s="13">
        <f t="shared" si="48"/>
        <v>53.857142857142861</v>
      </c>
      <c r="K814" s="12">
        <v>174524</v>
      </c>
      <c r="L814" s="12">
        <v>7171</v>
      </c>
      <c r="M814" s="12">
        <f t="shared" si="49"/>
        <v>132829</v>
      </c>
      <c r="N814" s="12">
        <v>93755</v>
      </c>
      <c r="O814" s="14">
        <f t="shared" si="50"/>
        <v>1.4167671057543598</v>
      </c>
      <c r="P814" s="15">
        <v>1008</v>
      </c>
      <c r="Q814" s="16">
        <f t="shared" si="51"/>
        <v>131.7748015873016</v>
      </c>
      <c r="R814" s="17" t="s">
        <v>1702</v>
      </c>
      <c r="S814" s="18">
        <f>ABS(O1313-O814)*100</f>
        <v>59.505541538000593</v>
      </c>
      <c r="T814" s="10" t="s">
        <v>30</v>
      </c>
      <c r="U814" s="10" t="s">
        <v>36</v>
      </c>
      <c r="V814" s="12">
        <v>7171</v>
      </c>
      <c r="W814" s="10" t="s">
        <v>31</v>
      </c>
      <c r="X814" s="10" t="s">
        <v>1695</v>
      </c>
      <c r="Y814" s="10" t="s">
        <v>33</v>
      </c>
      <c r="Z814" s="10">
        <v>47</v>
      </c>
    </row>
    <row r="815" spans="1:26" x14ac:dyDescent="0.3">
      <c r="A815" s="19" t="s">
        <v>1702</v>
      </c>
      <c r="B815" s="19" t="s">
        <v>1708</v>
      </c>
      <c r="C815" s="19" t="s">
        <v>1709</v>
      </c>
      <c r="D815" s="20">
        <v>45103</v>
      </c>
      <c r="E815" s="21">
        <v>145700</v>
      </c>
      <c r="F815" s="19" t="s">
        <v>27</v>
      </c>
      <c r="G815" s="19" t="s">
        <v>28</v>
      </c>
      <c r="H815" s="21">
        <v>145700</v>
      </c>
      <c r="I815" s="21">
        <v>77900</v>
      </c>
      <c r="J815" s="22">
        <f t="shared" si="48"/>
        <v>53.466026080988328</v>
      </c>
      <c r="K815" s="21">
        <v>183939</v>
      </c>
      <c r="L815" s="21">
        <v>10457</v>
      </c>
      <c r="M815" s="21">
        <f t="shared" si="49"/>
        <v>135243</v>
      </c>
      <c r="N815" s="21">
        <v>97188</v>
      </c>
      <c r="O815" s="23">
        <f t="shared" si="50"/>
        <v>1.3915606865045067</v>
      </c>
      <c r="P815" s="24">
        <v>1218</v>
      </c>
      <c r="Q815" s="25">
        <f t="shared" si="51"/>
        <v>111.03694581280789</v>
      </c>
      <c r="R815" s="26" t="s">
        <v>1702</v>
      </c>
      <c r="S815" s="27">
        <f>ABS(O1312-O815)*100</f>
        <v>46.553822051353919</v>
      </c>
      <c r="T815" s="19" t="s">
        <v>708</v>
      </c>
      <c r="U815" s="19" t="s">
        <v>36</v>
      </c>
      <c r="V815" s="21">
        <v>10457</v>
      </c>
      <c r="W815" s="19" t="s">
        <v>31</v>
      </c>
      <c r="X815" s="19" t="s">
        <v>1710</v>
      </c>
      <c r="Y815" s="19" t="s">
        <v>33</v>
      </c>
      <c r="Z815" s="19">
        <v>47</v>
      </c>
    </row>
    <row r="816" spans="1:26" x14ac:dyDescent="0.3">
      <c r="A816" s="10" t="s">
        <v>1702</v>
      </c>
      <c r="B816" s="10" t="s">
        <v>1708</v>
      </c>
      <c r="C816" s="10" t="s">
        <v>1709</v>
      </c>
      <c r="D816" s="11">
        <v>45279</v>
      </c>
      <c r="E816" s="12">
        <v>173500</v>
      </c>
      <c r="F816" s="10" t="s">
        <v>27</v>
      </c>
      <c r="G816" s="10" t="s">
        <v>28</v>
      </c>
      <c r="H816" s="12">
        <v>173500</v>
      </c>
      <c r="I816" s="12">
        <v>77900</v>
      </c>
      <c r="J816" s="13">
        <f t="shared" si="48"/>
        <v>44.899135446685875</v>
      </c>
      <c r="K816" s="12">
        <v>183939</v>
      </c>
      <c r="L816" s="12">
        <v>10457</v>
      </c>
      <c r="M816" s="12">
        <f t="shared" si="49"/>
        <v>163043</v>
      </c>
      <c r="N816" s="12">
        <v>97188</v>
      </c>
      <c r="O816" s="14">
        <f t="shared" si="50"/>
        <v>1.6776042309750174</v>
      </c>
      <c r="P816" s="15">
        <v>1218</v>
      </c>
      <c r="Q816" s="16">
        <f t="shared" si="51"/>
        <v>133.86124794745484</v>
      </c>
      <c r="R816" s="17" t="s">
        <v>1702</v>
      </c>
      <c r="S816" s="18">
        <f>ABS(O1312-O816)*100</f>
        <v>75.158176498404998</v>
      </c>
      <c r="T816" s="10" t="s">
        <v>708</v>
      </c>
      <c r="U816" s="10" t="s">
        <v>36</v>
      </c>
      <c r="V816" s="12">
        <v>10457</v>
      </c>
      <c r="W816" s="10" t="s">
        <v>31</v>
      </c>
      <c r="X816" s="10" t="s">
        <v>1710</v>
      </c>
      <c r="Y816" s="10" t="s">
        <v>33</v>
      </c>
      <c r="Z816" s="10">
        <v>47</v>
      </c>
    </row>
    <row r="817" spans="1:26" x14ac:dyDescent="0.3">
      <c r="A817" s="10" t="s">
        <v>1702</v>
      </c>
      <c r="B817" s="10" t="s">
        <v>1711</v>
      </c>
      <c r="C817" s="10" t="s">
        <v>1712</v>
      </c>
      <c r="D817" s="11">
        <v>45054</v>
      </c>
      <c r="E817" s="12">
        <v>210000</v>
      </c>
      <c r="F817" s="10" t="s">
        <v>27</v>
      </c>
      <c r="G817" s="10" t="s">
        <v>28</v>
      </c>
      <c r="H817" s="12">
        <v>210000</v>
      </c>
      <c r="I817" s="12">
        <v>84500</v>
      </c>
      <c r="J817" s="13">
        <f t="shared" si="48"/>
        <v>40.238095238095241</v>
      </c>
      <c r="K817" s="12">
        <v>199135</v>
      </c>
      <c r="L817" s="12">
        <v>11174</v>
      </c>
      <c r="M817" s="12">
        <f t="shared" si="49"/>
        <v>198826</v>
      </c>
      <c r="N817" s="12">
        <v>105300</v>
      </c>
      <c r="O817" s="14">
        <f t="shared" si="50"/>
        <v>1.8881861348528015</v>
      </c>
      <c r="P817" s="15">
        <v>1098</v>
      </c>
      <c r="Q817" s="16">
        <f t="shared" si="51"/>
        <v>181.08014571948999</v>
      </c>
      <c r="R817" s="17" t="s">
        <v>1702</v>
      </c>
      <c r="S817" s="18">
        <f>ABS(O1312-O817)*100</f>
        <v>96.216366886183408</v>
      </c>
      <c r="T817" s="10" t="s">
        <v>30</v>
      </c>
      <c r="U817" s="10" t="s">
        <v>36</v>
      </c>
      <c r="V817" s="12">
        <v>11174</v>
      </c>
      <c r="W817" s="10" t="s">
        <v>31</v>
      </c>
      <c r="X817" s="10" t="s">
        <v>1710</v>
      </c>
      <c r="Y817" s="10" t="s">
        <v>33</v>
      </c>
      <c r="Z817" s="10">
        <v>46</v>
      </c>
    </row>
    <row r="818" spans="1:26" x14ac:dyDescent="0.3">
      <c r="A818" s="19" t="s">
        <v>1702</v>
      </c>
      <c r="B818" s="19" t="s">
        <v>1713</v>
      </c>
      <c r="C818" s="19" t="s">
        <v>1714</v>
      </c>
      <c r="D818" s="20">
        <v>45412</v>
      </c>
      <c r="E818" s="21">
        <v>195000</v>
      </c>
      <c r="F818" s="19" t="s">
        <v>27</v>
      </c>
      <c r="G818" s="19" t="s">
        <v>28</v>
      </c>
      <c r="H818" s="21">
        <v>195000</v>
      </c>
      <c r="I818" s="21">
        <v>86700</v>
      </c>
      <c r="J818" s="22">
        <f t="shared" si="48"/>
        <v>44.461538461538467</v>
      </c>
      <c r="K818" s="21">
        <v>175670</v>
      </c>
      <c r="L818" s="21">
        <v>10200</v>
      </c>
      <c r="M818" s="21">
        <f t="shared" si="49"/>
        <v>184800</v>
      </c>
      <c r="N818" s="21">
        <v>92700</v>
      </c>
      <c r="O818" s="23">
        <f t="shared" si="50"/>
        <v>1.993527508090615</v>
      </c>
      <c r="P818" s="24">
        <v>1098</v>
      </c>
      <c r="Q818" s="25">
        <f t="shared" si="51"/>
        <v>168.30601092896174</v>
      </c>
      <c r="R818" s="26" t="s">
        <v>1702</v>
      </c>
      <c r="S818" s="27">
        <f>ABS(O1312-O818)*100</f>
        <v>106.75050420996475</v>
      </c>
      <c r="T818" s="19" t="s">
        <v>30</v>
      </c>
      <c r="U818" s="19" t="s">
        <v>36</v>
      </c>
      <c r="V818" s="21">
        <v>10200</v>
      </c>
      <c r="W818" s="19" t="s">
        <v>31</v>
      </c>
      <c r="X818" s="19" t="s">
        <v>1710</v>
      </c>
      <c r="Y818" s="19" t="s">
        <v>33</v>
      </c>
      <c r="Z818" s="19">
        <v>46</v>
      </c>
    </row>
    <row r="819" spans="1:26" x14ac:dyDescent="0.3">
      <c r="A819" s="19" t="s">
        <v>1702</v>
      </c>
      <c r="B819" s="19" t="s">
        <v>1715</v>
      </c>
      <c r="C819" s="19" t="s">
        <v>1716</v>
      </c>
      <c r="D819" s="20">
        <v>45209</v>
      </c>
      <c r="E819" s="21">
        <v>227000</v>
      </c>
      <c r="F819" s="19" t="s">
        <v>27</v>
      </c>
      <c r="G819" s="19" t="s">
        <v>28</v>
      </c>
      <c r="H819" s="21">
        <v>227000</v>
      </c>
      <c r="I819" s="21">
        <v>89400</v>
      </c>
      <c r="J819" s="22">
        <f t="shared" si="48"/>
        <v>39.383259911894278</v>
      </c>
      <c r="K819" s="21">
        <v>214811</v>
      </c>
      <c r="L819" s="21">
        <v>10279</v>
      </c>
      <c r="M819" s="21">
        <f t="shared" si="49"/>
        <v>216721</v>
      </c>
      <c r="N819" s="21">
        <v>114583</v>
      </c>
      <c r="O819" s="23">
        <f t="shared" si="50"/>
        <v>1.8913887749491636</v>
      </c>
      <c r="P819" s="24">
        <v>1238</v>
      </c>
      <c r="Q819" s="25">
        <f t="shared" si="51"/>
        <v>175.05735056542812</v>
      </c>
      <c r="R819" s="26" t="s">
        <v>1702</v>
      </c>
      <c r="S819" s="27">
        <f>ABS(O1312-O819)*100</f>
        <v>96.536630895819613</v>
      </c>
      <c r="T819" s="19" t="s">
        <v>30</v>
      </c>
      <c r="U819" s="19" t="s">
        <v>36</v>
      </c>
      <c r="V819" s="21">
        <v>10200</v>
      </c>
      <c r="W819" s="19" t="s">
        <v>31</v>
      </c>
      <c r="X819" s="19" t="s">
        <v>1710</v>
      </c>
      <c r="Y819" s="19" t="s">
        <v>33</v>
      </c>
      <c r="Z819" s="19">
        <v>46</v>
      </c>
    </row>
    <row r="820" spans="1:26" x14ac:dyDescent="0.3">
      <c r="A820" s="10" t="s">
        <v>1702</v>
      </c>
      <c r="B820" s="10" t="s">
        <v>1717</v>
      </c>
      <c r="C820" s="10" t="s">
        <v>1718</v>
      </c>
      <c r="D820" s="11">
        <v>45471</v>
      </c>
      <c r="E820" s="12">
        <v>240000</v>
      </c>
      <c r="F820" s="10" t="s">
        <v>27</v>
      </c>
      <c r="G820" s="10" t="s">
        <v>28</v>
      </c>
      <c r="H820" s="12">
        <v>240000</v>
      </c>
      <c r="I820" s="12">
        <v>110400</v>
      </c>
      <c r="J820" s="13">
        <f t="shared" si="48"/>
        <v>46</v>
      </c>
      <c r="K820" s="12">
        <v>226046</v>
      </c>
      <c r="L820" s="12">
        <v>10200</v>
      </c>
      <c r="M820" s="12">
        <f t="shared" si="49"/>
        <v>229800</v>
      </c>
      <c r="N820" s="12">
        <v>120922</v>
      </c>
      <c r="O820" s="14">
        <f t="shared" si="50"/>
        <v>1.9003986040588148</v>
      </c>
      <c r="P820" s="15">
        <v>1515</v>
      </c>
      <c r="Q820" s="16">
        <f t="shared" si="51"/>
        <v>151.68316831683168</v>
      </c>
      <c r="R820" s="17" t="s">
        <v>1702</v>
      </c>
      <c r="S820" s="18">
        <f>ABS(O1312-O820)*100</f>
        <v>97.437613806784725</v>
      </c>
      <c r="T820" s="10" t="s">
        <v>52</v>
      </c>
      <c r="U820" s="10" t="s">
        <v>36</v>
      </c>
      <c r="V820" s="12">
        <v>10200</v>
      </c>
      <c r="W820" s="10" t="s">
        <v>31</v>
      </c>
      <c r="X820" s="10" t="s">
        <v>1710</v>
      </c>
      <c r="Y820" s="10" t="s">
        <v>33</v>
      </c>
      <c r="Z820" s="10">
        <v>46</v>
      </c>
    </row>
    <row r="821" spans="1:26" x14ac:dyDescent="0.3">
      <c r="A821" s="10" t="s">
        <v>1702</v>
      </c>
      <c r="B821" s="10" t="s">
        <v>1719</v>
      </c>
      <c r="C821" s="10" t="s">
        <v>1720</v>
      </c>
      <c r="D821" s="11">
        <v>45513</v>
      </c>
      <c r="E821" s="12">
        <v>295000</v>
      </c>
      <c r="F821" s="10" t="s">
        <v>27</v>
      </c>
      <c r="G821" s="10" t="s">
        <v>28</v>
      </c>
      <c r="H821" s="12">
        <v>295000</v>
      </c>
      <c r="I821" s="12">
        <v>111700</v>
      </c>
      <c r="J821" s="13">
        <f t="shared" si="48"/>
        <v>37.864406779661017</v>
      </c>
      <c r="K821" s="12">
        <v>229160</v>
      </c>
      <c r="L821" s="12">
        <v>11708</v>
      </c>
      <c r="M821" s="12">
        <f t="shared" si="49"/>
        <v>283292</v>
      </c>
      <c r="N821" s="12">
        <v>121821</v>
      </c>
      <c r="O821" s="14">
        <f t="shared" si="50"/>
        <v>2.3254775449224683</v>
      </c>
      <c r="P821" s="15">
        <v>1515</v>
      </c>
      <c r="Q821" s="16">
        <f t="shared" si="51"/>
        <v>186.99141914191418</v>
      </c>
      <c r="R821" s="17" t="s">
        <v>1702</v>
      </c>
      <c r="S821" s="18">
        <f>ABS(O1312-O821)*100</f>
        <v>139.94550789315008</v>
      </c>
      <c r="T821" s="10" t="s">
        <v>52</v>
      </c>
      <c r="U821" s="10" t="s">
        <v>36</v>
      </c>
      <c r="V821" s="12">
        <v>11708</v>
      </c>
      <c r="W821" s="10" t="s">
        <v>31</v>
      </c>
      <c r="X821" s="10" t="s">
        <v>1710</v>
      </c>
      <c r="Y821" s="10" t="s">
        <v>33</v>
      </c>
      <c r="Z821" s="10">
        <v>46</v>
      </c>
    </row>
    <row r="822" spans="1:26" x14ac:dyDescent="0.3">
      <c r="A822" s="19" t="s">
        <v>1702</v>
      </c>
      <c r="B822" s="19" t="s">
        <v>1721</v>
      </c>
      <c r="C822" s="19" t="s">
        <v>1722</v>
      </c>
      <c r="D822" s="20">
        <v>45394</v>
      </c>
      <c r="E822" s="21">
        <v>235000</v>
      </c>
      <c r="F822" s="19" t="s">
        <v>27</v>
      </c>
      <c r="G822" s="19" t="s">
        <v>28</v>
      </c>
      <c r="H822" s="21">
        <v>235000</v>
      </c>
      <c r="I822" s="21">
        <v>118800</v>
      </c>
      <c r="J822" s="22">
        <f t="shared" si="48"/>
        <v>50.553191489361701</v>
      </c>
      <c r="K822" s="21">
        <v>243478</v>
      </c>
      <c r="L822" s="21">
        <v>12094</v>
      </c>
      <c r="M822" s="21">
        <f t="shared" si="49"/>
        <v>222906</v>
      </c>
      <c r="N822" s="21">
        <v>129626</v>
      </c>
      <c r="O822" s="23">
        <f t="shared" si="50"/>
        <v>1.7196087204727446</v>
      </c>
      <c r="P822" s="24">
        <v>1723</v>
      </c>
      <c r="Q822" s="25">
        <f t="shared" si="51"/>
        <v>129.37086477074868</v>
      </c>
      <c r="R822" s="26" t="s">
        <v>1702</v>
      </c>
      <c r="S822" s="27">
        <f>ABS(O1312-O822)*100</f>
        <v>79.358625448177705</v>
      </c>
      <c r="T822" s="19" t="s">
        <v>52</v>
      </c>
      <c r="U822" s="19" t="s">
        <v>36</v>
      </c>
      <c r="V822" s="21">
        <v>10370</v>
      </c>
      <c r="W822" s="19" t="s">
        <v>31</v>
      </c>
      <c r="X822" s="19" t="s">
        <v>1710</v>
      </c>
      <c r="Y822" s="19" t="s">
        <v>33</v>
      </c>
      <c r="Z822" s="19">
        <v>44</v>
      </c>
    </row>
    <row r="823" spans="1:26" x14ac:dyDescent="0.3">
      <c r="A823" s="19" t="s">
        <v>1702</v>
      </c>
      <c r="B823" s="19" t="s">
        <v>1723</v>
      </c>
      <c r="C823" s="19" t="s">
        <v>1724</v>
      </c>
      <c r="D823" s="20">
        <v>45735</v>
      </c>
      <c r="E823" s="21">
        <v>275000</v>
      </c>
      <c r="F823" s="19" t="s">
        <v>27</v>
      </c>
      <c r="G823" s="19" t="s">
        <v>28</v>
      </c>
      <c r="H823" s="21">
        <v>275000</v>
      </c>
      <c r="I823" s="21">
        <v>112700</v>
      </c>
      <c r="J823" s="22">
        <f t="shared" si="48"/>
        <v>40.981818181818177</v>
      </c>
      <c r="K823" s="21">
        <v>230234</v>
      </c>
      <c r="L823" s="21">
        <v>10370</v>
      </c>
      <c r="M823" s="21">
        <f t="shared" si="49"/>
        <v>264630</v>
      </c>
      <c r="N823" s="21">
        <v>123173</v>
      </c>
      <c r="O823" s="23">
        <f t="shared" si="50"/>
        <v>2.1484416227582344</v>
      </c>
      <c r="P823" s="24">
        <v>1314</v>
      </c>
      <c r="Q823" s="25">
        <f t="shared" si="51"/>
        <v>201.39269406392694</v>
      </c>
      <c r="R823" s="26" t="s">
        <v>1702</v>
      </c>
      <c r="S823" s="27">
        <f>ABS(O1312-O823)*100</f>
        <v>122.24191567672669</v>
      </c>
      <c r="T823" s="19" t="s">
        <v>30</v>
      </c>
      <c r="U823" s="19" t="s">
        <v>31</v>
      </c>
      <c r="V823" s="21">
        <v>10370</v>
      </c>
      <c r="W823" s="19" t="s">
        <v>31</v>
      </c>
      <c r="X823" s="19" t="s">
        <v>1710</v>
      </c>
      <c r="Y823" s="19" t="s">
        <v>33</v>
      </c>
      <c r="Z823" s="19">
        <v>46</v>
      </c>
    </row>
    <row r="824" spans="1:26" x14ac:dyDescent="0.3">
      <c r="A824" s="10" t="s">
        <v>1702</v>
      </c>
      <c r="B824" s="10" t="s">
        <v>1725</v>
      </c>
      <c r="C824" s="10" t="s">
        <v>1726</v>
      </c>
      <c r="D824" s="11">
        <v>45565</v>
      </c>
      <c r="E824" s="12">
        <v>235000</v>
      </c>
      <c r="F824" s="10" t="s">
        <v>27</v>
      </c>
      <c r="G824" s="10" t="s">
        <v>28</v>
      </c>
      <c r="H824" s="12">
        <v>235000</v>
      </c>
      <c r="I824" s="12">
        <v>122300</v>
      </c>
      <c r="J824" s="13">
        <f t="shared" si="48"/>
        <v>52.042553191489361</v>
      </c>
      <c r="K824" s="12">
        <v>248780</v>
      </c>
      <c r="L824" s="12">
        <v>18417</v>
      </c>
      <c r="M824" s="12">
        <f t="shared" si="49"/>
        <v>216583</v>
      </c>
      <c r="N824" s="12">
        <v>129054</v>
      </c>
      <c r="O824" s="14">
        <f t="shared" si="50"/>
        <v>1.6782354673237558</v>
      </c>
      <c r="P824" s="15">
        <v>1372</v>
      </c>
      <c r="Q824" s="16">
        <f t="shared" si="51"/>
        <v>157.85932944606415</v>
      </c>
      <c r="R824" s="17" t="s">
        <v>1702</v>
      </c>
      <c r="S824" s="18">
        <f>ABS(O1312-O824)*100</f>
        <v>75.221300133278831</v>
      </c>
      <c r="T824" s="10" t="s">
        <v>30</v>
      </c>
      <c r="U824" s="10" t="s">
        <v>36</v>
      </c>
      <c r="V824" s="12">
        <v>18417</v>
      </c>
      <c r="W824" s="10" t="s">
        <v>31</v>
      </c>
      <c r="X824" s="10" t="s">
        <v>1710</v>
      </c>
      <c r="Y824" s="10" t="s">
        <v>33</v>
      </c>
      <c r="Z824" s="10">
        <v>46</v>
      </c>
    </row>
    <row r="825" spans="1:26" x14ac:dyDescent="0.3">
      <c r="A825" s="10" t="s">
        <v>1702</v>
      </c>
      <c r="B825" s="10" t="s">
        <v>1727</v>
      </c>
      <c r="C825" s="10" t="s">
        <v>1728</v>
      </c>
      <c r="D825" s="11">
        <v>45621</v>
      </c>
      <c r="E825" s="12">
        <v>245000</v>
      </c>
      <c r="F825" s="10" t="s">
        <v>27</v>
      </c>
      <c r="G825" s="10" t="s">
        <v>28</v>
      </c>
      <c r="H825" s="12">
        <v>245000</v>
      </c>
      <c r="I825" s="12">
        <v>98300</v>
      </c>
      <c r="J825" s="13">
        <f t="shared" si="48"/>
        <v>40.122448979591837</v>
      </c>
      <c r="K825" s="12">
        <v>200154</v>
      </c>
      <c r="L825" s="12">
        <v>11624</v>
      </c>
      <c r="M825" s="12">
        <f t="shared" si="49"/>
        <v>233376</v>
      </c>
      <c r="N825" s="12">
        <v>105619</v>
      </c>
      <c r="O825" s="14">
        <f t="shared" si="50"/>
        <v>2.2096024389551121</v>
      </c>
      <c r="P825" s="15">
        <v>1226</v>
      </c>
      <c r="Q825" s="16">
        <f t="shared" si="51"/>
        <v>190.35562805872758</v>
      </c>
      <c r="R825" s="17" t="s">
        <v>1702</v>
      </c>
      <c r="S825" s="18">
        <f>ABS(O1312-O825)*100</f>
        <v>128.35799729641445</v>
      </c>
      <c r="T825" s="10" t="s">
        <v>52</v>
      </c>
      <c r="U825" s="10" t="s">
        <v>31</v>
      </c>
      <c r="V825" s="12">
        <v>11624</v>
      </c>
      <c r="W825" s="10" t="s">
        <v>31</v>
      </c>
      <c r="X825" s="10" t="s">
        <v>1710</v>
      </c>
      <c r="Y825" s="10" t="s">
        <v>33</v>
      </c>
      <c r="Z825" s="10">
        <v>47</v>
      </c>
    </row>
    <row r="826" spans="1:26" x14ac:dyDescent="0.3">
      <c r="A826" s="19" t="s">
        <v>1702</v>
      </c>
      <c r="B826" s="19" t="s">
        <v>1729</v>
      </c>
      <c r="C826" s="19" t="s">
        <v>1730</v>
      </c>
      <c r="D826" s="20">
        <v>45387</v>
      </c>
      <c r="E826" s="21">
        <v>248000</v>
      </c>
      <c r="F826" s="19" t="s">
        <v>27</v>
      </c>
      <c r="G826" s="19" t="s">
        <v>28</v>
      </c>
      <c r="H826" s="21">
        <v>248000</v>
      </c>
      <c r="I826" s="21">
        <v>102800</v>
      </c>
      <c r="J826" s="22">
        <f t="shared" si="48"/>
        <v>41.451612903225801</v>
      </c>
      <c r="K826" s="21">
        <v>208624</v>
      </c>
      <c r="L826" s="21">
        <v>10200</v>
      </c>
      <c r="M826" s="21">
        <f t="shared" si="49"/>
        <v>237800</v>
      </c>
      <c r="N826" s="21">
        <v>111161</v>
      </c>
      <c r="O826" s="23">
        <f t="shared" si="50"/>
        <v>2.1392394814728188</v>
      </c>
      <c r="P826" s="24">
        <v>1182</v>
      </c>
      <c r="Q826" s="25">
        <f t="shared" si="51"/>
        <v>201.18443316412859</v>
      </c>
      <c r="R826" s="26" t="s">
        <v>1702</v>
      </c>
      <c r="S826" s="27">
        <f>ABS(O1312-O826)*100</f>
        <v>121.32170154818513</v>
      </c>
      <c r="T826" s="19" t="s">
        <v>30</v>
      </c>
      <c r="U826" s="19" t="s">
        <v>36</v>
      </c>
      <c r="V826" s="21">
        <v>10200</v>
      </c>
      <c r="W826" s="19" t="s">
        <v>31</v>
      </c>
      <c r="X826" s="19" t="s">
        <v>1710</v>
      </c>
      <c r="Y826" s="19" t="s">
        <v>33</v>
      </c>
      <c r="Z826" s="19">
        <v>47</v>
      </c>
    </row>
    <row r="827" spans="1:26" x14ac:dyDescent="0.3">
      <c r="A827" s="19" t="s">
        <v>1702</v>
      </c>
      <c r="B827" s="19" t="s">
        <v>1731</v>
      </c>
      <c r="C827" s="19" t="s">
        <v>1732</v>
      </c>
      <c r="D827" s="20">
        <v>45630</v>
      </c>
      <c r="E827" s="21">
        <v>290000</v>
      </c>
      <c r="F827" s="19" t="s">
        <v>27</v>
      </c>
      <c r="G827" s="19" t="s">
        <v>28</v>
      </c>
      <c r="H827" s="21">
        <v>290000</v>
      </c>
      <c r="I827" s="21">
        <v>137500</v>
      </c>
      <c r="J827" s="22">
        <f t="shared" si="48"/>
        <v>47.413793103448278</v>
      </c>
      <c r="K827" s="21">
        <v>284095</v>
      </c>
      <c r="L827" s="21">
        <v>13196</v>
      </c>
      <c r="M827" s="21">
        <f t="shared" si="49"/>
        <v>276804</v>
      </c>
      <c r="N827" s="21">
        <v>151764</v>
      </c>
      <c r="O827" s="23">
        <f t="shared" si="50"/>
        <v>1.8239108088874831</v>
      </c>
      <c r="P827" s="24">
        <v>1765</v>
      </c>
      <c r="Q827" s="25">
        <f t="shared" si="51"/>
        <v>156.82946175637395</v>
      </c>
      <c r="R827" s="26" t="s">
        <v>1702</v>
      </c>
      <c r="S827" s="27">
        <f>ABS(O1312-O827)*100</f>
        <v>89.788834289651561</v>
      </c>
      <c r="T827" s="19" t="s">
        <v>52</v>
      </c>
      <c r="U827" s="19" t="s">
        <v>31</v>
      </c>
      <c r="V827" s="21">
        <v>10200</v>
      </c>
      <c r="W827" s="19" t="s">
        <v>31</v>
      </c>
      <c r="X827" s="19" t="s">
        <v>1710</v>
      </c>
      <c r="Y827" s="19" t="s">
        <v>33</v>
      </c>
      <c r="Z827" s="19">
        <v>56</v>
      </c>
    </row>
    <row r="828" spans="1:26" x14ac:dyDescent="0.3">
      <c r="A828" s="10" t="s">
        <v>1702</v>
      </c>
      <c r="B828" s="10" t="s">
        <v>1733</v>
      </c>
      <c r="C828" s="10" t="s">
        <v>1734</v>
      </c>
      <c r="D828" s="11">
        <v>45394</v>
      </c>
      <c r="E828" s="12">
        <v>215000</v>
      </c>
      <c r="F828" s="10" t="s">
        <v>27</v>
      </c>
      <c r="G828" s="10" t="s">
        <v>28</v>
      </c>
      <c r="H828" s="12">
        <v>215000</v>
      </c>
      <c r="I828" s="12">
        <v>106300</v>
      </c>
      <c r="J828" s="13">
        <f t="shared" si="48"/>
        <v>49.441860465116278</v>
      </c>
      <c r="K828" s="12">
        <v>216107</v>
      </c>
      <c r="L828" s="12">
        <v>10207</v>
      </c>
      <c r="M828" s="12">
        <f t="shared" si="49"/>
        <v>204793</v>
      </c>
      <c r="N828" s="12">
        <v>115350</v>
      </c>
      <c r="O828" s="14">
        <f t="shared" si="50"/>
        <v>1.7754052882531426</v>
      </c>
      <c r="P828" s="15">
        <v>1050</v>
      </c>
      <c r="Q828" s="16">
        <f t="shared" si="51"/>
        <v>195.04095238095238</v>
      </c>
      <c r="R828" s="17" t="s">
        <v>1702</v>
      </c>
      <c r="S828" s="18">
        <f>ABS(O1312-O828)*100</f>
        <v>84.93828222621751</v>
      </c>
      <c r="T828" s="10" t="s">
        <v>30</v>
      </c>
      <c r="U828" s="10" t="s">
        <v>36</v>
      </c>
      <c r="V828" s="12">
        <v>10207</v>
      </c>
      <c r="W828" s="10" t="s">
        <v>31</v>
      </c>
      <c r="X828" s="10" t="s">
        <v>1710</v>
      </c>
      <c r="Y828" s="10" t="s">
        <v>33</v>
      </c>
      <c r="Z828" s="10">
        <v>49</v>
      </c>
    </row>
    <row r="829" spans="1:26" x14ac:dyDescent="0.3">
      <c r="A829" s="10" t="s">
        <v>1702</v>
      </c>
      <c r="B829" s="10" t="s">
        <v>1735</v>
      </c>
      <c r="C829" s="10" t="s">
        <v>1736</v>
      </c>
      <c r="D829" s="11">
        <v>45191</v>
      </c>
      <c r="E829" s="12">
        <v>239900</v>
      </c>
      <c r="F829" s="10" t="s">
        <v>27</v>
      </c>
      <c r="G829" s="10" t="s">
        <v>28</v>
      </c>
      <c r="H829" s="12">
        <v>239900</v>
      </c>
      <c r="I829" s="12">
        <v>110600</v>
      </c>
      <c r="J829" s="13">
        <f t="shared" si="48"/>
        <v>46.102542726135894</v>
      </c>
      <c r="K829" s="12">
        <v>261084</v>
      </c>
      <c r="L829" s="12">
        <v>11020</v>
      </c>
      <c r="M829" s="12">
        <f t="shared" si="49"/>
        <v>228880</v>
      </c>
      <c r="N829" s="12">
        <v>140091</v>
      </c>
      <c r="O829" s="14">
        <f t="shared" si="50"/>
        <v>1.6337951759927476</v>
      </c>
      <c r="P829" s="15">
        <v>1751</v>
      </c>
      <c r="Q829" s="16">
        <f t="shared" si="51"/>
        <v>130.71387778412335</v>
      </c>
      <c r="R829" s="17" t="s">
        <v>1702</v>
      </c>
      <c r="S829" s="18">
        <f>ABS(O1312-O829)*100</f>
        <v>70.777271000178004</v>
      </c>
      <c r="T829" s="10" t="s">
        <v>52</v>
      </c>
      <c r="U829" s="10" t="s">
        <v>36</v>
      </c>
      <c r="V829" s="12">
        <v>11020</v>
      </c>
      <c r="W829" s="10" t="s">
        <v>31</v>
      </c>
      <c r="X829" s="10" t="s">
        <v>1710</v>
      </c>
      <c r="Y829" s="10" t="s">
        <v>33</v>
      </c>
      <c r="Z829" s="10">
        <v>49</v>
      </c>
    </row>
    <row r="830" spans="1:26" x14ac:dyDescent="0.3">
      <c r="A830" s="19" t="s">
        <v>1702</v>
      </c>
      <c r="B830" s="19" t="s">
        <v>1737</v>
      </c>
      <c r="C830" s="19" t="s">
        <v>1738</v>
      </c>
      <c r="D830" s="20">
        <v>45148</v>
      </c>
      <c r="E830" s="21">
        <v>242000</v>
      </c>
      <c r="F830" s="19" t="s">
        <v>27</v>
      </c>
      <c r="G830" s="19" t="s">
        <v>28</v>
      </c>
      <c r="H830" s="21">
        <v>242000</v>
      </c>
      <c r="I830" s="21">
        <v>97800</v>
      </c>
      <c r="J830" s="22">
        <f t="shared" si="48"/>
        <v>40.413223140495866</v>
      </c>
      <c r="K830" s="21">
        <v>234268</v>
      </c>
      <c r="L830" s="21">
        <v>12385</v>
      </c>
      <c r="M830" s="21">
        <f t="shared" si="49"/>
        <v>229615</v>
      </c>
      <c r="N830" s="21">
        <v>124304</v>
      </c>
      <c r="O830" s="23">
        <f t="shared" si="50"/>
        <v>1.8472052387694684</v>
      </c>
      <c r="P830" s="24">
        <v>1314</v>
      </c>
      <c r="Q830" s="25">
        <f t="shared" si="51"/>
        <v>174.74505327245052</v>
      </c>
      <c r="R830" s="26" t="s">
        <v>1702</v>
      </c>
      <c r="S830" s="27">
        <f>ABS(O1312-O830)*100</f>
        <v>92.118277277850098</v>
      </c>
      <c r="T830" s="19" t="s">
        <v>30</v>
      </c>
      <c r="U830" s="19" t="s">
        <v>36</v>
      </c>
      <c r="V830" s="21">
        <v>11957</v>
      </c>
      <c r="W830" s="19" t="s">
        <v>31</v>
      </c>
      <c r="X830" s="19" t="s">
        <v>1710</v>
      </c>
      <c r="Y830" s="19" t="s">
        <v>33</v>
      </c>
      <c r="Z830" s="19">
        <v>46</v>
      </c>
    </row>
    <row r="831" spans="1:26" x14ac:dyDescent="0.3">
      <c r="A831" s="19" t="s">
        <v>1702</v>
      </c>
      <c r="B831" s="19" t="s">
        <v>1739</v>
      </c>
      <c r="C831" s="19" t="s">
        <v>1740</v>
      </c>
      <c r="D831" s="20">
        <v>45455</v>
      </c>
      <c r="E831" s="21">
        <v>265000</v>
      </c>
      <c r="F831" s="19" t="s">
        <v>27</v>
      </c>
      <c r="G831" s="19" t="s">
        <v>28</v>
      </c>
      <c r="H831" s="21">
        <v>265000</v>
      </c>
      <c r="I831" s="21">
        <v>124500</v>
      </c>
      <c r="J831" s="22">
        <f t="shared" si="48"/>
        <v>46.981132075471699</v>
      </c>
      <c r="K831" s="21">
        <v>254292</v>
      </c>
      <c r="L831" s="21">
        <v>13703</v>
      </c>
      <c r="M831" s="21">
        <f t="shared" si="49"/>
        <v>251297</v>
      </c>
      <c r="N831" s="21">
        <v>134783</v>
      </c>
      <c r="O831" s="23">
        <f t="shared" si="50"/>
        <v>1.8644561999658711</v>
      </c>
      <c r="P831" s="24">
        <v>1446</v>
      </c>
      <c r="Q831" s="25">
        <f t="shared" si="51"/>
        <v>173.78769017980636</v>
      </c>
      <c r="R831" s="26" t="s">
        <v>1702</v>
      </c>
      <c r="S831" s="27">
        <f>ABS(O1312-O831)*100</f>
        <v>93.843373397490353</v>
      </c>
      <c r="T831" s="19" t="s">
        <v>30</v>
      </c>
      <c r="U831" s="19" t="s">
        <v>36</v>
      </c>
      <c r="V831" s="21">
        <v>13703</v>
      </c>
      <c r="W831" s="19" t="s">
        <v>31</v>
      </c>
      <c r="X831" s="19" t="s">
        <v>1710</v>
      </c>
      <c r="Y831" s="19" t="s">
        <v>33</v>
      </c>
      <c r="Z831" s="19">
        <v>49</v>
      </c>
    </row>
    <row r="832" spans="1:26" x14ac:dyDescent="0.3">
      <c r="A832" s="10" t="s">
        <v>1702</v>
      </c>
      <c r="B832" s="10" t="s">
        <v>1741</v>
      </c>
      <c r="C832" s="10" t="s">
        <v>1742</v>
      </c>
      <c r="D832" s="11">
        <v>45449</v>
      </c>
      <c r="E832" s="12">
        <v>265000</v>
      </c>
      <c r="F832" s="10" t="s">
        <v>27</v>
      </c>
      <c r="G832" s="10" t="s">
        <v>28</v>
      </c>
      <c r="H832" s="12">
        <v>265000</v>
      </c>
      <c r="I832" s="12">
        <v>113300</v>
      </c>
      <c r="J832" s="13">
        <f t="shared" ref="J832:J895" si="52">I832/H832*100</f>
        <v>42.754716981132077</v>
      </c>
      <c r="K832" s="12">
        <v>232195</v>
      </c>
      <c r="L832" s="12">
        <v>14386</v>
      </c>
      <c r="M832" s="12">
        <f t="shared" ref="M832:M895" si="53">H832-L832</f>
        <v>250614</v>
      </c>
      <c r="N832" s="12">
        <v>122021</v>
      </c>
      <c r="O832" s="14">
        <f t="shared" ref="O832:O895" si="54">M832/N832</f>
        <v>2.0538595815474388</v>
      </c>
      <c r="P832" s="15">
        <v>1515</v>
      </c>
      <c r="Q832" s="16">
        <f t="shared" ref="Q832:Q895" si="55">M832/P832</f>
        <v>165.42178217821782</v>
      </c>
      <c r="R832" s="17" t="s">
        <v>1702</v>
      </c>
      <c r="S832" s="18">
        <f>ABS(O1312-O832)*100</f>
        <v>112.78371155564713</v>
      </c>
      <c r="T832" s="10" t="s">
        <v>52</v>
      </c>
      <c r="U832" s="10" t="s">
        <v>36</v>
      </c>
      <c r="V832" s="12">
        <v>14386</v>
      </c>
      <c r="W832" s="10" t="s">
        <v>31</v>
      </c>
      <c r="X832" s="10" t="s">
        <v>1710</v>
      </c>
      <c r="Y832" s="10" t="s">
        <v>33</v>
      </c>
      <c r="Z832" s="10">
        <v>47</v>
      </c>
    </row>
    <row r="833" spans="1:26" x14ac:dyDescent="0.3">
      <c r="A833" s="10" t="s">
        <v>1702</v>
      </c>
      <c r="B833" s="10" t="s">
        <v>1743</v>
      </c>
      <c r="C833" s="10" t="s">
        <v>1744</v>
      </c>
      <c r="D833" s="11">
        <v>45215</v>
      </c>
      <c r="E833" s="12">
        <v>320000</v>
      </c>
      <c r="F833" s="10" t="s">
        <v>27</v>
      </c>
      <c r="G833" s="10" t="s">
        <v>28</v>
      </c>
      <c r="H833" s="12">
        <v>320000</v>
      </c>
      <c r="I833" s="12">
        <v>128800</v>
      </c>
      <c r="J833" s="13">
        <f t="shared" si="52"/>
        <v>40.25</v>
      </c>
      <c r="K833" s="12">
        <v>303180</v>
      </c>
      <c r="L833" s="12">
        <v>17409</v>
      </c>
      <c r="M833" s="12">
        <f t="shared" si="53"/>
        <v>302591</v>
      </c>
      <c r="N833" s="12">
        <v>160095</v>
      </c>
      <c r="O833" s="14">
        <f t="shared" si="54"/>
        <v>1.8900715200349791</v>
      </c>
      <c r="P833" s="15">
        <v>1858</v>
      </c>
      <c r="Q833" s="16">
        <f t="shared" si="55"/>
        <v>162.85844994617869</v>
      </c>
      <c r="R833" s="17" t="s">
        <v>1702</v>
      </c>
      <c r="S833" s="18">
        <f>ABS(O1312-O833)*100</f>
        <v>96.404905404401163</v>
      </c>
      <c r="T833" s="10" t="s">
        <v>30</v>
      </c>
      <c r="U833" s="10" t="s">
        <v>36</v>
      </c>
      <c r="V833" s="12">
        <v>11017</v>
      </c>
      <c r="W833" s="10" t="s">
        <v>31</v>
      </c>
      <c r="X833" s="10" t="s">
        <v>1710</v>
      </c>
      <c r="Y833" s="10" t="s">
        <v>33</v>
      </c>
      <c r="Z833" s="10">
        <v>47</v>
      </c>
    </row>
    <row r="834" spans="1:26" x14ac:dyDescent="0.3">
      <c r="A834" s="19" t="s">
        <v>1702</v>
      </c>
      <c r="B834" s="19" t="s">
        <v>1745</v>
      </c>
      <c r="C834" s="19" t="s">
        <v>1746</v>
      </c>
      <c r="D834" s="20">
        <v>45730</v>
      </c>
      <c r="E834" s="21">
        <v>284900</v>
      </c>
      <c r="F834" s="19" t="s">
        <v>27</v>
      </c>
      <c r="G834" s="19" t="s">
        <v>28</v>
      </c>
      <c r="H834" s="21">
        <v>284900</v>
      </c>
      <c r="I834" s="21">
        <v>125300</v>
      </c>
      <c r="J834" s="22">
        <f t="shared" si="52"/>
        <v>43.980343980343974</v>
      </c>
      <c r="K834" s="21">
        <v>257331</v>
      </c>
      <c r="L834" s="21">
        <v>12336</v>
      </c>
      <c r="M834" s="21">
        <f t="shared" si="53"/>
        <v>272564</v>
      </c>
      <c r="N834" s="21">
        <v>137252</v>
      </c>
      <c r="O834" s="23">
        <f t="shared" si="54"/>
        <v>1.9858654154402122</v>
      </c>
      <c r="P834" s="24">
        <v>1751</v>
      </c>
      <c r="Q834" s="25">
        <f t="shared" si="55"/>
        <v>155.66190748143919</v>
      </c>
      <c r="R834" s="26" t="s">
        <v>1702</v>
      </c>
      <c r="S834" s="27">
        <f>ABS(O1312-O834)*100</f>
        <v>105.98429494492447</v>
      </c>
      <c r="T834" s="19" t="s">
        <v>52</v>
      </c>
      <c r="U834" s="19" t="s">
        <v>31</v>
      </c>
      <c r="V834" s="21">
        <v>10858</v>
      </c>
      <c r="W834" s="19" t="s">
        <v>31</v>
      </c>
      <c r="X834" s="19" t="s">
        <v>1710</v>
      </c>
      <c r="Y834" s="19" t="s">
        <v>33</v>
      </c>
      <c r="Z834" s="19">
        <v>47</v>
      </c>
    </row>
    <row r="835" spans="1:26" x14ac:dyDescent="0.3">
      <c r="A835" s="19" t="s">
        <v>1702</v>
      </c>
      <c r="B835" s="19" t="s">
        <v>1747</v>
      </c>
      <c r="C835" s="19" t="s">
        <v>1748</v>
      </c>
      <c r="D835" s="20">
        <v>45567</v>
      </c>
      <c r="E835" s="21">
        <v>160000</v>
      </c>
      <c r="F835" s="19" t="s">
        <v>27</v>
      </c>
      <c r="G835" s="19" t="s">
        <v>28</v>
      </c>
      <c r="H835" s="21">
        <v>160000</v>
      </c>
      <c r="I835" s="21">
        <v>120800</v>
      </c>
      <c r="J835" s="22">
        <f t="shared" si="52"/>
        <v>75.5</v>
      </c>
      <c r="K835" s="21">
        <v>246736</v>
      </c>
      <c r="L835" s="21">
        <v>11059</v>
      </c>
      <c r="M835" s="21">
        <f t="shared" si="53"/>
        <v>148941</v>
      </c>
      <c r="N835" s="21">
        <v>132031</v>
      </c>
      <c r="O835" s="23">
        <f t="shared" si="54"/>
        <v>1.1280759821557058</v>
      </c>
      <c r="P835" s="24">
        <v>1446</v>
      </c>
      <c r="Q835" s="25">
        <f t="shared" si="55"/>
        <v>103.00207468879668</v>
      </c>
      <c r="R835" s="26" t="s">
        <v>1702</v>
      </c>
      <c r="S835" s="27">
        <f>ABS(O1312-O835)*100</f>
        <v>20.205351616473834</v>
      </c>
      <c r="T835" s="19" t="s">
        <v>30</v>
      </c>
      <c r="U835" s="19" t="s">
        <v>31</v>
      </c>
      <c r="V835" s="21">
        <v>11059</v>
      </c>
      <c r="W835" s="19" t="s">
        <v>31</v>
      </c>
      <c r="X835" s="19" t="s">
        <v>1710</v>
      </c>
      <c r="Y835" s="19" t="s">
        <v>33</v>
      </c>
      <c r="Z835" s="19">
        <v>48</v>
      </c>
    </row>
    <row r="836" spans="1:26" x14ac:dyDescent="0.3">
      <c r="A836" s="10" t="s">
        <v>1702</v>
      </c>
      <c r="B836" s="10" t="s">
        <v>1749</v>
      </c>
      <c r="C836" s="10" t="s">
        <v>1750</v>
      </c>
      <c r="D836" s="11">
        <v>45205</v>
      </c>
      <c r="E836" s="12">
        <v>245000</v>
      </c>
      <c r="F836" s="10" t="s">
        <v>27</v>
      </c>
      <c r="G836" s="10" t="s">
        <v>28</v>
      </c>
      <c r="H836" s="12">
        <v>245000</v>
      </c>
      <c r="I836" s="12">
        <v>109000</v>
      </c>
      <c r="J836" s="13">
        <f t="shared" si="52"/>
        <v>44.489795918367349</v>
      </c>
      <c r="K836" s="12">
        <v>255708</v>
      </c>
      <c r="L836" s="12">
        <v>9999</v>
      </c>
      <c r="M836" s="12">
        <f t="shared" si="53"/>
        <v>235001</v>
      </c>
      <c r="N836" s="12">
        <v>137652</v>
      </c>
      <c r="O836" s="14">
        <f t="shared" si="54"/>
        <v>1.7072109377270217</v>
      </c>
      <c r="P836" s="15">
        <v>1446</v>
      </c>
      <c r="Q836" s="16">
        <f t="shared" si="55"/>
        <v>162.51798063623789</v>
      </c>
      <c r="R836" s="17" t="s">
        <v>1702</v>
      </c>
      <c r="S836" s="18">
        <f>ABS(O1312-O836)*100</f>
        <v>78.118847173605417</v>
      </c>
      <c r="T836" s="10" t="s">
        <v>30</v>
      </c>
      <c r="U836" s="10" t="s">
        <v>36</v>
      </c>
      <c r="V836" s="12">
        <v>9999</v>
      </c>
      <c r="W836" s="10" t="s">
        <v>31</v>
      </c>
      <c r="X836" s="10" t="s">
        <v>1710</v>
      </c>
      <c r="Y836" s="10" t="s">
        <v>33</v>
      </c>
      <c r="Z836" s="10">
        <v>48</v>
      </c>
    </row>
    <row r="837" spans="1:26" x14ac:dyDescent="0.3">
      <c r="A837" s="10" t="s">
        <v>1702</v>
      </c>
      <c r="B837" s="10" t="s">
        <v>1751</v>
      </c>
      <c r="C837" s="10" t="s">
        <v>1752</v>
      </c>
      <c r="D837" s="11">
        <v>45440</v>
      </c>
      <c r="E837" s="12">
        <v>290000</v>
      </c>
      <c r="F837" s="10" t="s">
        <v>27</v>
      </c>
      <c r="G837" s="10" t="s">
        <v>28</v>
      </c>
      <c r="H837" s="12">
        <v>290000</v>
      </c>
      <c r="I837" s="12">
        <v>123300</v>
      </c>
      <c r="J837" s="13">
        <f t="shared" si="52"/>
        <v>42.517241379310342</v>
      </c>
      <c r="K837" s="12">
        <v>253224</v>
      </c>
      <c r="L837" s="12">
        <v>14951</v>
      </c>
      <c r="M837" s="12">
        <f t="shared" si="53"/>
        <v>275049</v>
      </c>
      <c r="N837" s="12">
        <v>133486</v>
      </c>
      <c r="O837" s="14">
        <f t="shared" si="54"/>
        <v>2.0605082180902867</v>
      </c>
      <c r="P837" s="15">
        <v>1648</v>
      </c>
      <c r="Q837" s="16">
        <f t="shared" si="55"/>
        <v>166.89866504854368</v>
      </c>
      <c r="R837" s="17" t="s">
        <v>1702</v>
      </c>
      <c r="S837" s="18">
        <f>ABS(O1312-O837)*100</f>
        <v>113.44857520993192</v>
      </c>
      <c r="T837" s="10" t="s">
        <v>52</v>
      </c>
      <c r="U837" s="10" t="s">
        <v>36</v>
      </c>
      <c r="V837" s="12">
        <v>14951</v>
      </c>
      <c r="W837" s="10" t="s">
        <v>31</v>
      </c>
      <c r="X837" s="10" t="s">
        <v>1710</v>
      </c>
      <c r="Y837" s="10" t="s">
        <v>33</v>
      </c>
      <c r="Z837" s="10">
        <v>48</v>
      </c>
    </row>
    <row r="838" spans="1:26" x14ac:dyDescent="0.3">
      <c r="A838" s="19" t="s">
        <v>1702</v>
      </c>
      <c r="B838" s="19" t="s">
        <v>1753</v>
      </c>
      <c r="C838" s="19" t="s">
        <v>1754</v>
      </c>
      <c r="D838" s="20">
        <v>45119</v>
      </c>
      <c r="E838" s="21">
        <v>255000</v>
      </c>
      <c r="F838" s="19" t="s">
        <v>27</v>
      </c>
      <c r="G838" s="19" t="s">
        <v>28</v>
      </c>
      <c r="H838" s="21">
        <v>255000</v>
      </c>
      <c r="I838" s="21">
        <v>98600</v>
      </c>
      <c r="J838" s="22">
        <f t="shared" si="52"/>
        <v>38.666666666666664</v>
      </c>
      <c r="K838" s="21">
        <v>230260</v>
      </c>
      <c r="L838" s="21">
        <v>11999</v>
      </c>
      <c r="M838" s="21">
        <f t="shared" si="53"/>
        <v>243001</v>
      </c>
      <c r="N838" s="21">
        <v>122275</v>
      </c>
      <c r="O838" s="23">
        <f t="shared" si="54"/>
        <v>1.9873318339807811</v>
      </c>
      <c r="P838" s="24">
        <v>1238</v>
      </c>
      <c r="Q838" s="25">
        <f t="shared" si="55"/>
        <v>196.28513731825524</v>
      </c>
      <c r="R838" s="26" t="s">
        <v>1702</v>
      </c>
      <c r="S838" s="27">
        <f>ABS(O1312-O838)*100</f>
        <v>106.13093679898135</v>
      </c>
      <c r="T838" s="19" t="s">
        <v>30</v>
      </c>
      <c r="U838" s="19" t="s">
        <v>36</v>
      </c>
      <c r="V838" s="21">
        <v>10200</v>
      </c>
      <c r="W838" s="19" t="s">
        <v>31</v>
      </c>
      <c r="X838" s="19" t="s">
        <v>1710</v>
      </c>
      <c r="Y838" s="19" t="s">
        <v>33</v>
      </c>
      <c r="Z838" s="19">
        <v>49</v>
      </c>
    </row>
    <row r="839" spans="1:26" x14ac:dyDescent="0.3">
      <c r="A839" s="19" t="s">
        <v>1757</v>
      </c>
      <c r="B839" s="19" t="s">
        <v>1755</v>
      </c>
      <c r="C839" s="19" t="s">
        <v>1756</v>
      </c>
      <c r="D839" s="20">
        <v>45660</v>
      </c>
      <c r="E839" s="21">
        <v>145000</v>
      </c>
      <c r="F839" s="19" t="s">
        <v>27</v>
      </c>
      <c r="G839" s="19" t="s">
        <v>28</v>
      </c>
      <c r="H839" s="21">
        <v>145000</v>
      </c>
      <c r="I839" s="21">
        <v>80800</v>
      </c>
      <c r="J839" s="22">
        <f t="shared" si="52"/>
        <v>55.724137931034477</v>
      </c>
      <c r="K839" s="21">
        <v>199288</v>
      </c>
      <c r="L839" s="21">
        <v>9974</v>
      </c>
      <c r="M839" s="21">
        <f t="shared" si="53"/>
        <v>135026</v>
      </c>
      <c r="N839" s="21">
        <v>99638</v>
      </c>
      <c r="O839" s="23">
        <f t="shared" si="54"/>
        <v>1.355165699833397</v>
      </c>
      <c r="P839" s="24">
        <v>1464</v>
      </c>
      <c r="Q839" s="25">
        <f t="shared" si="55"/>
        <v>92.230874316939889</v>
      </c>
      <c r="R839" s="26" t="s">
        <v>1757</v>
      </c>
      <c r="S839" s="27">
        <f>ABS(O1312-O839)*100</f>
        <v>42.914323384242948</v>
      </c>
      <c r="T839" s="19" t="s">
        <v>52</v>
      </c>
      <c r="U839" s="19" t="s">
        <v>31</v>
      </c>
      <c r="V839" s="21">
        <v>9974</v>
      </c>
      <c r="W839" s="19" t="s">
        <v>31</v>
      </c>
      <c r="X839" s="19" t="s">
        <v>1758</v>
      </c>
      <c r="Y839" s="19" t="s">
        <v>33</v>
      </c>
      <c r="Z839" s="19">
        <v>45</v>
      </c>
    </row>
    <row r="840" spans="1:26" x14ac:dyDescent="0.3">
      <c r="A840" s="10" t="s">
        <v>1765</v>
      </c>
      <c r="B840" s="10" t="s">
        <v>1763</v>
      </c>
      <c r="C840" s="10" t="s">
        <v>1764</v>
      </c>
      <c r="D840" s="11">
        <v>45686</v>
      </c>
      <c r="E840" s="12">
        <v>295000</v>
      </c>
      <c r="F840" s="10" t="s">
        <v>27</v>
      </c>
      <c r="G840" s="10" t="s">
        <v>28</v>
      </c>
      <c r="H840" s="12">
        <v>295000</v>
      </c>
      <c r="I840" s="12">
        <v>120900</v>
      </c>
      <c r="J840" s="13">
        <f t="shared" si="52"/>
        <v>40.983050847457626</v>
      </c>
      <c r="K840" s="12">
        <v>286258</v>
      </c>
      <c r="L840" s="12">
        <v>12613</v>
      </c>
      <c r="M840" s="12">
        <f t="shared" si="53"/>
        <v>282387</v>
      </c>
      <c r="N840" s="12">
        <v>154166</v>
      </c>
      <c r="O840" s="14">
        <f t="shared" si="54"/>
        <v>1.8317073803562394</v>
      </c>
      <c r="P840" s="15">
        <v>1613</v>
      </c>
      <c r="Q840" s="16">
        <f t="shared" si="55"/>
        <v>175.06943583384998</v>
      </c>
      <c r="R840" s="17" t="s">
        <v>1765</v>
      </c>
      <c r="S840" s="18">
        <f>ABS(O1311-O840)*100</f>
        <v>106.94166609328728</v>
      </c>
      <c r="T840" s="10" t="s">
        <v>52</v>
      </c>
      <c r="U840" s="10" t="s">
        <v>31</v>
      </c>
      <c r="V840" s="12">
        <v>12613</v>
      </c>
      <c r="W840" s="10" t="s">
        <v>31</v>
      </c>
      <c r="X840" s="10" t="s">
        <v>1766</v>
      </c>
      <c r="Y840" s="10" t="s">
        <v>33</v>
      </c>
      <c r="Z840" s="10">
        <v>52</v>
      </c>
    </row>
    <row r="841" spans="1:26" x14ac:dyDescent="0.3">
      <c r="A841" s="19" t="s">
        <v>1765</v>
      </c>
      <c r="B841" s="19" t="s">
        <v>1767</v>
      </c>
      <c r="C841" s="19" t="s">
        <v>1768</v>
      </c>
      <c r="D841" s="20">
        <v>45191</v>
      </c>
      <c r="E841" s="21">
        <v>227500</v>
      </c>
      <c r="F841" s="19" t="s">
        <v>27</v>
      </c>
      <c r="G841" s="19" t="s">
        <v>28</v>
      </c>
      <c r="H841" s="21">
        <v>227500</v>
      </c>
      <c r="I841" s="21">
        <v>94200</v>
      </c>
      <c r="J841" s="22">
        <f t="shared" si="52"/>
        <v>41.406593406593409</v>
      </c>
      <c r="K841" s="21">
        <v>242747</v>
      </c>
      <c r="L841" s="21">
        <v>10896</v>
      </c>
      <c r="M841" s="21">
        <f t="shared" si="53"/>
        <v>216604</v>
      </c>
      <c r="N841" s="21">
        <v>130620</v>
      </c>
      <c r="O841" s="23">
        <f t="shared" si="54"/>
        <v>1.6582759148675548</v>
      </c>
      <c r="P841" s="24">
        <v>1234</v>
      </c>
      <c r="Q841" s="25">
        <f t="shared" si="55"/>
        <v>175.52998379254458</v>
      </c>
      <c r="R841" s="26" t="s">
        <v>1765</v>
      </c>
      <c r="S841" s="27">
        <f>ABS(O1311-O841)*100</f>
        <v>89.598519544418835</v>
      </c>
      <c r="T841" s="19" t="s">
        <v>30</v>
      </c>
      <c r="U841" s="19" t="s">
        <v>36</v>
      </c>
      <c r="V841" s="21">
        <v>10896</v>
      </c>
      <c r="W841" s="19" t="s">
        <v>31</v>
      </c>
      <c r="X841" s="19" t="s">
        <v>1766</v>
      </c>
      <c r="Y841" s="19" t="s">
        <v>33</v>
      </c>
      <c r="Z841" s="19">
        <v>52</v>
      </c>
    </row>
    <row r="842" spans="1:26" x14ac:dyDescent="0.3">
      <c r="A842" s="19" t="s">
        <v>1765</v>
      </c>
      <c r="B842" s="19" t="s">
        <v>1769</v>
      </c>
      <c r="C842" s="19" t="s">
        <v>1770</v>
      </c>
      <c r="D842" s="20">
        <v>45086</v>
      </c>
      <c r="E842" s="21">
        <v>287500</v>
      </c>
      <c r="F842" s="19" t="s">
        <v>27</v>
      </c>
      <c r="G842" s="19" t="s">
        <v>28</v>
      </c>
      <c r="H842" s="21">
        <v>287500</v>
      </c>
      <c r="I842" s="21">
        <v>115900</v>
      </c>
      <c r="J842" s="22">
        <f t="shared" si="52"/>
        <v>40.313043478260866</v>
      </c>
      <c r="K842" s="21">
        <v>301860</v>
      </c>
      <c r="L842" s="21">
        <v>12899</v>
      </c>
      <c r="M842" s="21">
        <f t="shared" si="53"/>
        <v>274601</v>
      </c>
      <c r="N842" s="21">
        <v>162794</v>
      </c>
      <c r="O842" s="23">
        <f t="shared" si="54"/>
        <v>1.6868004963327887</v>
      </c>
      <c r="P842" s="24">
        <v>1808</v>
      </c>
      <c r="Q842" s="25">
        <f t="shared" si="55"/>
        <v>151.88108407079645</v>
      </c>
      <c r="R842" s="26" t="s">
        <v>1765</v>
      </c>
      <c r="S842" s="27">
        <f>ABS(O1311-O842)*100</f>
        <v>92.450977690942224</v>
      </c>
      <c r="T842" s="19" t="s">
        <v>52</v>
      </c>
      <c r="U842" s="19" t="s">
        <v>36</v>
      </c>
      <c r="V842" s="21">
        <v>9680</v>
      </c>
      <c r="W842" s="19" t="s">
        <v>31</v>
      </c>
      <c r="X842" s="19" t="s">
        <v>1766</v>
      </c>
      <c r="Y842" s="19" t="s">
        <v>33</v>
      </c>
      <c r="Z842" s="19">
        <v>56</v>
      </c>
    </row>
    <row r="843" spans="1:26" x14ac:dyDescent="0.3">
      <c r="A843" s="10" t="s">
        <v>1765</v>
      </c>
      <c r="B843" s="10" t="s">
        <v>1771</v>
      </c>
      <c r="C843" s="10" t="s">
        <v>1772</v>
      </c>
      <c r="D843" s="11">
        <v>45330</v>
      </c>
      <c r="E843" s="12">
        <v>275000</v>
      </c>
      <c r="F843" s="10" t="s">
        <v>27</v>
      </c>
      <c r="G843" s="10" t="s">
        <v>28</v>
      </c>
      <c r="H843" s="12">
        <v>275000</v>
      </c>
      <c r="I843" s="12">
        <v>126800</v>
      </c>
      <c r="J843" s="13">
        <f t="shared" si="52"/>
        <v>46.109090909090909</v>
      </c>
      <c r="K843" s="12">
        <v>333151</v>
      </c>
      <c r="L843" s="12">
        <v>9675</v>
      </c>
      <c r="M843" s="12">
        <f t="shared" si="53"/>
        <v>265325</v>
      </c>
      <c r="N843" s="12">
        <v>182240</v>
      </c>
      <c r="O843" s="14">
        <f t="shared" si="54"/>
        <v>1.45590978928885</v>
      </c>
      <c r="P843" s="15">
        <v>2046</v>
      </c>
      <c r="Q843" s="16">
        <f t="shared" si="55"/>
        <v>129.67986314760509</v>
      </c>
      <c r="R843" s="17" t="s">
        <v>1765</v>
      </c>
      <c r="S843" s="18">
        <f>ABS(O1311-O843)*100</f>
        <v>69.361906986548348</v>
      </c>
      <c r="T843" s="10" t="s">
        <v>52</v>
      </c>
      <c r="U843" s="10" t="s">
        <v>36</v>
      </c>
      <c r="V843" s="12">
        <v>9675</v>
      </c>
      <c r="W843" s="10" t="s">
        <v>31</v>
      </c>
      <c r="X843" s="10" t="s">
        <v>1766</v>
      </c>
      <c r="Y843" s="10" t="s">
        <v>33</v>
      </c>
      <c r="Z843" s="10">
        <v>56</v>
      </c>
    </row>
    <row r="844" spans="1:26" x14ac:dyDescent="0.3">
      <c r="A844" s="10" t="s">
        <v>1765</v>
      </c>
      <c r="B844" s="10" t="s">
        <v>1773</v>
      </c>
      <c r="C844" s="10" t="s">
        <v>1774</v>
      </c>
      <c r="D844" s="11">
        <v>45639</v>
      </c>
      <c r="E844" s="12">
        <v>300000</v>
      </c>
      <c r="F844" s="10" t="s">
        <v>27</v>
      </c>
      <c r="G844" s="10" t="s">
        <v>28</v>
      </c>
      <c r="H844" s="12">
        <v>300000</v>
      </c>
      <c r="I844" s="12">
        <v>109600</v>
      </c>
      <c r="J844" s="13">
        <f t="shared" si="52"/>
        <v>36.533333333333331</v>
      </c>
      <c r="K844" s="12">
        <v>253657</v>
      </c>
      <c r="L844" s="12">
        <v>9600</v>
      </c>
      <c r="M844" s="12">
        <f t="shared" si="53"/>
        <v>290400</v>
      </c>
      <c r="N844" s="12">
        <v>137496</v>
      </c>
      <c r="O844" s="14">
        <f t="shared" si="54"/>
        <v>2.1120614417873975</v>
      </c>
      <c r="P844" s="15">
        <v>1810</v>
      </c>
      <c r="Q844" s="16">
        <f t="shared" si="55"/>
        <v>160.44198895027625</v>
      </c>
      <c r="R844" s="17" t="s">
        <v>1765</v>
      </c>
      <c r="S844" s="18">
        <f>ABS(O1311-O844)*100</f>
        <v>134.9770722364031</v>
      </c>
      <c r="T844" s="10" t="s">
        <v>708</v>
      </c>
      <c r="U844" s="10" t="s">
        <v>31</v>
      </c>
      <c r="V844" s="12">
        <v>9600</v>
      </c>
      <c r="W844" s="10" t="s">
        <v>31</v>
      </c>
      <c r="X844" s="10" t="s">
        <v>1766</v>
      </c>
      <c r="Y844" s="10" t="s">
        <v>33</v>
      </c>
      <c r="Z844" s="10">
        <v>52</v>
      </c>
    </row>
    <row r="845" spans="1:26" x14ac:dyDescent="0.3">
      <c r="A845" s="19" t="s">
        <v>1765</v>
      </c>
      <c r="B845" s="19" t="s">
        <v>1775</v>
      </c>
      <c r="C845" s="19" t="s">
        <v>1776</v>
      </c>
      <c r="D845" s="20">
        <v>45510</v>
      </c>
      <c r="E845" s="21">
        <v>326500</v>
      </c>
      <c r="F845" s="19" t="s">
        <v>27</v>
      </c>
      <c r="G845" s="19" t="s">
        <v>28</v>
      </c>
      <c r="H845" s="21">
        <v>326500</v>
      </c>
      <c r="I845" s="21">
        <v>138200</v>
      </c>
      <c r="J845" s="22">
        <f t="shared" si="52"/>
        <v>42.32771822358346</v>
      </c>
      <c r="K845" s="21">
        <v>327020</v>
      </c>
      <c r="L845" s="21">
        <v>11326</v>
      </c>
      <c r="M845" s="21">
        <f t="shared" si="53"/>
        <v>315174</v>
      </c>
      <c r="N845" s="21">
        <v>177855</v>
      </c>
      <c r="O845" s="23">
        <f t="shared" si="54"/>
        <v>1.7720840010120604</v>
      </c>
      <c r="P845" s="24">
        <v>1954</v>
      </c>
      <c r="Q845" s="25">
        <f t="shared" si="55"/>
        <v>161.29682702149438</v>
      </c>
      <c r="R845" s="26" t="s">
        <v>1765</v>
      </c>
      <c r="S845" s="27">
        <f>ABS(O1311-O845)*100</f>
        <v>100.97932815886938</v>
      </c>
      <c r="T845" s="19" t="s">
        <v>52</v>
      </c>
      <c r="U845" s="19" t="s">
        <v>36</v>
      </c>
      <c r="V845" s="21">
        <v>9602</v>
      </c>
      <c r="W845" s="19" t="s">
        <v>31</v>
      </c>
      <c r="X845" s="19" t="s">
        <v>1766</v>
      </c>
      <c r="Y845" s="19" t="s">
        <v>33</v>
      </c>
      <c r="Z845" s="19">
        <v>56</v>
      </c>
    </row>
    <row r="846" spans="1:26" x14ac:dyDescent="0.3">
      <c r="A846" s="19" t="s">
        <v>1765</v>
      </c>
      <c r="B846" s="19" t="s">
        <v>1777</v>
      </c>
      <c r="C846" s="19" t="s">
        <v>1778</v>
      </c>
      <c r="D846" s="20">
        <v>45435</v>
      </c>
      <c r="E846" s="21">
        <v>288000</v>
      </c>
      <c r="F846" s="19" t="s">
        <v>27</v>
      </c>
      <c r="G846" s="19" t="s">
        <v>28</v>
      </c>
      <c r="H846" s="21">
        <v>288000</v>
      </c>
      <c r="I846" s="21">
        <v>117900</v>
      </c>
      <c r="J846" s="22">
        <f t="shared" si="52"/>
        <v>40.9375</v>
      </c>
      <c r="K846" s="21">
        <v>279024</v>
      </c>
      <c r="L846" s="21">
        <v>9600</v>
      </c>
      <c r="M846" s="21">
        <f t="shared" si="53"/>
        <v>278400</v>
      </c>
      <c r="N846" s="21">
        <v>151788</v>
      </c>
      <c r="O846" s="23">
        <f t="shared" si="54"/>
        <v>1.8341370859356472</v>
      </c>
      <c r="P846" s="24">
        <v>1675</v>
      </c>
      <c r="Q846" s="25">
        <f t="shared" si="55"/>
        <v>166.20895522388059</v>
      </c>
      <c r="R846" s="26" t="s">
        <v>1765</v>
      </c>
      <c r="S846" s="27">
        <f>ABS(O1311-O846)*100</f>
        <v>107.18463665122809</v>
      </c>
      <c r="T846" s="19" t="s">
        <v>52</v>
      </c>
      <c r="U846" s="19" t="s">
        <v>36</v>
      </c>
      <c r="V846" s="21">
        <v>9600</v>
      </c>
      <c r="W846" s="19" t="s">
        <v>31</v>
      </c>
      <c r="X846" s="19" t="s">
        <v>1766</v>
      </c>
      <c r="Y846" s="19" t="s">
        <v>33</v>
      </c>
      <c r="Z846" s="19">
        <v>54</v>
      </c>
    </row>
    <row r="847" spans="1:26" x14ac:dyDescent="0.3">
      <c r="A847" s="10" t="s">
        <v>1765</v>
      </c>
      <c r="B847" s="10" t="s">
        <v>1779</v>
      </c>
      <c r="C847" s="10" t="s">
        <v>1780</v>
      </c>
      <c r="D847" s="11">
        <v>45344</v>
      </c>
      <c r="E847" s="12">
        <v>224900</v>
      </c>
      <c r="F847" s="10" t="s">
        <v>27</v>
      </c>
      <c r="G847" s="10" t="s">
        <v>28</v>
      </c>
      <c r="H847" s="12">
        <v>224900</v>
      </c>
      <c r="I847" s="12">
        <v>94200</v>
      </c>
      <c r="J847" s="13">
        <f t="shared" si="52"/>
        <v>41.885282347710096</v>
      </c>
      <c r="K847" s="12">
        <v>242215</v>
      </c>
      <c r="L847" s="12">
        <v>11848</v>
      </c>
      <c r="M847" s="12">
        <f t="shared" si="53"/>
        <v>213052</v>
      </c>
      <c r="N847" s="12">
        <v>129784</v>
      </c>
      <c r="O847" s="14">
        <f t="shared" si="54"/>
        <v>1.6415891018923749</v>
      </c>
      <c r="P847" s="15">
        <v>1234</v>
      </c>
      <c r="Q847" s="16">
        <f t="shared" si="55"/>
        <v>172.6515397082658</v>
      </c>
      <c r="R847" s="17" t="s">
        <v>1765</v>
      </c>
      <c r="S847" s="18">
        <f>ABS(O1311-O847)*100</f>
        <v>87.929838246900843</v>
      </c>
      <c r="T847" s="10" t="s">
        <v>30</v>
      </c>
      <c r="U847" s="10" t="s">
        <v>36</v>
      </c>
      <c r="V847" s="12">
        <v>9600</v>
      </c>
      <c r="W847" s="10" t="s">
        <v>31</v>
      </c>
      <c r="X847" s="10" t="s">
        <v>1766</v>
      </c>
      <c r="Y847" s="10" t="s">
        <v>33</v>
      </c>
      <c r="Z847" s="10">
        <v>52</v>
      </c>
    </row>
    <row r="848" spans="1:26" x14ac:dyDescent="0.3">
      <c r="A848" s="10" t="s">
        <v>1765</v>
      </c>
      <c r="B848" s="10" t="s">
        <v>1781</v>
      </c>
      <c r="C848" s="10" t="s">
        <v>1782</v>
      </c>
      <c r="D848" s="11">
        <v>45106</v>
      </c>
      <c r="E848" s="12">
        <v>220000</v>
      </c>
      <c r="F848" s="10" t="s">
        <v>27</v>
      </c>
      <c r="G848" s="10" t="s">
        <v>28</v>
      </c>
      <c r="H848" s="12">
        <v>220000</v>
      </c>
      <c r="I848" s="12">
        <v>102600</v>
      </c>
      <c r="J848" s="13">
        <f t="shared" si="52"/>
        <v>46.63636363636364</v>
      </c>
      <c r="K848" s="12">
        <v>263033</v>
      </c>
      <c r="L848" s="12">
        <v>11141</v>
      </c>
      <c r="M848" s="12">
        <f t="shared" si="53"/>
        <v>208859</v>
      </c>
      <c r="N848" s="12">
        <v>141910</v>
      </c>
      <c r="O848" s="14">
        <f t="shared" si="54"/>
        <v>1.4717708406736665</v>
      </c>
      <c r="P848" s="15">
        <v>1811</v>
      </c>
      <c r="Q848" s="16">
        <f t="shared" si="55"/>
        <v>115.32799558255108</v>
      </c>
      <c r="R848" s="17" t="s">
        <v>1765</v>
      </c>
      <c r="S848" s="18">
        <f>ABS(O1311-O848)*100</f>
        <v>70.948012125030004</v>
      </c>
      <c r="T848" s="10" t="s">
        <v>708</v>
      </c>
      <c r="U848" s="10" t="s">
        <v>36</v>
      </c>
      <c r="V848" s="12">
        <v>11141</v>
      </c>
      <c r="W848" s="10" t="s">
        <v>31</v>
      </c>
      <c r="X848" s="10" t="s">
        <v>1766</v>
      </c>
      <c r="Y848" s="10" t="s">
        <v>33</v>
      </c>
      <c r="Z848" s="10">
        <v>52</v>
      </c>
    </row>
    <row r="849" spans="1:26" x14ac:dyDescent="0.3">
      <c r="A849" s="19" t="s">
        <v>1765</v>
      </c>
      <c r="B849" s="19" t="s">
        <v>1783</v>
      </c>
      <c r="C849" s="19" t="s">
        <v>1784</v>
      </c>
      <c r="D849" s="20">
        <v>45545</v>
      </c>
      <c r="E849" s="21">
        <v>310000</v>
      </c>
      <c r="F849" s="19" t="s">
        <v>27</v>
      </c>
      <c r="G849" s="19" t="s">
        <v>28</v>
      </c>
      <c r="H849" s="21">
        <v>310000</v>
      </c>
      <c r="I849" s="21">
        <v>134400</v>
      </c>
      <c r="J849" s="22">
        <f t="shared" si="52"/>
        <v>43.354838709677416</v>
      </c>
      <c r="K849" s="21">
        <v>319257</v>
      </c>
      <c r="L849" s="21">
        <v>13547</v>
      </c>
      <c r="M849" s="21">
        <f t="shared" si="53"/>
        <v>296453</v>
      </c>
      <c r="N849" s="21">
        <v>172230</v>
      </c>
      <c r="O849" s="23">
        <f t="shared" si="54"/>
        <v>1.7212622655751031</v>
      </c>
      <c r="P849" s="24">
        <v>1879</v>
      </c>
      <c r="Q849" s="25">
        <f t="shared" si="55"/>
        <v>157.77168706758914</v>
      </c>
      <c r="R849" s="26" t="s">
        <v>1765</v>
      </c>
      <c r="S849" s="27">
        <f>ABS(O1311-O849)*100</f>
        <v>95.897154615173662</v>
      </c>
      <c r="T849" s="19" t="s">
        <v>52</v>
      </c>
      <c r="U849" s="19" t="s">
        <v>36</v>
      </c>
      <c r="V849" s="21">
        <v>9600</v>
      </c>
      <c r="W849" s="19" t="s">
        <v>31</v>
      </c>
      <c r="X849" s="19" t="s">
        <v>1766</v>
      </c>
      <c r="Y849" s="19" t="s">
        <v>33</v>
      </c>
      <c r="Z849" s="19">
        <v>52</v>
      </c>
    </row>
    <row r="850" spans="1:26" x14ac:dyDescent="0.3">
      <c r="A850" s="19" t="s">
        <v>1765</v>
      </c>
      <c r="B850" s="19" t="s">
        <v>1785</v>
      </c>
      <c r="C850" s="19" t="s">
        <v>1786</v>
      </c>
      <c r="D850" s="20">
        <v>45301</v>
      </c>
      <c r="E850" s="21">
        <v>295000</v>
      </c>
      <c r="F850" s="19" t="s">
        <v>27</v>
      </c>
      <c r="G850" s="19" t="s">
        <v>28</v>
      </c>
      <c r="H850" s="21">
        <v>295000</v>
      </c>
      <c r="I850" s="21">
        <v>115900</v>
      </c>
      <c r="J850" s="22">
        <f t="shared" si="52"/>
        <v>39.288135593220339</v>
      </c>
      <c r="K850" s="21">
        <v>304049</v>
      </c>
      <c r="L850" s="21">
        <v>11218</v>
      </c>
      <c r="M850" s="21">
        <f t="shared" si="53"/>
        <v>283782</v>
      </c>
      <c r="N850" s="21">
        <v>164975</v>
      </c>
      <c r="O850" s="23">
        <f t="shared" si="54"/>
        <v>1.7201515381118351</v>
      </c>
      <c r="P850" s="24">
        <v>1782</v>
      </c>
      <c r="Q850" s="25">
        <f t="shared" si="55"/>
        <v>159.24915824915826</v>
      </c>
      <c r="R850" s="26" t="s">
        <v>1765</v>
      </c>
      <c r="S850" s="27">
        <f>ABS(O1311-O850)*100</f>
        <v>95.786081868846864</v>
      </c>
      <c r="T850" s="19" t="s">
        <v>52</v>
      </c>
      <c r="U850" s="19" t="s">
        <v>36</v>
      </c>
      <c r="V850" s="21">
        <v>9600</v>
      </c>
      <c r="W850" s="19" t="s">
        <v>31</v>
      </c>
      <c r="X850" s="19" t="s">
        <v>1766</v>
      </c>
      <c r="Y850" s="19" t="s">
        <v>33</v>
      </c>
      <c r="Z850" s="19">
        <v>57</v>
      </c>
    </row>
    <row r="851" spans="1:26" x14ac:dyDescent="0.3">
      <c r="A851" s="10" t="s">
        <v>1765</v>
      </c>
      <c r="B851" s="10" t="s">
        <v>1787</v>
      </c>
      <c r="C851" s="10" t="s">
        <v>1788</v>
      </c>
      <c r="D851" s="11">
        <v>45520</v>
      </c>
      <c r="E851" s="12">
        <v>275000</v>
      </c>
      <c r="F851" s="10" t="s">
        <v>27</v>
      </c>
      <c r="G851" s="10" t="s">
        <v>28</v>
      </c>
      <c r="H851" s="12">
        <v>275000</v>
      </c>
      <c r="I851" s="12">
        <v>117600</v>
      </c>
      <c r="J851" s="13">
        <f t="shared" si="52"/>
        <v>42.763636363636365</v>
      </c>
      <c r="K851" s="12">
        <v>277480</v>
      </c>
      <c r="L851" s="12">
        <v>11833</v>
      </c>
      <c r="M851" s="12">
        <f t="shared" si="53"/>
        <v>263167</v>
      </c>
      <c r="N851" s="12">
        <v>149660</v>
      </c>
      <c r="O851" s="14">
        <f t="shared" si="54"/>
        <v>1.7584324468795938</v>
      </c>
      <c r="P851" s="15">
        <v>1648</v>
      </c>
      <c r="Q851" s="16">
        <f t="shared" si="55"/>
        <v>159.688713592233</v>
      </c>
      <c r="R851" s="17" t="s">
        <v>1765</v>
      </c>
      <c r="S851" s="18">
        <f>ABS(O1311-O851)*100</f>
        <v>99.614172745622724</v>
      </c>
      <c r="T851" s="10" t="s">
        <v>52</v>
      </c>
      <c r="U851" s="10" t="s">
        <v>36</v>
      </c>
      <c r="V851" s="12">
        <v>9600</v>
      </c>
      <c r="W851" s="10" t="s">
        <v>31</v>
      </c>
      <c r="X851" s="10" t="s">
        <v>1766</v>
      </c>
      <c r="Y851" s="10" t="s">
        <v>33</v>
      </c>
      <c r="Z851" s="10">
        <v>54</v>
      </c>
    </row>
    <row r="852" spans="1:26" x14ac:dyDescent="0.3">
      <c r="A852" s="10" t="s">
        <v>1765</v>
      </c>
      <c r="B852" s="10" t="s">
        <v>1789</v>
      </c>
      <c r="C852" s="10" t="s">
        <v>1790</v>
      </c>
      <c r="D852" s="11">
        <v>45667</v>
      </c>
      <c r="E852" s="12">
        <v>311000</v>
      </c>
      <c r="F852" s="10" t="s">
        <v>27</v>
      </c>
      <c r="G852" s="10" t="s">
        <v>28</v>
      </c>
      <c r="H852" s="12">
        <v>311000</v>
      </c>
      <c r="I852" s="12">
        <v>145900</v>
      </c>
      <c r="J852" s="13">
        <f t="shared" si="52"/>
        <v>46.913183279742768</v>
      </c>
      <c r="K852" s="12">
        <v>343715</v>
      </c>
      <c r="L852" s="12">
        <v>19882</v>
      </c>
      <c r="M852" s="12">
        <f t="shared" si="53"/>
        <v>291118</v>
      </c>
      <c r="N852" s="12">
        <v>182441</v>
      </c>
      <c r="O852" s="14">
        <f t="shared" si="54"/>
        <v>1.5956829879248633</v>
      </c>
      <c r="P852" s="15">
        <v>1952</v>
      </c>
      <c r="Q852" s="16">
        <f t="shared" si="55"/>
        <v>149.13831967213116</v>
      </c>
      <c r="R852" s="17" t="s">
        <v>1765</v>
      </c>
      <c r="S852" s="18">
        <f>ABS(O1311-O852)*100</f>
        <v>83.339226850149686</v>
      </c>
      <c r="T852" s="10" t="s">
        <v>52</v>
      </c>
      <c r="U852" s="10" t="s">
        <v>31</v>
      </c>
      <c r="V852" s="12">
        <v>10572</v>
      </c>
      <c r="W852" s="10" t="s">
        <v>31</v>
      </c>
      <c r="X852" s="10" t="s">
        <v>1766</v>
      </c>
      <c r="Y852" s="10" t="s">
        <v>33</v>
      </c>
      <c r="Z852" s="10">
        <v>56</v>
      </c>
    </row>
    <row r="853" spans="1:26" x14ac:dyDescent="0.3">
      <c r="A853" s="19" t="s">
        <v>1765</v>
      </c>
      <c r="B853" s="19" t="s">
        <v>1789</v>
      </c>
      <c r="C853" s="19" t="s">
        <v>1790</v>
      </c>
      <c r="D853" s="20">
        <v>45497</v>
      </c>
      <c r="E853" s="21">
        <v>182500</v>
      </c>
      <c r="F853" s="19" t="s">
        <v>27</v>
      </c>
      <c r="G853" s="19" t="s">
        <v>28</v>
      </c>
      <c r="H853" s="21">
        <v>182500</v>
      </c>
      <c r="I853" s="21">
        <v>145900</v>
      </c>
      <c r="J853" s="22">
        <f t="shared" si="52"/>
        <v>79.945205479452056</v>
      </c>
      <c r="K853" s="21">
        <v>343715</v>
      </c>
      <c r="L853" s="21">
        <v>19882</v>
      </c>
      <c r="M853" s="21">
        <f t="shared" si="53"/>
        <v>162618</v>
      </c>
      <c r="N853" s="21">
        <v>182441</v>
      </c>
      <c r="O853" s="23">
        <f t="shared" si="54"/>
        <v>0.89134569532067898</v>
      </c>
      <c r="P853" s="24">
        <v>1952</v>
      </c>
      <c r="Q853" s="25">
        <f t="shared" si="55"/>
        <v>83.308401639344268</v>
      </c>
      <c r="R853" s="26" t="s">
        <v>1765</v>
      </c>
      <c r="S853" s="27">
        <f>ABS(O1311-O853)*100</f>
        <v>12.905497589731251</v>
      </c>
      <c r="T853" s="19" t="s">
        <v>52</v>
      </c>
      <c r="U853" s="19" t="s">
        <v>36</v>
      </c>
      <c r="V853" s="21">
        <v>10572</v>
      </c>
      <c r="W853" s="19" t="s">
        <v>31</v>
      </c>
      <c r="X853" s="19" t="s">
        <v>1766</v>
      </c>
      <c r="Y853" s="19" t="s">
        <v>33</v>
      </c>
      <c r="Z853" s="19">
        <v>56</v>
      </c>
    </row>
    <row r="854" spans="1:26" x14ac:dyDescent="0.3">
      <c r="A854" s="19" t="s">
        <v>1765</v>
      </c>
      <c r="B854" s="19" t="s">
        <v>1791</v>
      </c>
      <c r="C854" s="19" t="s">
        <v>1792</v>
      </c>
      <c r="D854" s="20">
        <v>45709</v>
      </c>
      <c r="E854" s="21">
        <v>285000</v>
      </c>
      <c r="F854" s="19" t="s">
        <v>27</v>
      </c>
      <c r="G854" s="19" t="s">
        <v>28</v>
      </c>
      <c r="H854" s="21">
        <v>285000</v>
      </c>
      <c r="I854" s="21">
        <v>132900</v>
      </c>
      <c r="J854" s="22">
        <f t="shared" si="52"/>
        <v>46.631578947368418</v>
      </c>
      <c r="K854" s="21">
        <v>309640</v>
      </c>
      <c r="L854" s="21">
        <v>11467</v>
      </c>
      <c r="M854" s="21">
        <f t="shared" si="53"/>
        <v>273533</v>
      </c>
      <c r="N854" s="21">
        <v>167984</v>
      </c>
      <c r="O854" s="23">
        <f t="shared" si="54"/>
        <v>1.6283276978759882</v>
      </c>
      <c r="P854" s="24">
        <v>2076</v>
      </c>
      <c r="Q854" s="25">
        <f t="shared" si="55"/>
        <v>131.75963391136801</v>
      </c>
      <c r="R854" s="26" t="s">
        <v>1765</v>
      </c>
      <c r="S854" s="27">
        <f>ABS(O1311-O854)*100</f>
        <v>86.603697845262175</v>
      </c>
      <c r="T854" s="19" t="s">
        <v>708</v>
      </c>
      <c r="U854" s="19" t="s">
        <v>31</v>
      </c>
      <c r="V854" s="21">
        <v>11467</v>
      </c>
      <c r="W854" s="19" t="s">
        <v>31</v>
      </c>
      <c r="X854" s="19" t="s">
        <v>1766</v>
      </c>
      <c r="Y854" s="19" t="s">
        <v>33</v>
      </c>
      <c r="Z854" s="19">
        <v>56</v>
      </c>
    </row>
    <row r="855" spans="1:26" x14ac:dyDescent="0.3">
      <c r="A855" s="10" t="s">
        <v>1765</v>
      </c>
      <c r="B855" s="10" t="s">
        <v>1793</v>
      </c>
      <c r="C855" s="10" t="s">
        <v>1794</v>
      </c>
      <c r="D855" s="11">
        <v>45467</v>
      </c>
      <c r="E855" s="12">
        <v>270000</v>
      </c>
      <c r="F855" s="10" t="s">
        <v>27</v>
      </c>
      <c r="G855" s="10" t="s">
        <v>28</v>
      </c>
      <c r="H855" s="12">
        <v>270000</v>
      </c>
      <c r="I855" s="12">
        <v>128500</v>
      </c>
      <c r="J855" s="13">
        <f t="shared" si="52"/>
        <v>47.592592592592595</v>
      </c>
      <c r="K855" s="12">
        <v>299104</v>
      </c>
      <c r="L855" s="12">
        <v>11061</v>
      </c>
      <c r="M855" s="12">
        <f t="shared" si="53"/>
        <v>258939</v>
      </c>
      <c r="N855" s="12">
        <v>162277</v>
      </c>
      <c r="O855" s="14">
        <f t="shared" si="54"/>
        <v>1.5956605064180382</v>
      </c>
      <c r="P855" s="15">
        <v>2060</v>
      </c>
      <c r="Q855" s="16">
        <f t="shared" si="55"/>
        <v>125.69854368932039</v>
      </c>
      <c r="R855" s="17" t="s">
        <v>1765</v>
      </c>
      <c r="S855" s="18">
        <f>ABS(O1311-O855)*100</f>
        <v>83.336978699467181</v>
      </c>
      <c r="T855" s="10" t="s">
        <v>708</v>
      </c>
      <c r="U855" s="10" t="s">
        <v>36</v>
      </c>
      <c r="V855" s="12">
        <v>11061</v>
      </c>
      <c r="W855" s="10" t="s">
        <v>31</v>
      </c>
      <c r="X855" s="10" t="s">
        <v>1766</v>
      </c>
      <c r="Y855" s="10" t="s">
        <v>33</v>
      </c>
      <c r="Z855" s="10">
        <v>55</v>
      </c>
    </row>
    <row r="856" spans="1:26" x14ac:dyDescent="0.3">
      <c r="A856" s="10" t="s">
        <v>1765</v>
      </c>
      <c r="B856" s="10" t="s">
        <v>1825</v>
      </c>
      <c r="C856" s="10" t="s">
        <v>1826</v>
      </c>
      <c r="D856" s="11">
        <v>45548</v>
      </c>
      <c r="E856" s="12">
        <v>270000</v>
      </c>
      <c r="F856" s="10" t="s">
        <v>27</v>
      </c>
      <c r="G856" s="10" t="s">
        <v>28</v>
      </c>
      <c r="H856" s="12">
        <v>270000</v>
      </c>
      <c r="I856" s="12">
        <v>133900</v>
      </c>
      <c r="J856" s="13">
        <f t="shared" si="52"/>
        <v>49.592592592592595</v>
      </c>
      <c r="K856" s="12">
        <v>316782</v>
      </c>
      <c r="L856" s="12">
        <v>9600</v>
      </c>
      <c r="M856" s="12">
        <f t="shared" si="53"/>
        <v>260400</v>
      </c>
      <c r="N856" s="12">
        <v>173060</v>
      </c>
      <c r="O856" s="14">
        <f t="shared" si="54"/>
        <v>1.5046804576447474</v>
      </c>
      <c r="P856" s="15">
        <v>1954</v>
      </c>
      <c r="Q856" s="16">
        <f t="shared" si="55"/>
        <v>133.26509723643807</v>
      </c>
      <c r="R856" s="17" t="s">
        <v>1765</v>
      </c>
      <c r="S856" s="18">
        <f>ABS(O1295-O856)*100</f>
        <v>125.13490090268007</v>
      </c>
      <c r="T856" s="10" t="s">
        <v>52</v>
      </c>
      <c r="U856" s="10" t="s">
        <v>36</v>
      </c>
      <c r="V856" s="12">
        <v>9600</v>
      </c>
      <c r="W856" s="10" t="s">
        <v>31</v>
      </c>
      <c r="X856" s="10" t="s">
        <v>1766</v>
      </c>
      <c r="Y856" s="10" t="s">
        <v>33</v>
      </c>
      <c r="Z856" s="10">
        <v>54</v>
      </c>
    </row>
    <row r="857" spans="1:26" x14ac:dyDescent="0.3">
      <c r="A857" s="19" t="s">
        <v>1765</v>
      </c>
      <c r="B857" s="19" t="s">
        <v>1827</v>
      </c>
      <c r="C857" s="19" t="s">
        <v>1828</v>
      </c>
      <c r="D857" s="20">
        <v>45385</v>
      </c>
      <c r="E857" s="21">
        <v>260000</v>
      </c>
      <c r="F857" s="19" t="s">
        <v>27</v>
      </c>
      <c r="G857" s="19" t="s">
        <v>28</v>
      </c>
      <c r="H857" s="21">
        <v>260000</v>
      </c>
      <c r="I857" s="21">
        <v>119000</v>
      </c>
      <c r="J857" s="22">
        <f t="shared" si="52"/>
        <v>45.769230769230766</v>
      </c>
      <c r="K857" s="21">
        <v>275976</v>
      </c>
      <c r="L857" s="21">
        <v>9600</v>
      </c>
      <c r="M857" s="21">
        <f t="shared" si="53"/>
        <v>250400</v>
      </c>
      <c r="N857" s="21">
        <v>150070</v>
      </c>
      <c r="O857" s="23">
        <f t="shared" si="54"/>
        <v>1.6685546744852402</v>
      </c>
      <c r="P857" s="24">
        <v>1965</v>
      </c>
      <c r="Q857" s="25">
        <f t="shared" si="55"/>
        <v>127.43002544529261</v>
      </c>
      <c r="R857" s="26" t="s">
        <v>1765</v>
      </c>
      <c r="S857" s="27">
        <f>ABS(O1295-O857)*100</f>
        <v>141.52232258672933</v>
      </c>
      <c r="T857" s="19" t="s">
        <v>708</v>
      </c>
      <c r="U857" s="19" t="s">
        <v>36</v>
      </c>
      <c r="V857" s="21">
        <v>9600</v>
      </c>
      <c r="W857" s="19" t="s">
        <v>31</v>
      </c>
      <c r="X857" s="19" t="s">
        <v>1766</v>
      </c>
      <c r="Y857" s="19" t="s">
        <v>33</v>
      </c>
      <c r="Z857" s="19">
        <v>54</v>
      </c>
    </row>
    <row r="858" spans="1:26" x14ac:dyDescent="0.3">
      <c r="A858" s="19" t="s">
        <v>1765</v>
      </c>
      <c r="B858" s="19" t="s">
        <v>1829</v>
      </c>
      <c r="C858" s="19" t="s">
        <v>1830</v>
      </c>
      <c r="D858" s="20">
        <v>45483</v>
      </c>
      <c r="E858" s="21">
        <v>265000</v>
      </c>
      <c r="F858" s="19" t="s">
        <v>27</v>
      </c>
      <c r="G858" s="19" t="s">
        <v>28</v>
      </c>
      <c r="H858" s="21">
        <v>265000</v>
      </c>
      <c r="I858" s="21">
        <v>118800</v>
      </c>
      <c r="J858" s="22">
        <f t="shared" si="52"/>
        <v>44.830188679245282</v>
      </c>
      <c r="K858" s="21">
        <v>279177</v>
      </c>
      <c r="L858" s="21">
        <v>9776</v>
      </c>
      <c r="M858" s="21">
        <f t="shared" si="53"/>
        <v>255224</v>
      </c>
      <c r="N858" s="21">
        <v>151775</v>
      </c>
      <c r="O858" s="23">
        <f t="shared" si="54"/>
        <v>1.6815944654916817</v>
      </c>
      <c r="P858" s="24">
        <v>1566</v>
      </c>
      <c r="Q858" s="25">
        <f t="shared" si="55"/>
        <v>162.97828863346103</v>
      </c>
      <c r="R858" s="26" t="s">
        <v>1765</v>
      </c>
      <c r="S858" s="27">
        <f>ABS(O1295-O858)*100</f>
        <v>142.8263016873735</v>
      </c>
      <c r="T858" s="19" t="s">
        <v>30</v>
      </c>
      <c r="U858" s="19" t="s">
        <v>36</v>
      </c>
      <c r="V858" s="21">
        <v>9776</v>
      </c>
      <c r="W858" s="19" t="s">
        <v>31</v>
      </c>
      <c r="X858" s="19" t="s">
        <v>1766</v>
      </c>
      <c r="Y858" s="19" t="s">
        <v>33</v>
      </c>
      <c r="Z858" s="19">
        <v>52</v>
      </c>
    </row>
    <row r="859" spans="1:26" x14ac:dyDescent="0.3">
      <c r="A859" s="10" t="s">
        <v>1765</v>
      </c>
      <c r="B859" s="10" t="s">
        <v>1831</v>
      </c>
      <c r="C859" s="10" t="s">
        <v>1832</v>
      </c>
      <c r="D859" s="11">
        <v>45393</v>
      </c>
      <c r="E859" s="12">
        <v>260000</v>
      </c>
      <c r="F859" s="10" t="s">
        <v>27</v>
      </c>
      <c r="G859" s="10" t="s">
        <v>28</v>
      </c>
      <c r="H859" s="12">
        <v>260000</v>
      </c>
      <c r="I859" s="12">
        <v>136000</v>
      </c>
      <c r="J859" s="13">
        <f t="shared" si="52"/>
        <v>52.307692307692314</v>
      </c>
      <c r="K859" s="12">
        <v>321038</v>
      </c>
      <c r="L859" s="12">
        <v>12523</v>
      </c>
      <c r="M859" s="12">
        <f t="shared" si="53"/>
        <v>247477</v>
      </c>
      <c r="N859" s="12">
        <v>173811</v>
      </c>
      <c r="O859" s="14">
        <f t="shared" si="54"/>
        <v>1.4238281811853104</v>
      </c>
      <c r="P859" s="15">
        <v>2140</v>
      </c>
      <c r="Q859" s="16">
        <f t="shared" si="55"/>
        <v>115.64345794392523</v>
      </c>
      <c r="R859" s="17" t="s">
        <v>1765</v>
      </c>
      <c r="S859" s="18">
        <f>ABS(O1295-O859)*100</f>
        <v>117.04967325673637</v>
      </c>
      <c r="T859" s="10" t="s">
        <v>52</v>
      </c>
      <c r="U859" s="10" t="s">
        <v>36</v>
      </c>
      <c r="V859" s="12">
        <v>9600</v>
      </c>
      <c r="W859" s="10" t="s">
        <v>31</v>
      </c>
      <c r="X859" s="10" t="s">
        <v>1766</v>
      </c>
      <c r="Y859" s="10" t="s">
        <v>33</v>
      </c>
      <c r="Z859" s="10">
        <v>51</v>
      </c>
    </row>
    <row r="860" spans="1:26" x14ac:dyDescent="0.3">
      <c r="A860" s="10" t="s">
        <v>1765</v>
      </c>
      <c r="B860" s="10" t="s">
        <v>1833</v>
      </c>
      <c r="C860" s="10" t="s">
        <v>1834</v>
      </c>
      <c r="D860" s="11">
        <v>45349</v>
      </c>
      <c r="E860" s="12">
        <v>267000</v>
      </c>
      <c r="F860" s="10" t="s">
        <v>27</v>
      </c>
      <c r="G860" s="10" t="s">
        <v>28</v>
      </c>
      <c r="H860" s="12">
        <v>267000</v>
      </c>
      <c r="I860" s="12">
        <v>90800</v>
      </c>
      <c r="J860" s="13">
        <f t="shared" si="52"/>
        <v>34.007490636704119</v>
      </c>
      <c r="K860" s="12">
        <v>234104</v>
      </c>
      <c r="L860" s="12">
        <v>9600</v>
      </c>
      <c r="M860" s="12">
        <f t="shared" si="53"/>
        <v>257400</v>
      </c>
      <c r="N860" s="12">
        <v>126481</v>
      </c>
      <c r="O860" s="14">
        <f t="shared" si="54"/>
        <v>2.03508827412813</v>
      </c>
      <c r="P860" s="15">
        <v>1244</v>
      </c>
      <c r="Q860" s="16">
        <f t="shared" si="55"/>
        <v>206.91318327974275</v>
      </c>
      <c r="R860" s="17" t="s">
        <v>1765</v>
      </c>
      <c r="S860" s="18">
        <f>ABS(O1295-O860)*100</f>
        <v>178.17568255101833</v>
      </c>
      <c r="T860" s="10" t="s">
        <v>30</v>
      </c>
      <c r="U860" s="10" t="s">
        <v>36</v>
      </c>
      <c r="V860" s="12">
        <v>9600</v>
      </c>
      <c r="W860" s="10" t="s">
        <v>31</v>
      </c>
      <c r="X860" s="10" t="s">
        <v>1766</v>
      </c>
      <c r="Y860" s="10" t="s">
        <v>33</v>
      </c>
      <c r="Z860" s="10">
        <v>51</v>
      </c>
    </row>
    <row r="861" spans="1:26" x14ac:dyDescent="0.3">
      <c r="A861" s="19" t="s">
        <v>1765</v>
      </c>
      <c r="B861" s="19" t="s">
        <v>1835</v>
      </c>
      <c r="C861" s="19" t="s">
        <v>1836</v>
      </c>
      <c r="D861" s="20">
        <v>45737</v>
      </c>
      <c r="E861" s="21">
        <v>267500</v>
      </c>
      <c r="F861" s="19" t="s">
        <v>27</v>
      </c>
      <c r="G861" s="19" t="s">
        <v>28</v>
      </c>
      <c r="H861" s="21">
        <v>267500</v>
      </c>
      <c r="I861" s="21">
        <v>110700</v>
      </c>
      <c r="J861" s="22">
        <f t="shared" si="52"/>
        <v>41.383177570093459</v>
      </c>
      <c r="K861" s="21">
        <v>256150</v>
      </c>
      <c r="L861" s="21">
        <v>10525</v>
      </c>
      <c r="M861" s="21">
        <f t="shared" si="53"/>
        <v>256975</v>
      </c>
      <c r="N861" s="21">
        <v>138380</v>
      </c>
      <c r="O861" s="23">
        <f t="shared" si="54"/>
        <v>1.8570241364359013</v>
      </c>
      <c r="P861" s="24">
        <v>1811</v>
      </c>
      <c r="Q861" s="25">
        <f t="shared" si="55"/>
        <v>141.8967421314191</v>
      </c>
      <c r="R861" s="26" t="s">
        <v>1765</v>
      </c>
      <c r="S861" s="27">
        <f>ABS(O1295-O861)*100</f>
        <v>160.36926878179545</v>
      </c>
      <c r="T861" s="19" t="s">
        <v>708</v>
      </c>
      <c r="U861" s="19" t="s">
        <v>31</v>
      </c>
      <c r="V861" s="21">
        <v>10525</v>
      </c>
      <c r="W861" s="19" t="s">
        <v>31</v>
      </c>
      <c r="X861" s="19" t="s">
        <v>1766</v>
      </c>
      <c r="Y861" s="19" t="s">
        <v>33</v>
      </c>
      <c r="Z861" s="19">
        <v>51</v>
      </c>
    </row>
    <row r="862" spans="1:26" x14ac:dyDescent="0.3">
      <c r="A862" s="19" t="s">
        <v>1765</v>
      </c>
      <c r="B862" s="19" t="s">
        <v>1837</v>
      </c>
      <c r="C862" s="19" t="s">
        <v>1838</v>
      </c>
      <c r="D862" s="20">
        <v>45134</v>
      </c>
      <c r="E862" s="21">
        <v>261000</v>
      </c>
      <c r="F862" s="19" t="s">
        <v>27</v>
      </c>
      <c r="G862" s="19" t="s">
        <v>28</v>
      </c>
      <c r="H862" s="21">
        <v>261000</v>
      </c>
      <c r="I862" s="21">
        <v>112100</v>
      </c>
      <c r="J862" s="22">
        <f t="shared" si="52"/>
        <v>42.950191570881223</v>
      </c>
      <c r="K862" s="21">
        <v>288996</v>
      </c>
      <c r="L862" s="21">
        <v>22265</v>
      </c>
      <c r="M862" s="21">
        <f t="shared" si="53"/>
        <v>238735</v>
      </c>
      <c r="N862" s="21">
        <v>150270</v>
      </c>
      <c r="O862" s="23">
        <f t="shared" si="54"/>
        <v>1.5887069940773275</v>
      </c>
      <c r="P862" s="24">
        <v>1820</v>
      </c>
      <c r="Q862" s="25">
        <f t="shared" si="55"/>
        <v>131.17307692307693</v>
      </c>
      <c r="R862" s="26" t="s">
        <v>1765</v>
      </c>
      <c r="S862" s="27">
        <f>ABS(O1295-O862)*100</f>
        <v>133.53755454593806</v>
      </c>
      <c r="T862" s="19" t="s">
        <v>52</v>
      </c>
      <c r="U862" s="19" t="s">
        <v>36</v>
      </c>
      <c r="V862" s="21">
        <v>22265</v>
      </c>
      <c r="W862" s="19" t="s">
        <v>31</v>
      </c>
      <c r="X862" s="19" t="s">
        <v>1766</v>
      </c>
      <c r="Y862" s="19" t="s">
        <v>33</v>
      </c>
      <c r="Z862" s="19">
        <v>51</v>
      </c>
    </row>
    <row r="863" spans="1:26" x14ac:dyDescent="0.3">
      <c r="A863" s="10" t="s">
        <v>1765</v>
      </c>
      <c r="B863" s="10" t="s">
        <v>1839</v>
      </c>
      <c r="C863" s="10" t="s">
        <v>1840</v>
      </c>
      <c r="D863" s="11">
        <v>45201</v>
      </c>
      <c r="E863" s="12">
        <v>250000</v>
      </c>
      <c r="F863" s="10" t="s">
        <v>27</v>
      </c>
      <c r="G863" s="10" t="s">
        <v>28</v>
      </c>
      <c r="H863" s="12">
        <v>250000</v>
      </c>
      <c r="I863" s="12">
        <v>92200</v>
      </c>
      <c r="J863" s="13">
        <f t="shared" si="52"/>
        <v>36.880000000000003</v>
      </c>
      <c r="K863" s="12">
        <v>237461</v>
      </c>
      <c r="L863" s="12">
        <v>10607</v>
      </c>
      <c r="M863" s="12">
        <f t="shared" si="53"/>
        <v>239393</v>
      </c>
      <c r="N863" s="12">
        <v>127805</v>
      </c>
      <c r="O863" s="14">
        <f t="shared" si="54"/>
        <v>1.8731113806189117</v>
      </c>
      <c r="P863" s="15">
        <v>1244</v>
      </c>
      <c r="Q863" s="16">
        <f t="shared" si="55"/>
        <v>192.43810289389069</v>
      </c>
      <c r="R863" s="17" t="s">
        <v>1765</v>
      </c>
      <c r="S863" s="18">
        <f>ABS(O1295-O863)*100</f>
        <v>161.97799320009651</v>
      </c>
      <c r="T863" s="10" t="s">
        <v>30</v>
      </c>
      <c r="U863" s="10" t="s">
        <v>36</v>
      </c>
      <c r="V863" s="12">
        <v>10607</v>
      </c>
      <c r="W863" s="10" t="s">
        <v>31</v>
      </c>
      <c r="X863" s="10" t="s">
        <v>1766</v>
      </c>
      <c r="Y863" s="10" t="s">
        <v>33</v>
      </c>
      <c r="Z863" s="10">
        <v>51</v>
      </c>
    </row>
    <row r="864" spans="1:26" x14ac:dyDescent="0.3">
      <c r="A864" s="10" t="s">
        <v>1765</v>
      </c>
      <c r="B864" s="10" t="s">
        <v>1841</v>
      </c>
      <c r="C864" s="10" t="s">
        <v>1842</v>
      </c>
      <c r="D864" s="11">
        <v>45380</v>
      </c>
      <c r="E864" s="12">
        <v>215000</v>
      </c>
      <c r="F864" s="10" t="s">
        <v>27</v>
      </c>
      <c r="G864" s="10" t="s">
        <v>28</v>
      </c>
      <c r="H864" s="12">
        <v>215000</v>
      </c>
      <c r="I864" s="12">
        <v>106200</v>
      </c>
      <c r="J864" s="13">
        <f t="shared" si="52"/>
        <v>49.395348837209305</v>
      </c>
      <c r="K864" s="12">
        <v>274813</v>
      </c>
      <c r="L864" s="12">
        <v>12163</v>
      </c>
      <c r="M864" s="12">
        <f t="shared" si="53"/>
        <v>202837</v>
      </c>
      <c r="N864" s="12">
        <v>147971</v>
      </c>
      <c r="O864" s="14">
        <f t="shared" si="54"/>
        <v>1.3707888707922498</v>
      </c>
      <c r="P864" s="15">
        <v>1566</v>
      </c>
      <c r="Q864" s="16">
        <f t="shared" si="55"/>
        <v>129.52554278416346</v>
      </c>
      <c r="R864" s="17" t="s">
        <v>1765</v>
      </c>
      <c r="S864" s="18">
        <f>ABS(O1295-O864)*100</f>
        <v>111.7457422174303</v>
      </c>
      <c r="T864" s="10" t="s">
        <v>30</v>
      </c>
      <c r="U864" s="10" t="s">
        <v>36</v>
      </c>
      <c r="V864" s="12">
        <v>10614</v>
      </c>
      <c r="W864" s="10" t="s">
        <v>31</v>
      </c>
      <c r="X864" s="10" t="s">
        <v>1766</v>
      </c>
      <c r="Y864" s="10" t="s">
        <v>33</v>
      </c>
      <c r="Z864" s="10">
        <v>51</v>
      </c>
    </row>
    <row r="865" spans="1:26" x14ac:dyDescent="0.3">
      <c r="A865" s="19" t="s">
        <v>1765</v>
      </c>
      <c r="B865" s="19" t="s">
        <v>1843</v>
      </c>
      <c r="C865" s="19" t="s">
        <v>1844</v>
      </c>
      <c r="D865" s="20">
        <v>45202</v>
      </c>
      <c r="E865" s="21">
        <v>290000</v>
      </c>
      <c r="F865" s="19" t="s">
        <v>27</v>
      </c>
      <c r="G865" s="19" t="s">
        <v>28</v>
      </c>
      <c r="H865" s="21">
        <v>290000</v>
      </c>
      <c r="I865" s="21">
        <v>118300</v>
      </c>
      <c r="J865" s="22">
        <f t="shared" si="52"/>
        <v>40.793103448275865</v>
      </c>
      <c r="K865" s="21">
        <v>310358</v>
      </c>
      <c r="L865" s="21">
        <v>10617</v>
      </c>
      <c r="M865" s="21">
        <f t="shared" si="53"/>
        <v>279383</v>
      </c>
      <c r="N865" s="21">
        <v>168868</v>
      </c>
      <c r="O865" s="23">
        <f t="shared" si="54"/>
        <v>1.6544460762252173</v>
      </c>
      <c r="P865" s="24">
        <v>2122</v>
      </c>
      <c r="Q865" s="25">
        <f t="shared" si="55"/>
        <v>131.6602262016965</v>
      </c>
      <c r="R865" s="26" t="s">
        <v>1765</v>
      </c>
      <c r="S865" s="27">
        <f>ABS(O1295-O865)*100</f>
        <v>140.11146276072705</v>
      </c>
      <c r="T865" s="19" t="s">
        <v>52</v>
      </c>
      <c r="U865" s="19" t="s">
        <v>36</v>
      </c>
      <c r="V865" s="21">
        <v>10617</v>
      </c>
      <c r="W865" s="19" t="s">
        <v>31</v>
      </c>
      <c r="X865" s="19" t="s">
        <v>1766</v>
      </c>
      <c r="Y865" s="19" t="s">
        <v>33</v>
      </c>
      <c r="Z865" s="19">
        <v>51</v>
      </c>
    </row>
    <row r="866" spans="1:26" x14ac:dyDescent="0.3">
      <c r="A866" s="10" t="s">
        <v>1761</v>
      </c>
      <c r="B866" s="10" t="s">
        <v>1759</v>
      </c>
      <c r="C866" s="10" t="s">
        <v>1760</v>
      </c>
      <c r="D866" s="11">
        <v>45366</v>
      </c>
      <c r="E866" s="12">
        <v>333000</v>
      </c>
      <c r="F866" s="10" t="s">
        <v>27</v>
      </c>
      <c r="G866" s="10" t="s">
        <v>28</v>
      </c>
      <c r="H866" s="12">
        <v>333000</v>
      </c>
      <c r="I866" s="12">
        <v>99800</v>
      </c>
      <c r="J866" s="13">
        <f t="shared" si="52"/>
        <v>29.969969969969966</v>
      </c>
      <c r="K866" s="12">
        <v>347618</v>
      </c>
      <c r="L866" s="12">
        <v>38465</v>
      </c>
      <c r="M866" s="12">
        <f t="shared" si="53"/>
        <v>294535</v>
      </c>
      <c r="N866" s="12">
        <v>176658</v>
      </c>
      <c r="O866" s="14">
        <f t="shared" si="54"/>
        <v>1.6672610354470219</v>
      </c>
      <c r="P866" s="15">
        <v>2599</v>
      </c>
      <c r="Q866" s="16">
        <f t="shared" si="55"/>
        <v>113.326279338207</v>
      </c>
      <c r="R866" s="17" t="s">
        <v>1761</v>
      </c>
      <c r="S866" s="18">
        <f>ABS(O1338-O866)*100</f>
        <v>166.7261035447022</v>
      </c>
      <c r="T866" s="10" t="s">
        <v>30</v>
      </c>
      <c r="U866" s="10" t="s">
        <v>36</v>
      </c>
      <c r="V866" s="12">
        <v>18683</v>
      </c>
      <c r="W866" s="10" t="s">
        <v>31</v>
      </c>
      <c r="X866" s="10" t="s">
        <v>1762</v>
      </c>
      <c r="Y866" s="10" t="s">
        <v>33</v>
      </c>
      <c r="Z866" s="10">
        <v>51</v>
      </c>
    </row>
    <row r="867" spans="1:26" x14ac:dyDescent="0.3">
      <c r="A867" s="10" t="s">
        <v>1761</v>
      </c>
      <c r="B867" s="10" t="s">
        <v>1795</v>
      </c>
      <c r="C867" s="10" t="s">
        <v>1796</v>
      </c>
      <c r="D867" s="11">
        <v>45224</v>
      </c>
      <c r="E867" s="12">
        <v>140000</v>
      </c>
      <c r="F867" s="10" t="s">
        <v>27</v>
      </c>
      <c r="G867" s="10" t="s">
        <v>28</v>
      </c>
      <c r="H867" s="12">
        <v>140000</v>
      </c>
      <c r="I867" s="12">
        <v>51100</v>
      </c>
      <c r="J867" s="13">
        <f t="shared" si="52"/>
        <v>36.5</v>
      </c>
      <c r="K867" s="12">
        <v>135925</v>
      </c>
      <c r="L867" s="12">
        <v>11313</v>
      </c>
      <c r="M867" s="12">
        <f t="shared" si="53"/>
        <v>128687</v>
      </c>
      <c r="N867" s="12">
        <v>71206</v>
      </c>
      <c r="O867" s="14">
        <f t="shared" si="54"/>
        <v>1.8072493890964245</v>
      </c>
      <c r="P867" s="15">
        <v>912</v>
      </c>
      <c r="Q867" s="16">
        <f t="shared" si="55"/>
        <v>141.10416666666666</v>
      </c>
      <c r="R867" s="17" t="s">
        <v>1761</v>
      </c>
      <c r="S867" s="18">
        <f>ABS(O1322-O867)*100</f>
        <v>99.61618791013791</v>
      </c>
      <c r="T867" s="10" t="s">
        <v>30</v>
      </c>
      <c r="U867" s="10" t="s">
        <v>36</v>
      </c>
      <c r="V867" s="12">
        <v>11313</v>
      </c>
      <c r="W867" s="10" t="s">
        <v>31</v>
      </c>
      <c r="X867" s="10" t="s">
        <v>1762</v>
      </c>
      <c r="Y867" s="10" t="s">
        <v>33</v>
      </c>
      <c r="Z867" s="10">
        <v>45</v>
      </c>
    </row>
    <row r="868" spans="1:26" x14ac:dyDescent="0.3">
      <c r="A868" s="19" t="s">
        <v>1761</v>
      </c>
      <c r="B868" s="19" t="s">
        <v>1797</v>
      </c>
      <c r="C868" s="19" t="s">
        <v>1798</v>
      </c>
      <c r="D868" s="20">
        <v>45464</v>
      </c>
      <c r="E868" s="21">
        <v>159000</v>
      </c>
      <c r="F868" s="19" t="s">
        <v>27</v>
      </c>
      <c r="G868" s="19" t="s">
        <v>28</v>
      </c>
      <c r="H868" s="21">
        <v>159000</v>
      </c>
      <c r="I868" s="21">
        <v>57000</v>
      </c>
      <c r="J868" s="22">
        <f t="shared" si="52"/>
        <v>35.849056603773583</v>
      </c>
      <c r="K868" s="21">
        <v>134903</v>
      </c>
      <c r="L868" s="21">
        <v>11313</v>
      </c>
      <c r="M868" s="21">
        <f t="shared" si="53"/>
        <v>147687</v>
      </c>
      <c r="N868" s="21">
        <v>70622</v>
      </c>
      <c r="O868" s="23">
        <f t="shared" si="54"/>
        <v>2.0912321939339016</v>
      </c>
      <c r="P868" s="24">
        <v>912</v>
      </c>
      <c r="Q868" s="25">
        <f t="shared" si="55"/>
        <v>161.9375</v>
      </c>
      <c r="R868" s="26" t="s">
        <v>1761</v>
      </c>
      <c r="S868" s="27">
        <f>ABS(O1322-O868)*100</f>
        <v>128.01446839388561</v>
      </c>
      <c r="T868" s="19" t="s">
        <v>30</v>
      </c>
      <c r="U868" s="19" t="s">
        <v>36</v>
      </c>
      <c r="V868" s="21">
        <v>11313</v>
      </c>
      <c r="W868" s="19" t="s">
        <v>31</v>
      </c>
      <c r="X868" s="19" t="s">
        <v>1762</v>
      </c>
      <c r="Y868" s="19" t="s">
        <v>33</v>
      </c>
      <c r="Z868" s="19">
        <v>45</v>
      </c>
    </row>
    <row r="869" spans="1:26" x14ac:dyDescent="0.3">
      <c r="A869" s="19" t="s">
        <v>1761</v>
      </c>
      <c r="B869" s="19" t="s">
        <v>1799</v>
      </c>
      <c r="C869" s="19" t="s">
        <v>1800</v>
      </c>
      <c r="D869" s="20">
        <v>45449</v>
      </c>
      <c r="E869" s="21">
        <v>150000</v>
      </c>
      <c r="F869" s="19" t="s">
        <v>27</v>
      </c>
      <c r="G869" s="19" t="s">
        <v>28</v>
      </c>
      <c r="H869" s="21">
        <v>150000</v>
      </c>
      <c r="I869" s="21">
        <v>60800</v>
      </c>
      <c r="J869" s="22">
        <f t="shared" si="52"/>
        <v>40.533333333333331</v>
      </c>
      <c r="K869" s="21">
        <v>138596</v>
      </c>
      <c r="L869" s="21">
        <v>7542</v>
      </c>
      <c r="M869" s="21">
        <f t="shared" si="53"/>
        <v>142458</v>
      </c>
      <c r="N869" s="21">
        <v>74888</v>
      </c>
      <c r="O869" s="23">
        <f t="shared" si="54"/>
        <v>1.9022807392372609</v>
      </c>
      <c r="P869" s="24">
        <v>1001</v>
      </c>
      <c r="Q869" s="25">
        <f t="shared" si="55"/>
        <v>142.31568431568431</v>
      </c>
      <c r="R869" s="26" t="s">
        <v>1761</v>
      </c>
      <c r="S869" s="27">
        <f>ABS(O1322-O869)*100</f>
        <v>109.11932292422155</v>
      </c>
      <c r="T869" s="19" t="s">
        <v>30</v>
      </c>
      <c r="U869" s="19" t="s">
        <v>36</v>
      </c>
      <c r="V869" s="21">
        <v>7542</v>
      </c>
      <c r="W869" s="19" t="s">
        <v>31</v>
      </c>
      <c r="X869" s="19" t="s">
        <v>1762</v>
      </c>
      <c r="Y869" s="19" t="s">
        <v>33</v>
      </c>
      <c r="Z869" s="19">
        <v>47</v>
      </c>
    </row>
    <row r="870" spans="1:26" x14ac:dyDescent="0.3">
      <c r="A870" s="10" t="s">
        <v>1761</v>
      </c>
      <c r="B870" s="10" t="s">
        <v>1801</v>
      </c>
      <c r="C870" s="10" t="s">
        <v>1802</v>
      </c>
      <c r="D870" s="11">
        <v>45132</v>
      </c>
      <c r="E870" s="12">
        <v>178000</v>
      </c>
      <c r="F870" s="10" t="s">
        <v>27</v>
      </c>
      <c r="G870" s="10" t="s">
        <v>28</v>
      </c>
      <c r="H870" s="12">
        <v>178000</v>
      </c>
      <c r="I870" s="12">
        <v>90100</v>
      </c>
      <c r="J870" s="13">
        <f t="shared" si="52"/>
        <v>50.617977528089888</v>
      </c>
      <c r="K870" s="12">
        <v>241140</v>
      </c>
      <c r="L870" s="12">
        <v>26170</v>
      </c>
      <c r="M870" s="12">
        <f t="shared" si="53"/>
        <v>151830</v>
      </c>
      <c r="N870" s="12">
        <v>122840</v>
      </c>
      <c r="O870" s="14">
        <f t="shared" si="54"/>
        <v>1.2359980462390101</v>
      </c>
      <c r="P870" s="15">
        <v>2062</v>
      </c>
      <c r="Q870" s="16">
        <f t="shared" si="55"/>
        <v>73.632395732298733</v>
      </c>
      <c r="R870" s="17" t="s">
        <v>1761</v>
      </c>
      <c r="S870" s="18">
        <f>ABS(O1322-O870)*100</f>
        <v>42.491053624396471</v>
      </c>
      <c r="T870" s="10" t="s">
        <v>52</v>
      </c>
      <c r="U870" s="10" t="s">
        <v>36</v>
      </c>
      <c r="V870" s="12">
        <v>26170</v>
      </c>
      <c r="W870" s="10" t="s">
        <v>31</v>
      </c>
      <c r="X870" s="10" t="s">
        <v>1762</v>
      </c>
      <c r="Y870" s="10" t="s">
        <v>33</v>
      </c>
      <c r="Z870" s="10">
        <v>43</v>
      </c>
    </row>
    <row r="871" spans="1:26" x14ac:dyDescent="0.3">
      <c r="A871" s="10" t="s">
        <v>1761</v>
      </c>
      <c r="B871" s="10" t="s">
        <v>1803</v>
      </c>
      <c r="C871" s="10" t="s">
        <v>1804</v>
      </c>
      <c r="D871" s="11">
        <v>45576</v>
      </c>
      <c r="E871" s="12">
        <v>205001</v>
      </c>
      <c r="F871" s="10" t="s">
        <v>27</v>
      </c>
      <c r="G871" s="10" t="s">
        <v>28</v>
      </c>
      <c r="H871" s="12">
        <v>205001</v>
      </c>
      <c r="I871" s="12">
        <v>86200</v>
      </c>
      <c r="J871" s="13">
        <f t="shared" si="52"/>
        <v>42.048575372803057</v>
      </c>
      <c r="K871" s="12">
        <v>199021</v>
      </c>
      <c r="L871" s="12">
        <v>25316</v>
      </c>
      <c r="M871" s="12">
        <f t="shared" si="53"/>
        <v>179685</v>
      </c>
      <c r="N871" s="12">
        <v>99260</v>
      </c>
      <c r="O871" s="14">
        <f t="shared" si="54"/>
        <v>1.8102458190610518</v>
      </c>
      <c r="P871" s="15">
        <v>1080</v>
      </c>
      <c r="Q871" s="16">
        <f t="shared" si="55"/>
        <v>166.375</v>
      </c>
      <c r="R871" s="17" t="s">
        <v>1761</v>
      </c>
      <c r="S871" s="18">
        <f>ABS(O1322-O871)*100</f>
        <v>99.915830906600632</v>
      </c>
      <c r="T871" s="10" t="s">
        <v>30</v>
      </c>
      <c r="U871" s="10" t="s">
        <v>36</v>
      </c>
      <c r="V871" s="12">
        <v>25316</v>
      </c>
      <c r="W871" s="10" t="s">
        <v>31</v>
      </c>
      <c r="X871" s="10" t="s">
        <v>1762</v>
      </c>
      <c r="Y871" s="10" t="s">
        <v>33</v>
      </c>
      <c r="Z871" s="10">
        <v>45</v>
      </c>
    </row>
    <row r="872" spans="1:26" x14ac:dyDescent="0.3">
      <c r="A872" s="19" t="s">
        <v>1761</v>
      </c>
      <c r="B872" s="19" t="s">
        <v>1805</v>
      </c>
      <c r="C872" s="19" t="s">
        <v>1806</v>
      </c>
      <c r="D872" s="20">
        <v>45182</v>
      </c>
      <c r="E872" s="21">
        <v>220000</v>
      </c>
      <c r="F872" s="19" t="s">
        <v>27</v>
      </c>
      <c r="G872" s="19" t="s">
        <v>28</v>
      </c>
      <c r="H872" s="21">
        <v>220000</v>
      </c>
      <c r="I872" s="21">
        <v>49300</v>
      </c>
      <c r="J872" s="22">
        <f t="shared" si="52"/>
        <v>22.40909090909091</v>
      </c>
      <c r="K872" s="21">
        <v>163185</v>
      </c>
      <c r="L872" s="21">
        <v>23691</v>
      </c>
      <c r="M872" s="21">
        <f t="shared" si="53"/>
        <v>196309</v>
      </c>
      <c r="N872" s="21">
        <v>79710</v>
      </c>
      <c r="O872" s="23">
        <f t="shared" si="54"/>
        <v>2.4627901141638437</v>
      </c>
      <c r="P872" s="24">
        <v>972</v>
      </c>
      <c r="Q872" s="25">
        <f t="shared" si="55"/>
        <v>201.96399176954733</v>
      </c>
      <c r="R872" s="26" t="s">
        <v>1761</v>
      </c>
      <c r="S872" s="27">
        <f>ABS(O1322-O872)*100</f>
        <v>165.17026041687984</v>
      </c>
      <c r="T872" s="19" t="s">
        <v>147</v>
      </c>
      <c r="U872" s="19" t="s">
        <v>36</v>
      </c>
      <c r="V872" s="21">
        <v>23691</v>
      </c>
      <c r="W872" s="19" t="s">
        <v>31</v>
      </c>
      <c r="X872" s="19" t="s">
        <v>1762</v>
      </c>
      <c r="Y872" s="19" t="s">
        <v>33</v>
      </c>
      <c r="Z872" s="19">
        <v>45</v>
      </c>
    </row>
    <row r="873" spans="1:26" x14ac:dyDescent="0.3">
      <c r="A873" s="19" t="s">
        <v>1761</v>
      </c>
      <c r="B873" s="19" t="s">
        <v>1807</v>
      </c>
      <c r="C873" s="19" t="s">
        <v>1808</v>
      </c>
      <c r="D873" s="20">
        <v>45092</v>
      </c>
      <c r="E873" s="21">
        <v>105000</v>
      </c>
      <c r="F873" s="19" t="s">
        <v>27</v>
      </c>
      <c r="G873" s="19" t="s">
        <v>28</v>
      </c>
      <c r="H873" s="21">
        <v>105000</v>
      </c>
      <c r="I873" s="21">
        <v>50800</v>
      </c>
      <c r="J873" s="22">
        <f t="shared" si="52"/>
        <v>48.38095238095238</v>
      </c>
      <c r="K873" s="21">
        <v>134238</v>
      </c>
      <c r="L873" s="21">
        <v>11867</v>
      </c>
      <c r="M873" s="21">
        <f t="shared" si="53"/>
        <v>93133</v>
      </c>
      <c r="N873" s="21">
        <v>69926</v>
      </c>
      <c r="O873" s="23">
        <f t="shared" si="54"/>
        <v>1.3318794153819753</v>
      </c>
      <c r="P873" s="24">
        <v>912</v>
      </c>
      <c r="Q873" s="25">
        <f t="shared" si="55"/>
        <v>102.11951754385964</v>
      </c>
      <c r="R873" s="26" t="s">
        <v>1761</v>
      </c>
      <c r="S873" s="27">
        <f>ABS(O1322-O873)*100</f>
        <v>52.079190538692984</v>
      </c>
      <c r="T873" s="19" t="s">
        <v>30</v>
      </c>
      <c r="U873" s="19" t="s">
        <v>36</v>
      </c>
      <c r="V873" s="21">
        <v>11867</v>
      </c>
      <c r="W873" s="19" t="s">
        <v>31</v>
      </c>
      <c r="X873" s="19" t="s">
        <v>1762</v>
      </c>
      <c r="Y873" s="19" t="s">
        <v>33</v>
      </c>
      <c r="Z873" s="19">
        <v>45</v>
      </c>
    </row>
    <row r="874" spans="1:26" x14ac:dyDescent="0.3">
      <c r="A874" s="10" t="s">
        <v>1761</v>
      </c>
      <c r="B874" s="10" t="s">
        <v>1809</v>
      </c>
      <c r="C874" s="10" t="s">
        <v>1810</v>
      </c>
      <c r="D874" s="11">
        <v>45623</v>
      </c>
      <c r="E874" s="12">
        <v>130900</v>
      </c>
      <c r="F874" s="10" t="s">
        <v>27</v>
      </c>
      <c r="G874" s="10" t="s">
        <v>28</v>
      </c>
      <c r="H874" s="12">
        <v>130900</v>
      </c>
      <c r="I874" s="12">
        <v>56000</v>
      </c>
      <c r="J874" s="13">
        <f t="shared" si="52"/>
        <v>42.780748663101605</v>
      </c>
      <c r="K874" s="12">
        <v>128573</v>
      </c>
      <c r="L874" s="12">
        <v>9428</v>
      </c>
      <c r="M874" s="12">
        <f t="shared" si="53"/>
        <v>121472</v>
      </c>
      <c r="N874" s="12">
        <v>68082</v>
      </c>
      <c r="O874" s="14">
        <f t="shared" si="54"/>
        <v>1.7842014041890661</v>
      </c>
      <c r="P874" s="15">
        <v>1008</v>
      </c>
      <c r="Q874" s="16">
        <f t="shared" si="55"/>
        <v>120.50793650793651</v>
      </c>
      <c r="R874" s="17" t="s">
        <v>1761</v>
      </c>
      <c r="S874" s="18">
        <f>ABS(O1322-O874)*100</f>
        <v>97.311389419402076</v>
      </c>
      <c r="T874" s="10" t="s">
        <v>30</v>
      </c>
      <c r="U874" s="10" t="s">
        <v>31</v>
      </c>
      <c r="V874" s="12">
        <v>9428</v>
      </c>
      <c r="W874" s="10" t="s">
        <v>31</v>
      </c>
      <c r="X874" s="10" t="s">
        <v>1762</v>
      </c>
      <c r="Y874" s="10" t="s">
        <v>33</v>
      </c>
      <c r="Z874" s="10">
        <v>47</v>
      </c>
    </row>
    <row r="875" spans="1:26" x14ac:dyDescent="0.3">
      <c r="A875" s="10" t="s">
        <v>1761</v>
      </c>
      <c r="B875" s="10" t="s">
        <v>1809</v>
      </c>
      <c r="C875" s="10" t="s">
        <v>1810</v>
      </c>
      <c r="D875" s="11">
        <v>45471</v>
      </c>
      <c r="E875" s="12">
        <v>65625</v>
      </c>
      <c r="F875" s="10" t="s">
        <v>27</v>
      </c>
      <c r="G875" s="10" t="s">
        <v>28</v>
      </c>
      <c r="H875" s="12">
        <v>65625</v>
      </c>
      <c r="I875" s="12">
        <v>56000</v>
      </c>
      <c r="J875" s="13">
        <f t="shared" si="52"/>
        <v>85.333333333333343</v>
      </c>
      <c r="K875" s="12">
        <v>128573</v>
      </c>
      <c r="L875" s="12">
        <v>9428</v>
      </c>
      <c r="M875" s="12">
        <f t="shared" si="53"/>
        <v>56197</v>
      </c>
      <c r="N875" s="12">
        <v>68082</v>
      </c>
      <c r="O875" s="14">
        <f t="shared" si="54"/>
        <v>0.82543109779383683</v>
      </c>
      <c r="P875" s="15">
        <v>1008</v>
      </c>
      <c r="Q875" s="16">
        <f t="shared" si="55"/>
        <v>55.750992063492063</v>
      </c>
      <c r="R875" s="17" t="s">
        <v>1761</v>
      </c>
      <c r="S875" s="18">
        <f>ABS(O1322-O875)*100</f>
        <v>1.4343587798791413</v>
      </c>
      <c r="T875" s="10" t="s">
        <v>30</v>
      </c>
      <c r="U875" s="10" t="s">
        <v>36</v>
      </c>
      <c r="V875" s="12">
        <v>9428</v>
      </c>
      <c r="W875" s="10" t="s">
        <v>31</v>
      </c>
      <c r="X875" s="10" t="s">
        <v>1762</v>
      </c>
      <c r="Y875" s="10" t="s">
        <v>33</v>
      </c>
      <c r="Z875" s="10">
        <v>47</v>
      </c>
    </row>
    <row r="876" spans="1:26" x14ac:dyDescent="0.3">
      <c r="A876" s="19" t="s">
        <v>1761</v>
      </c>
      <c r="B876" s="19" t="s">
        <v>1811</v>
      </c>
      <c r="C876" s="19" t="s">
        <v>1812</v>
      </c>
      <c r="D876" s="20">
        <v>45615</v>
      </c>
      <c r="E876" s="21">
        <v>140000</v>
      </c>
      <c r="F876" s="19" t="s">
        <v>27</v>
      </c>
      <c r="G876" s="19" t="s">
        <v>28</v>
      </c>
      <c r="H876" s="21">
        <v>140000</v>
      </c>
      <c r="I876" s="21">
        <v>65200</v>
      </c>
      <c r="J876" s="22">
        <f t="shared" si="52"/>
        <v>46.571428571428569</v>
      </c>
      <c r="K876" s="21">
        <v>145694</v>
      </c>
      <c r="L876" s="21">
        <v>11658</v>
      </c>
      <c r="M876" s="21">
        <f t="shared" si="53"/>
        <v>128342</v>
      </c>
      <c r="N876" s="21">
        <v>76592</v>
      </c>
      <c r="O876" s="23">
        <f t="shared" si="54"/>
        <v>1.6756580321704617</v>
      </c>
      <c r="P876" s="24">
        <v>1001</v>
      </c>
      <c r="Q876" s="25">
        <f t="shared" si="55"/>
        <v>128.21378621378622</v>
      </c>
      <c r="R876" s="26" t="s">
        <v>1761</v>
      </c>
      <c r="S876" s="27">
        <f>ABS(O1322-O876)*100</f>
        <v>86.45705221754163</v>
      </c>
      <c r="T876" s="19" t="s">
        <v>30</v>
      </c>
      <c r="U876" s="19" t="s">
        <v>31</v>
      </c>
      <c r="V876" s="21">
        <v>9428</v>
      </c>
      <c r="W876" s="19" t="s">
        <v>31</v>
      </c>
      <c r="X876" s="19" t="s">
        <v>1762</v>
      </c>
      <c r="Y876" s="19" t="s">
        <v>33</v>
      </c>
      <c r="Z876" s="19">
        <v>47</v>
      </c>
    </row>
    <row r="877" spans="1:26" x14ac:dyDescent="0.3">
      <c r="A877" s="19" t="s">
        <v>1761</v>
      </c>
      <c r="B877" s="19" t="s">
        <v>1813</v>
      </c>
      <c r="C877" s="19" t="s">
        <v>1814</v>
      </c>
      <c r="D877" s="20">
        <v>45597</v>
      </c>
      <c r="E877" s="21">
        <v>140000</v>
      </c>
      <c r="F877" s="19" t="s">
        <v>27</v>
      </c>
      <c r="G877" s="19" t="s">
        <v>28</v>
      </c>
      <c r="H877" s="21">
        <v>140000</v>
      </c>
      <c r="I877" s="21">
        <v>66400</v>
      </c>
      <c r="J877" s="22">
        <f t="shared" si="52"/>
        <v>47.428571428571431</v>
      </c>
      <c r="K877" s="21">
        <v>151058</v>
      </c>
      <c r="L877" s="21">
        <v>12706</v>
      </c>
      <c r="M877" s="21">
        <f t="shared" si="53"/>
        <v>127294</v>
      </c>
      <c r="N877" s="21">
        <v>79058</v>
      </c>
      <c r="O877" s="23">
        <f t="shared" si="54"/>
        <v>1.6101343317564321</v>
      </c>
      <c r="P877" s="24">
        <v>1007</v>
      </c>
      <c r="Q877" s="25">
        <f t="shared" si="55"/>
        <v>126.40913604766634</v>
      </c>
      <c r="R877" s="26" t="s">
        <v>1761</v>
      </c>
      <c r="S877" s="27">
        <f>ABS(O1322-O877)*100</f>
        <v>79.904682176138664</v>
      </c>
      <c r="T877" s="19" t="s">
        <v>30</v>
      </c>
      <c r="U877" s="19" t="s">
        <v>31</v>
      </c>
      <c r="V877" s="21">
        <v>12706</v>
      </c>
      <c r="W877" s="19" t="s">
        <v>31</v>
      </c>
      <c r="X877" s="19" t="s">
        <v>1762</v>
      </c>
      <c r="Y877" s="19" t="s">
        <v>33</v>
      </c>
      <c r="Z877" s="19">
        <v>47</v>
      </c>
    </row>
    <row r="878" spans="1:26" x14ac:dyDescent="0.3">
      <c r="A878" s="10" t="s">
        <v>1761</v>
      </c>
      <c r="B878" s="10" t="s">
        <v>1815</v>
      </c>
      <c r="C878" s="10" t="s">
        <v>1816</v>
      </c>
      <c r="D878" s="11">
        <v>45125</v>
      </c>
      <c r="E878" s="12">
        <v>185000</v>
      </c>
      <c r="F878" s="10" t="s">
        <v>27</v>
      </c>
      <c r="G878" s="10" t="s">
        <v>28</v>
      </c>
      <c r="H878" s="12">
        <v>185000</v>
      </c>
      <c r="I878" s="12">
        <v>53900</v>
      </c>
      <c r="J878" s="13">
        <f t="shared" si="52"/>
        <v>29.135135135135137</v>
      </c>
      <c r="K878" s="12">
        <v>141551</v>
      </c>
      <c r="L878" s="12">
        <v>23422</v>
      </c>
      <c r="M878" s="12">
        <f t="shared" si="53"/>
        <v>161578</v>
      </c>
      <c r="N878" s="12">
        <v>67502</v>
      </c>
      <c r="O878" s="14">
        <f t="shared" si="54"/>
        <v>2.3936772243785369</v>
      </c>
      <c r="P878" s="15">
        <v>968</v>
      </c>
      <c r="Q878" s="16">
        <f t="shared" si="55"/>
        <v>166.9194214876033</v>
      </c>
      <c r="R878" s="17" t="s">
        <v>1761</v>
      </c>
      <c r="S878" s="18">
        <f>ABS(O1322-O878)*100</f>
        <v>158.25897143834914</v>
      </c>
      <c r="T878" s="10" t="s">
        <v>147</v>
      </c>
      <c r="U878" s="10" t="s">
        <v>36</v>
      </c>
      <c r="V878" s="12">
        <v>23422</v>
      </c>
      <c r="W878" s="10" t="s">
        <v>31</v>
      </c>
      <c r="X878" s="10" t="s">
        <v>1762</v>
      </c>
      <c r="Y878" s="10" t="s">
        <v>33</v>
      </c>
      <c r="Z878" s="10">
        <v>45</v>
      </c>
    </row>
    <row r="879" spans="1:26" x14ac:dyDescent="0.3">
      <c r="A879" s="10" t="s">
        <v>1761</v>
      </c>
      <c r="B879" s="10" t="s">
        <v>1817</v>
      </c>
      <c r="C879" s="10" t="s">
        <v>1818</v>
      </c>
      <c r="D879" s="11">
        <v>45167</v>
      </c>
      <c r="E879" s="12">
        <v>144000</v>
      </c>
      <c r="F879" s="10" t="s">
        <v>27</v>
      </c>
      <c r="G879" s="10" t="s">
        <v>28</v>
      </c>
      <c r="H879" s="12">
        <v>144000</v>
      </c>
      <c r="I879" s="12">
        <v>50100</v>
      </c>
      <c r="J879" s="13">
        <f t="shared" si="52"/>
        <v>34.791666666666664</v>
      </c>
      <c r="K879" s="12">
        <v>126984</v>
      </c>
      <c r="L879" s="12">
        <v>8077</v>
      </c>
      <c r="M879" s="12">
        <f t="shared" si="53"/>
        <v>135923</v>
      </c>
      <c r="N879" s="12">
        <v>67946</v>
      </c>
      <c r="O879" s="14">
        <f t="shared" si="54"/>
        <v>2.000456244664881</v>
      </c>
      <c r="P879" s="15">
        <v>1001</v>
      </c>
      <c r="Q879" s="16">
        <f t="shared" si="55"/>
        <v>135.78721278721278</v>
      </c>
      <c r="R879" s="17" t="s">
        <v>1761</v>
      </c>
      <c r="S879" s="18">
        <f>ABS(O1322-O879)*100</f>
        <v>118.93687346698356</v>
      </c>
      <c r="T879" s="10" t="s">
        <v>30</v>
      </c>
      <c r="U879" s="10" t="s">
        <v>36</v>
      </c>
      <c r="V879" s="12">
        <v>8077</v>
      </c>
      <c r="W879" s="10" t="s">
        <v>31</v>
      </c>
      <c r="X879" s="10" t="s">
        <v>1762</v>
      </c>
      <c r="Y879" s="10" t="s">
        <v>33</v>
      </c>
      <c r="Z879" s="10">
        <v>48</v>
      </c>
    </row>
    <row r="880" spans="1:26" x14ac:dyDescent="0.3">
      <c r="A880" s="19" t="s">
        <v>1761</v>
      </c>
      <c r="B880" s="19" t="s">
        <v>1819</v>
      </c>
      <c r="C880" s="19" t="s">
        <v>1820</v>
      </c>
      <c r="D880" s="20">
        <v>45485</v>
      </c>
      <c r="E880" s="21">
        <v>155000</v>
      </c>
      <c r="F880" s="19" t="s">
        <v>27</v>
      </c>
      <c r="G880" s="19" t="s">
        <v>28</v>
      </c>
      <c r="H880" s="21">
        <v>155000</v>
      </c>
      <c r="I880" s="21">
        <v>55300</v>
      </c>
      <c r="J880" s="22">
        <f t="shared" si="52"/>
        <v>35.677419354838705</v>
      </c>
      <c r="K880" s="21">
        <v>127012</v>
      </c>
      <c r="L880" s="21">
        <v>8105</v>
      </c>
      <c r="M880" s="21">
        <f t="shared" si="53"/>
        <v>146895</v>
      </c>
      <c r="N880" s="21">
        <v>67946</v>
      </c>
      <c r="O880" s="23">
        <f t="shared" si="54"/>
        <v>2.1619374208930622</v>
      </c>
      <c r="P880" s="24">
        <v>1001</v>
      </c>
      <c r="Q880" s="25">
        <f t="shared" si="55"/>
        <v>146.74825174825176</v>
      </c>
      <c r="R880" s="26" t="s">
        <v>1761</v>
      </c>
      <c r="S880" s="27">
        <f>ABS(O1322-O880)*100</f>
        <v>135.08499108980169</v>
      </c>
      <c r="T880" s="19" t="s">
        <v>30</v>
      </c>
      <c r="U880" s="19" t="s">
        <v>36</v>
      </c>
      <c r="V880" s="21">
        <v>8105</v>
      </c>
      <c r="W880" s="19" t="s">
        <v>31</v>
      </c>
      <c r="X880" s="19" t="s">
        <v>1762</v>
      </c>
      <c r="Y880" s="19" t="s">
        <v>33</v>
      </c>
      <c r="Z880" s="19">
        <v>48</v>
      </c>
    </row>
    <row r="881" spans="1:26" x14ac:dyDescent="0.3">
      <c r="A881" s="19" t="s">
        <v>1761</v>
      </c>
      <c r="B881" s="19" t="s">
        <v>1821</v>
      </c>
      <c r="C881" s="19" t="s">
        <v>1822</v>
      </c>
      <c r="D881" s="20">
        <v>45474</v>
      </c>
      <c r="E881" s="21">
        <v>129000</v>
      </c>
      <c r="F881" s="19" t="s">
        <v>27</v>
      </c>
      <c r="G881" s="19" t="s">
        <v>28</v>
      </c>
      <c r="H881" s="21">
        <v>129000</v>
      </c>
      <c r="I881" s="21">
        <v>56300</v>
      </c>
      <c r="J881" s="22">
        <f t="shared" si="52"/>
        <v>43.643410852713174</v>
      </c>
      <c r="K881" s="21">
        <v>128947</v>
      </c>
      <c r="L881" s="21">
        <v>10040</v>
      </c>
      <c r="M881" s="21">
        <f t="shared" si="53"/>
        <v>118960</v>
      </c>
      <c r="N881" s="21">
        <v>67946</v>
      </c>
      <c r="O881" s="23">
        <f t="shared" si="54"/>
        <v>1.7508021075560003</v>
      </c>
      <c r="P881" s="24">
        <v>1001</v>
      </c>
      <c r="Q881" s="25">
        <f t="shared" si="55"/>
        <v>118.84115884115884</v>
      </c>
      <c r="R881" s="26" t="s">
        <v>1761</v>
      </c>
      <c r="S881" s="27">
        <f>ABS(O1322-O881)*100</f>
        <v>93.971459756095484</v>
      </c>
      <c r="T881" s="19" t="s">
        <v>30</v>
      </c>
      <c r="U881" s="19" t="s">
        <v>36</v>
      </c>
      <c r="V881" s="21">
        <v>8116</v>
      </c>
      <c r="W881" s="19" t="s">
        <v>31</v>
      </c>
      <c r="X881" s="19" t="s">
        <v>1762</v>
      </c>
      <c r="Y881" s="19" t="s">
        <v>33</v>
      </c>
      <c r="Z881" s="19">
        <v>48</v>
      </c>
    </row>
    <row r="882" spans="1:26" x14ac:dyDescent="0.3">
      <c r="A882" s="10" t="s">
        <v>1761</v>
      </c>
      <c r="B882" s="10" t="s">
        <v>1823</v>
      </c>
      <c r="C882" s="10" t="s">
        <v>1824</v>
      </c>
      <c r="D882" s="11">
        <v>45568</v>
      </c>
      <c r="E882" s="12">
        <v>180000</v>
      </c>
      <c r="F882" s="10" t="s">
        <v>27</v>
      </c>
      <c r="G882" s="10" t="s">
        <v>28</v>
      </c>
      <c r="H882" s="12">
        <v>180000</v>
      </c>
      <c r="I882" s="12">
        <v>83200</v>
      </c>
      <c r="J882" s="13">
        <f t="shared" si="52"/>
        <v>46.222222222222221</v>
      </c>
      <c r="K882" s="12">
        <v>195296</v>
      </c>
      <c r="L882" s="12">
        <v>24587</v>
      </c>
      <c r="M882" s="12">
        <f t="shared" si="53"/>
        <v>155413</v>
      </c>
      <c r="N882" s="12">
        <v>97548</v>
      </c>
      <c r="O882" s="14">
        <f t="shared" si="54"/>
        <v>1.5931951449542789</v>
      </c>
      <c r="P882" s="15">
        <v>1188</v>
      </c>
      <c r="Q882" s="16">
        <f t="shared" si="55"/>
        <v>130.81902356902356</v>
      </c>
      <c r="R882" s="17" t="s">
        <v>1761</v>
      </c>
      <c r="S882" s="18">
        <f>ABS(O1322-O882)*100</f>
        <v>78.210763495923345</v>
      </c>
      <c r="T882" s="10" t="s">
        <v>30</v>
      </c>
      <c r="U882" s="10" t="s">
        <v>36</v>
      </c>
      <c r="V882" s="12">
        <v>24587</v>
      </c>
      <c r="W882" s="10" t="s">
        <v>31</v>
      </c>
      <c r="X882" s="10" t="s">
        <v>1762</v>
      </c>
      <c r="Y882" s="10" t="s">
        <v>33</v>
      </c>
      <c r="Z882" s="10">
        <v>45</v>
      </c>
    </row>
    <row r="883" spans="1:26" x14ac:dyDescent="0.3">
      <c r="A883" s="19" t="s">
        <v>1847</v>
      </c>
      <c r="B883" s="19" t="s">
        <v>1845</v>
      </c>
      <c r="C883" s="19" t="s">
        <v>1846</v>
      </c>
      <c r="D883" s="20">
        <v>45204</v>
      </c>
      <c r="E883" s="21">
        <v>190000</v>
      </c>
      <c r="F883" s="19" t="s">
        <v>27</v>
      </c>
      <c r="G883" s="19" t="s">
        <v>28</v>
      </c>
      <c r="H883" s="21">
        <v>190000</v>
      </c>
      <c r="I883" s="21">
        <v>72700</v>
      </c>
      <c r="J883" s="22">
        <f t="shared" si="52"/>
        <v>38.263157894736842</v>
      </c>
      <c r="K883" s="21">
        <v>187088</v>
      </c>
      <c r="L883" s="21">
        <v>15018</v>
      </c>
      <c r="M883" s="21">
        <f t="shared" si="53"/>
        <v>174982</v>
      </c>
      <c r="N883" s="21">
        <v>86904</v>
      </c>
      <c r="O883" s="23">
        <f t="shared" si="54"/>
        <v>2.0135091595323575</v>
      </c>
      <c r="P883" s="24">
        <v>1175</v>
      </c>
      <c r="Q883" s="25">
        <f t="shared" si="55"/>
        <v>148.92085106382979</v>
      </c>
      <c r="R883" s="26" t="s">
        <v>1847</v>
      </c>
      <c r="S883" s="27">
        <f>ABS(O1312-O883)*100</f>
        <v>108.74866935413901</v>
      </c>
      <c r="T883" s="19" t="s">
        <v>30</v>
      </c>
      <c r="U883" s="19" t="s">
        <v>36</v>
      </c>
      <c r="V883" s="21">
        <v>15018</v>
      </c>
      <c r="W883" s="19" t="s">
        <v>31</v>
      </c>
      <c r="X883" s="19" t="s">
        <v>1848</v>
      </c>
      <c r="Y883" s="19" t="s">
        <v>33</v>
      </c>
      <c r="Z883" s="19">
        <v>45</v>
      </c>
    </row>
    <row r="884" spans="1:26" x14ac:dyDescent="0.3">
      <c r="A884" s="10" t="s">
        <v>1847</v>
      </c>
      <c r="B884" s="10" t="s">
        <v>1849</v>
      </c>
      <c r="C884" s="10" t="s">
        <v>1850</v>
      </c>
      <c r="D884" s="11">
        <v>45679</v>
      </c>
      <c r="E884" s="12">
        <v>255000</v>
      </c>
      <c r="F884" s="10" t="s">
        <v>27</v>
      </c>
      <c r="G884" s="10" t="s">
        <v>28</v>
      </c>
      <c r="H884" s="12">
        <v>255000</v>
      </c>
      <c r="I884" s="12">
        <v>138100</v>
      </c>
      <c r="J884" s="13">
        <f t="shared" si="52"/>
        <v>54.156862745098046</v>
      </c>
      <c r="K884" s="12">
        <v>313327</v>
      </c>
      <c r="L884" s="12">
        <v>12779</v>
      </c>
      <c r="M884" s="12">
        <f t="shared" si="53"/>
        <v>242221</v>
      </c>
      <c r="N884" s="12">
        <v>151791</v>
      </c>
      <c r="O884" s="14">
        <f t="shared" si="54"/>
        <v>1.5957533714120073</v>
      </c>
      <c r="P884" s="15">
        <v>1800</v>
      </c>
      <c r="Q884" s="16">
        <f t="shared" si="55"/>
        <v>134.56722222222223</v>
      </c>
      <c r="R884" s="17" t="s">
        <v>1847</v>
      </c>
      <c r="S884" s="18">
        <f>ABS(O1312-O884)*100</f>
        <v>66.973090542103989</v>
      </c>
      <c r="T884" s="10" t="s">
        <v>30</v>
      </c>
      <c r="U884" s="10" t="s">
        <v>31</v>
      </c>
      <c r="V884" s="12">
        <v>12779</v>
      </c>
      <c r="W884" s="10" t="s">
        <v>31</v>
      </c>
      <c r="X884" s="10" t="s">
        <v>1848</v>
      </c>
      <c r="Y884" s="10" t="s">
        <v>33</v>
      </c>
      <c r="Z884" s="10">
        <v>54</v>
      </c>
    </row>
    <row r="885" spans="1:26" x14ac:dyDescent="0.3">
      <c r="A885" s="10" t="s">
        <v>1847</v>
      </c>
      <c r="B885" s="10" t="s">
        <v>1851</v>
      </c>
      <c r="C885" s="10" t="s">
        <v>1852</v>
      </c>
      <c r="D885" s="11">
        <v>45595</v>
      </c>
      <c r="E885" s="12">
        <v>174900</v>
      </c>
      <c r="F885" s="10" t="s">
        <v>27</v>
      </c>
      <c r="G885" s="10" t="s">
        <v>28</v>
      </c>
      <c r="H885" s="12">
        <v>174900</v>
      </c>
      <c r="I885" s="12">
        <v>75200</v>
      </c>
      <c r="J885" s="13">
        <f t="shared" si="52"/>
        <v>42.995997712978848</v>
      </c>
      <c r="K885" s="12">
        <v>176641</v>
      </c>
      <c r="L885" s="12">
        <v>12143</v>
      </c>
      <c r="M885" s="12">
        <f t="shared" si="53"/>
        <v>162757</v>
      </c>
      <c r="N885" s="12">
        <v>83079</v>
      </c>
      <c r="O885" s="14">
        <f t="shared" si="54"/>
        <v>1.9590630604605255</v>
      </c>
      <c r="P885" s="15">
        <v>1118</v>
      </c>
      <c r="Q885" s="16">
        <f t="shared" si="55"/>
        <v>145.57871198568873</v>
      </c>
      <c r="R885" s="17" t="s">
        <v>1847</v>
      </c>
      <c r="S885" s="18">
        <f>ABS(O1312-O885)*100</f>
        <v>103.3040594469558</v>
      </c>
      <c r="T885" s="10" t="s">
        <v>147</v>
      </c>
      <c r="U885" s="10" t="s">
        <v>31</v>
      </c>
      <c r="V885" s="12">
        <v>12143</v>
      </c>
      <c r="W885" s="10" t="s">
        <v>31</v>
      </c>
      <c r="X885" s="10" t="s">
        <v>1853</v>
      </c>
      <c r="Y885" s="10" t="s">
        <v>33</v>
      </c>
      <c r="Z885" s="10">
        <v>45</v>
      </c>
    </row>
    <row r="886" spans="1:26" x14ac:dyDescent="0.3">
      <c r="A886" s="19" t="s">
        <v>1847</v>
      </c>
      <c r="B886" s="19" t="s">
        <v>1854</v>
      </c>
      <c r="C886" s="19" t="s">
        <v>1855</v>
      </c>
      <c r="D886" s="20">
        <v>45391</v>
      </c>
      <c r="E886" s="21">
        <v>335000</v>
      </c>
      <c r="F886" s="19" t="s">
        <v>27</v>
      </c>
      <c r="G886" s="19" t="s">
        <v>28</v>
      </c>
      <c r="H886" s="21">
        <v>335000</v>
      </c>
      <c r="I886" s="21">
        <v>163800</v>
      </c>
      <c r="J886" s="22">
        <f t="shared" si="52"/>
        <v>48.895522388059703</v>
      </c>
      <c r="K886" s="21">
        <v>374447</v>
      </c>
      <c r="L886" s="21">
        <v>13119</v>
      </c>
      <c r="M886" s="21">
        <f t="shared" si="53"/>
        <v>321881</v>
      </c>
      <c r="N886" s="21">
        <v>182488</v>
      </c>
      <c r="O886" s="23">
        <f t="shared" si="54"/>
        <v>1.7638474858620841</v>
      </c>
      <c r="P886" s="24">
        <v>3019</v>
      </c>
      <c r="Q886" s="25">
        <f t="shared" si="55"/>
        <v>106.61841669426963</v>
      </c>
      <c r="R886" s="26" t="s">
        <v>1847</v>
      </c>
      <c r="S886" s="27">
        <f>ABS(O1312-O886)*100</f>
        <v>83.782501987111658</v>
      </c>
      <c r="T886" s="19" t="s">
        <v>52</v>
      </c>
      <c r="U886" s="19" t="s">
        <v>36</v>
      </c>
      <c r="V886" s="21">
        <v>13119</v>
      </c>
      <c r="W886" s="19" t="s">
        <v>31</v>
      </c>
      <c r="X886" s="19" t="s">
        <v>1853</v>
      </c>
      <c r="Y886" s="19" t="s">
        <v>33</v>
      </c>
      <c r="Z886" s="19">
        <v>47</v>
      </c>
    </row>
    <row r="887" spans="1:26" x14ac:dyDescent="0.3">
      <c r="A887" s="19" t="s">
        <v>1847</v>
      </c>
      <c r="B887" s="19" t="s">
        <v>1856</v>
      </c>
      <c r="C887" s="19" t="s">
        <v>1857</v>
      </c>
      <c r="D887" s="20">
        <v>45279</v>
      </c>
      <c r="E887" s="21">
        <v>159000</v>
      </c>
      <c r="F887" s="19" t="s">
        <v>27</v>
      </c>
      <c r="G887" s="19" t="s">
        <v>28</v>
      </c>
      <c r="H887" s="21">
        <v>159000</v>
      </c>
      <c r="I887" s="21">
        <v>63000</v>
      </c>
      <c r="J887" s="22">
        <f t="shared" si="52"/>
        <v>39.622641509433961</v>
      </c>
      <c r="K887" s="21">
        <v>157382</v>
      </c>
      <c r="L887" s="21">
        <v>10547</v>
      </c>
      <c r="M887" s="21">
        <f t="shared" si="53"/>
        <v>148453</v>
      </c>
      <c r="N887" s="21">
        <v>74159</v>
      </c>
      <c r="O887" s="23">
        <f t="shared" si="54"/>
        <v>2.0018204128966142</v>
      </c>
      <c r="P887" s="24">
        <v>912</v>
      </c>
      <c r="Q887" s="25">
        <f t="shared" si="55"/>
        <v>162.77741228070175</v>
      </c>
      <c r="R887" s="26" t="s">
        <v>1847</v>
      </c>
      <c r="S887" s="27">
        <f>ABS(O1312-O887)*100</f>
        <v>107.57979469056467</v>
      </c>
      <c r="T887" s="19" t="s">
        <v>30</v>
      </c>
      <c r="U887" s="19" t="s">
        <v>36</v>
      </c>
      <c r="V887" s="21">
        <v>10547</v>
      </c>
      <c r="W887" s="19" t="s">
        <v>31</v>
      </c>
      <c r="X887" s="19" t="s">
        <v>1853</v>
      </c>
      <c r="Y887" s="19" t="s">
        <v>33</v>
      </c>
      <c r="Z887" s="19">
        <v>45</v>
      </c>
    </row>
    <row r="888" spans="1:26" x14ac:dyDescent="0.3">
      <c r="A888" s="10" t="s">
        <v>1847</v>
      </c>
      <c r="B888" s="10" t="s">
        <v>1858</v>
      </c>
      <c r="C888" s="10" t="s">
        <v>1859</v>
      </c>
      <c r="D888" s="11">
        <v>45229</v>
      </c>
      <c r="E888" s="12">
        <v>235000</v>
      </c>
      <c r="F888" s="10" t="s">
        <v>27</v>
      </c>
      <c r="G888" s="10" t="s">
        <v>28</v>
      </c>
      <c r="H888" s="12">
        <v>235000</v>
      </c>
      <c r="I888" s="12">
        <v>94000</v>
      </c>
      <c r="J888" s="13">
        <f t="shared" si="52"/>
        <v>40</v>
      </c>
      <c r="K888" s="12">
        <v>240627</v>
      </c>
      <c r="L888" s="12">
        <v>17051</v>
      </c>
      <c r="M888" s="12">
        <f t="shared" si="53"/>
        <v>217949</v>
      </c>
      <c r="N888" s="12">
        <v>112917</v>
      </c>
      <c r="O888" s="14">
        <f t="shared" si="54"/>
        <v>1.9301699478377923</v>
      </c>
      <c r="P888" s="15">
        <v>1484</v>
      </c>
      <c r="Q888" s="16">
        <f t="shared" si="55"/>
        <v>146.86590296495956</v>
      </c>
      <c r="R888" s="17" t="s">
        <v>1847</v>
      </c>
      <c r="S888" s="18">
        <f>ABS(O1312-O888)*100</f>
        <v>100.41474818468248</v>
      </c>
      <c r="T888" s="10" t="s">
        <v>52</v>
      </c>
      <c r="U888" s="10" t="s">
        <v>36</v>
      </c>
      <c r="V888" s="12">
        <v>13124</v>
      </c>
      <c r="W888" s="10" t="s">
        <v>31</v>
      </c>
      <c r="X888" s="10" t="s">
        <v>1853</v>
      </c>
      <c r="Y888" s="10" t="s">
        <v>33</v>
      </c>
      <c r="Z888" s="10">
        <v>45</v>
      </c>
    </row>
    <row r="889" spans="1:26" x14ac:dyDescent="0.3">
      <c r="A889" s="10" t="s">
        <v>1847</v>
      </c>
      <c r="B889" s="10" t="s">
        <v>1858</v>
      </c>
      <c r="C889" s="10" t="s">
        <v>1859</v>
      </c>
      <c r="D889" s="11">
        <v>45387</v>
      </c>
      <c r="E889" s="12">
        <v>245000</v>
      </c>
      <c r="F889" s="10" t="s">
        <v>27</v>
      </c>
      <c r="G889" s="10" t="s">
        <v>28</v>
      </c>
      <c r="H889" s="12">
        <v>245000</v>
      </c>
      <c r="I889" s="12">
        <v>103600</v>
      </c>
      <c r="J889" s="13">
        <f t="shared" si="52"/>
        <v>42.285714285714285</v>
      </c>
      <c r="K889" s="12">
        <v>240627</v>
      </c>
      <c r="L889" s="12">
        <v>17051</v>
      </c>
      <c r="M889" s="12">
        <f t="shared" si="53"/>
        <v>227949</v>
      </c>
      <c r="N889" s="12">
        <v>112917</v>
      </c>
      <c r="O889" s="14">
        <f t="shared" si="54"/>
        <v>2.0187305720130717</v>
      </c>
      <c r="P889" s="15">
        <v>1484</v>
      </c>
      <c r="Q889" s="16">
        <f t="shared" si="55"/>
        <v>153.60444743935309</v>
      </c>
      <c r="R889" s="17" t="s">
        <v>1847</v>
      </c>
      <c r="S889" s="18">
        <f>ABS(O1312-O889)*100</f>
        <v>109.27081060221042</v>
      </c>
      <c r="T889" s="10" t="s">
        <v>52</v>
      </c>
      <c r="U889" s="10" t="s">
        <v>36</v>
      </c>
      <c r="V889" s="12">
        <v>13124</v>
      </c>
      <c r="W889" s="10" t="s">
        <v>31</v>
      </c>
      <c r="X889" s="10" t="s">
        <v>1853</v>
      </c>
      <c r="Y889" s="10" t="s">
        <v>33</v>
      </c>
      <c r="Z889" s="10">
        <v>45</v>
      </c>
    </row>
    <row r="890" spans="1:26" x14ac:dyDescent="0.3">
      <c r="A890" s="19" t="s">
        <v>1847</v>
      </c>
      <c r="B890" s="19" t="s">
        <v>1860</v>
      </c>
      <c r="C890" s="19" t="s">
        <v>1861</v>
      </c>
      <c r="D890" s="20">
        <v>45722</v>
      </c>
      <c r="E890" s="21">
        <v>260000</v>
      </c>
      <c r="F890" s="19" t="s">
        <v>27</v>
      </c>
      <c r="G890" s="19" t="s">
        <v>28</v>
      </c>
      <c r="H890" s="21">
        <v>260000</v>
      </c>
      <c r="I890" s="21">
        <v>106600</v>
      </c>
      <c r="J890" s="22">
        <f t="shared" si="52"/>
        <v>41</v>
      </c>
      <c r="K890" s="21">
        <v>240284</v>
      </c>
      <c r="L890" s="21">
        <v>14297</v>
      </c>
      <c r="M890" s="21">
        <f t="shared" si="53"/>
        <v>245703</v>
      </c>
      <c r="N890" s="21">
        <v>114134</v>
      </c>
      <c r="O890" s="23">
        <f t="shared" si="54"/>
        <v>2.1527590376224439</v>
      </c>
      <c r="P890" s="24">
        <v>1840</v>
      </c>
      <c r="Q890" s="25">
        <f t="shared" si="55"/>
        <v>133.53423913043477</v>
      </c>
      <c r="R890" s="26" t="s">
        <v>1847</v>
      </c>
      <c r="S890" s="27">
        <f>ABS(O1312-O890)*100</f>
        <v>122.67365716314764</v>
      </c>
      <c r="T890" s="19" t="s">
        <v>52</v>
      </c>
      <c r="U890" s="19" t="s">
        <v>31</v>
      </c>
      <c r="V890" s="21">
        <v>13121</v>
      </c>
      <c r="W890" s="19" t="s">
        <v>31</v>
      </c>
      <c r="X890" s="19" t="s">
        <v>1853</v>
      </c>
      <c r="Y890" s="19" t="s">
        <v>33</v>
      </c>
      <c r="Z890" s="19">
        <v>43</v>
      </c>
    </row>
    <row r="891" spans="1:26" x14ac:dyDescent="0.3">
      <c r="A891" s="19" t="s">
        <v>1847</v>
      </c>
      <c r="B891" s="19" t="s">
        <v>1862</v>
      </c>
      <c r="C891" s="19" t="s">
        <v>1863</v>
      </c>
      <c r="D891" s="20">
        <v>45454</v>
      </c>
      <c r="E891" s="21">
        <v>160000</v>
      </c>
      <c r="F891" s="19" t="s">
        <v>27</v>
      </c>
      <c r="G891" s="19" t="s">
        <v>28</v>
      </c>
      <c r="H891" s="21">
        <v>160000</v>
      </c>
      <c r="I891" s="21">
        <v>68000</v>
      </c>
      <c r="J891" s="22">
        <f t="shared" si="52"/>
        <v>42.5</v>
      </c>
      <c r="K891" s="21">
        <v>157195</v>
      </c>
      <c r="L891" s="21">
        <v>23567</v>
      </c>
      <c r="M891" s="21">
        <f t="shared" si="53"/>
        <v>136433</v>
      </c>
      <c r="N891" s="21">
        <v>67488</v>
      </c>
      <c r="O891" s="23">
        <f t="shared" si="54"/>
        <v>2.0215890232337599</v>
      </c>
      <c r="P891" s="24">
        <v>858</v>
      </c>
      <c r="Q891" s="25">
        <f t="shared" si="55"/>
        <v>159.01282051282053</v>
      </c>
      <c r="R891" s="26" t="s">
        <v>1847</v>
      </c>
      <c r="S891" s="27">
        <f>ABS(O1312-O891)*100</f>
        <v>109.55665572427924</v>
      </c>
      <c r="T891" s="19" t="s">
        <v>147</v>
      </c>
      <c r="U891" s="19" t="s">
        <v>36</v>
      </c>
      <c r="V891" s="21">
        <v>23567</v>
      </c>
      <c r="W891" s="19" t="s">
        <v>31</v>
      </c>
      <c r="X891" s="19" t="s">
        <v>1853</v>
      </c>
      <c r="Y891" s="19" t="s">
        <v>33</v>
      </c>
      <c r="Z891" s="19">
        <v>45</v>
      </c>
    </row>
    <row r="892" spans="1:26" x14ac:dyDescent="0.3">
      <c r="A892" s="10" t="s">
        <v>1866</v>
      </c>
      <c r="B892" s="10" t="s">
        <v>1864</v>
      </c>
      <c r="C892" s="10" t="s">
        <v>1865</v>
      </c>
      <c r="D892" s="11">
        <v>45401</v>
      </c>
      <c r="E892" s="12">
        <v>420000</v>
      </c>
      <c r="F892" s="10" t="s">
        <v>27</v>
      </c>
      <c r="G892" s="10" t="s">
        <v>28</v>
      </c>
      <c r="H892" s="12">
        <v>420000</v>
      </c>
      <c r="I892" s="12">
        <v>187300</v>
      </c>
      <c r="J892" s="13">
        <f t="shared" si="52"/>
        <v>44.595238095238095</v>
      </c>
      <c r="K892" s="12">
        <v>386102</v>
      </c>
      <c r="L892" s="12">
        <v>32047</v>
      </c>
      <c r="M892" s="12">
        <f t="shared" si="53"/>
        <v>387953</v>
      </c>
      <c r="N892" s="12">
        <v>372689</v>
      </c>
      <c r="O892" s="14">
        <f t="shared" si="54"/>
        <v>1.0409564006450418</v>
      </c>
      <c r="P892" s="15">
        <v>2296</v>
      </c>
      <c r="Q892" s="16">
        <f t="shared" si="55"/>
        <v>168.96907665505228</v>
      </c>
      <c r="R892" s="17" t="s">
        <v>1866</v>
      </c>
      <c r="S892" s="18">
        <f>ABS(O1312-O892)*100</f>
        <v>11.493393465407431</v>
      </c>
      <c r="T892" s="10" t="s">
        <v>30</v>
      </c>
      <c r="U892" s="10" t="s">
        <v>36</v>
      </c>
      <c r="V892" s="12">
        <v>32047</v>
      </c>
      <c r="W892" s="10" t="s">
        <v>31</v>
      </c>
      <c r="X892" s="10" t="s">
        <v>1867</v>
      </c>
      <c r="Y892" s="10" t="s">
        <v>33</v>
      </c>
      <c r="Z892" s="10">
        <v>82</v>
      </c>
    </row>
    <row r="893" spans="1:26" x14ac:dyDescent="0.3">
      <c r="A893" s="10" t="s">
        <v>1866</v>
      </c>
      <c r="B893" s="10" t="s">
        <v>1868</v>
      </c>
      <c r="C893" s="10" t="s">
        <v>1869</v>
      </c>
      <c r="D893" s="11">
        <v>45177</v>
      </c>
      <c r="E893" s="12">
        <v>400000</v>
      </c>
      <c r="F893" s="10" t="s">
        <v>27</v>
      </c>
      <c r="G893" s="10" t="s">
        <v>28</v>
      </c>
      <c r="H893" s="12">
        <v>400000</v>
      </c>
      <c r="I893" s="12">
        <v>188500</v>
      </c>
      <c r="J893" s="13">
        <f t="shared" si="52"/>
        <v>47.125</v>
      </c>
      <c r="K893" s="12">
        <v>387886</v>
      </c>
      <c r="L893" s="12">
        <v>45724</v>
      </c>
      <c r="M893" s="12">
        <f t="shared" si="53"/>
        <v>354276</v>
      </c>
      <c r="N893" s="12">
        <v>360170</v>
      </c>
      <c r="O893" s="14">
        <f t="shared" si="54"/>
        <v>0.98363550545575695</v>
      </c>
      <c r="P893" s="15">
        <v>2429</v>
      </c>
      <c r="Q893" s="16">
        <f t="shared" si="55"/>
        <v>145.85261424454509</v>
      </c>
      <c r="R893" s="17" t="s">
        <v>1866</v>
      </c>
      <c r="S893" s="18">
        <f>ABS(O1312-O893)*100</f>
        <v>5.7613039464789466</v>
      </c>
      <c r="T893" s="10" t="s">
        <v>52</v>
      </c>
      <c r="U893" s="10" t="s">
        <v>36</v>
      </c>
      <c r="V893" s="12">
        <v>45724</v>
      </c>
      <c r="W893" s="10" t="s">
        <v>31</v>
      </c>
      <c r="X893" s="10" t="s">
        <v>1867</v>
      </c>
      <c r="Y893" s="10" t="s">
        <v>33</v>
      </c>
      <c r="Z893" s="10">
        <v>85</v>
      </c>
    </row>
    <row r="894" spans="1:26" x14ac:dyDescent="0.3">
      <c r="A894" s="10" t="s">
        <v>1911</v>
      </c>
      <c r="B894" s="10" t="s">
        <v>1909</v>
      </c>
      <c r="C894" s="10" t="s">
        <v>1910</v>
      </c>
      <c r="D894" s="11">
        <v>45197</v>
      </c>
      <c r="E894" s="12">
        <v>305000</v>
      </c>
      <c r="F894" s="10" t="s">
        <v>27</v>
      </c>
      <c r="G894" s="10" t="s">
        <v>28</v>
      </c>
      <c r="H894" s="12">
        <v>305000</v>
      </c>
      <c r="I894" s="12">
        <v>141500</v>
      </c>
      <c r="J894" s="13">
        <f t="shared" si="52"/>
        <v>46.393442622950822</v>
      </c>
      <c r="K894" s="12">
        <v>301023</v>
      </c>
      <c r="L894" s="12">
        <v>33920</v>
      </c>
      <c r="M894" s="12">
        <f t="shared" si="53"/>
        <v>271080</v>
      </c>
      <c r="N894" s="12">
        <v>287207</v>
      </c>
      <c r="O894" s="14">
        <f t="shared" si="54"/>
        <v>0.94384886162245352</v>
      </c>
      <c r="P894" s="15">
        <v>2114</v>
      </c>
      <c r="Q894" s="16">
        <f t="shared" si="55"/>
        <v>128.23084200567644</v>
      </c>
      <c r="R894" s="17" t="s">
        <v>1911</v>
      </c>
      <c r="S894" s="18">
        <f>ABS(O1293-O894)*100</f>
        <v>2.2969116506496134</v>
      </c>
      <c r="T894" s="10" t="s">
        <v>52</v>
      </c>
      <c r="U894" s="10" t="s">
        <v>36</v>
      </c>
      <c r="V894" s="12">
        <v>33920</v>
      </c>
      <c r="W894" s="10" t="s">
        <v>31</v>
      </c>
      <c r="X894" s="10" t="s">
        <v>1912</v>
      </c>
      <c r="Y894" s="10" t="s">
        <v>33</v>
      </c>
      <c r="Z894" s="10">
        <v>84</v>
      </c>
    </row>
    <row r="895" spans="1:26" x14ac:dyDescent="0.3">
      <c r="A895" s="19" t="s">
        <v>1911</v>
      </c>
      <c r="B895" s="19" t="s">
        <v>1913</v>
      </c>
      <c r="C895" s="19" t="s">
        <v>1914</v>
      </c>
      <c r="D895" s="20">
        <v>45054</v>
      </c>
      <c r="E895" s="21">
        <v>295000</v>
      </c>
      <c r="F895" s="19" t="s">
        <v>27</v>
      </c>
      <c r="G895" s="19" t="s">
        <v>28</v>
      </c>
      <c r="H895" s="21">
        <v>295000</v>
      </c>
      <c r="I895" s="21">
        <v>146800</v>
      </c>
      <c r="J895" s="22">
        <f t="shared" si="52"/>
        <v>49.762711864406775</v>
      </c>
      <c r="K895" s="21">
        <v>313126</v>
      </c>
      <c r="L895" s="21">
        <v>33920</v>
      </c>
      <c r="M895" s="21">
        <f t="shared" si="53"/>
        <v>261080</v>
      </c>
      <c r="N895" s="21">
        <v>300221</v>
      </c>
      <c r="O895" s="23">
        <f t="shared" si="54"/>
        <v>0.86962604214895023</v>
      </c>
      <c r="P895" s="24">
        <v>2118</v>
      </c>
      <c r="Q895" s="25">
        <f t="shared" si="55"/>
        <v>123.26723323890462</v>
      </c>
      <c r="R895" s="26" t="s">
        <v>1911</v>
      </c>
      <c r="S895" s="27">
        <f>ABS(O1293-O895)*100</f>
        <v>5.1253702967007158</v>
      </c>
      <c r="T895" s="19" t="s">
        <v>52</v>
      </c>
      <c r="U895" s="19" t="s">
        <v>36</v>
      </c>
      <c r="V895" s="21">
        <v>33920</v>
      </c>
      <c r="W895" s="19" t="s">
        <v>31</v>
      </c>
      <c r="X895" s="19" t="s">
        <v>1912</v>
      </c>
      <c r="Y895" s="19" t="s">
        <v>33</v>
      </c>
      <c r="Z895" s="19">
        <v>85</v>
      </c>
    </row>
    <row r="896" spans="1:26" x14ac:dyDescent="0.3">
      <c r="A896" s="19" t="s">
        <v>1911</v>
      </c>
      <c r="B896" s="19" t="s">
        <v>1915</v>
      </c>
      <c r="C896" s="19" t="s">
        <v>1916</v>
      </c>
      <c r="D896" s="20">
        <v>45603</v>
      </c>
      <c r="E896" s="21">
        <v>369000</v>
      </c>
      <c r="F896" s="19" t="s">
        <v>27</v>
      </c>
      <c r="G896" s="19" t="s">
        <v>28</v>
      </c>
      <c r="H896" s="21">
        <v>369000</v>
      </c>
      <c r="I896" s="21">
        <v>17900</v>
      </c>
      <c r="J896" s="22">
        <f t="shared" ref="J896:J959" si="56">I896/H896*100</f>
        <v>4.8509485094850948</v>
      </c>
      <c r="K896" s="21">
        <v>356054</v>
      </c>
      <c r="L896" s="21">
        <v>37932</v>
      </c>
      <c r="M896" s="21">
        <f t="shared" ref="M896:M959" si="57">H896-L896</f>
        <v>331068</v>
      </c>
      <c r="N896" s="21">
        <v>342066</v>
      </c>
      <c r="O896" s="23">
        <f t="shared" ref="O896:O959" si="58">M896/N896</f>
        <v>0.96784830997526794</v>
      </c>
      <c r="P896" s="24">
        <v>2039</v>
      </c>
      <c r="Q896" s="25">
        <f t="shared" ref="Q896:Q959" si="59">M896/P896</f>
        <v>162.36782736635607</v>
      </c>
      <c r="R896" s="26" t="s">
        <v>1911</v>
      </c>
      <c r="S896" s="27">
        <f>ABS(O1293-O896)*100</f>
        <v>4.6968564859310558</v>
      </c>
      <c r="T896" s="19" t="s">
        <v>52</v>
      </c>
      <c r="U896" s="19" t="s">
        <v>31</v>
      </c>
      <c r="V896" s="21">
        <v>37932</v>
      </c>
      <c r="W896" s="19" t="s">
        <v>31</v>
      </c>
      <c r="X896" s="19" t="s">
        <v>1912</v>
      </c>
      <c r="Y896" s="19" t="s">
        <v>33</v>
      </c>
      <c r="Z896" s="19">
        <v>98</v>
      </c>
    </row>
    <row r="897" spans="1:26" x14ac:dyDescent="0.3">
      <c r="A897" s="10" t="s">
        <v>1911</v>
      </c>
      <c r="B897" s="10" t="s">
        <v>1917</v>
      </c>
      <c r="C897" s="10" t="s">
        <v>1918</v>
      </c>
      <c r="D897" s="11">
        <v>45265</v>
      </c>
      <c r="E897" s="12">
        <v>315000</v>
      </c>
      <c r="F897" s="10" t="s">
        <v>27</v>
      </c>
      <c r="G897" s="10" t="s">
        <v>28</v>
      </c>
      <c r="H897" s="12">
        <v>315000</v>
      </c>
      <c r="I897" s="12">
        <v>147100</v>
      </c>
      <c r="J897" s="13">
        <f t="shared" si="56"/>
        <v>46.698412698412703</v>
      </c>
      <c r="K897" s="12">
        <v>313418</v>
      </c>
      <c r="L897" s="12">
        <v>40003</v>
      </c>
      <c r="M897" s="12">
        <f t="shared" si="57"/>
        <v>274997</v>
      </c>
      <c r="N897" s="12">
        <v>293994</v>
      </c>
      <c r="O897" s="14">
        <f t="shared" si="58"/>
        <v>0.93538303502792575</v>
      </c>
      <c r="P897" s="15">
        <v>1938</v>
      </c>
      <c r="Q897" s="16">
        <f t="shared" si="59"/>
        <v>141.89731682146544</v>
      </c>
      <c r="R897" s="17" t="s">
        <v>1911</v>
      </c>
      <c r="S897" s="18">
        <f>ABS(O1293-O897)*100</f>
        <v>1.4503289911968364</v>
      </c>
      <c r="T897" s="10" t="s">
        <v>52</v>
      </c>
      <c r="U897" s="10" t="s">
        <v>36</v>
      </c>
      <c r="V897" s="12">
        <v>40003</v>
      </c>
      <c r="W897" s="10" t="s">
        <v>31</v>
      </c>
      <c r="X897" s="10" t="s">
        <v>1912</v>
      </c>
      <c r="Y897" s="10" t="s">
        <v>33</v>
      </c>
      <c r="Z897" s="10">
        <v>89</v>
      </c>
    </row>
    <row r="898" spans="1:26" x14ac:dyDescent="0.3">
      <c r="A898" s="10" t="s">
        <v>1911</v>
      </c>
      <c r="B898" s="10" t="s">
        <v>1919</v>
      </c>
      <c r="C898" s="10" t="s">
        <v>1920</v>
      </c>
      <c r="D898" s="11">
        <v>45387</v>
      </c>
      <c r="E898" s="12">
        <v>360000</v>
      </c>
      <c r="F898" s="10" t="s">
        <v>27</v>
      </c>
      <c r="G898" s="10" t="s">
        <v>28</v>
      </c>
      <c r="H898" s="12">
        <v>360000</v>
      </c>
      <c r="I898" s="12">
        <v>179600</v>
      </c>
      <c r="J898" s="13">
        <f t="shared" si="56"/>
        <v>49.888888888888886</v>
      </c>
      <c r="K898" s="12">
        <v>361086</v>
      </c>
      <c r="L898" s="12">
        <v>33920</v>
      </c>
      <c r="M898" s="12">
        <f t="shared" si="57"/>
        <v>326080</v>
      </c>
      <c r="N898" s="12">
        <v>351791</v>
      </c>
      <c r="O898" s="14">
        <f t="shared" si="58"/>
        <v>0.92691399154611687</v>
      </c>
      <c r="P898" s="15">
        <v>2561</v>
      </c>
      <c r="Q898" s="16">
        <f t="shared" si="59"/>
        <v>127.32526356891839</v>
      </c>
      <c r="R898" s="17" t="s">
        <v>1911</v>
      </c>
      <c r="S898" s="18">
        <f>ABS(O1293-O898)*100</f>
        <v>0.60342464301594845</v>
      </c>
      <c r="T898" s="10" t="s">
        <v>52</v>
      </c>
      <c r="U898" s="10" t="s">
        <v>36</v>
      </c>
      <c r="V898" s="12">
        <v>33920</v>
      </c>
      <c r="W898" s="10" t="s">
        <v>31</v>
      </c>
      <c r="X898" s="10" t="s">
        <v>1912</v>
      </c>
      <c r="Y898" s="10" t="s">
        <v>33</v>
      </c>
      <c r="Z898" s="10">
        <v>89</v>
      </c>
    </row>
    <row r="899" spans="1:26" x14ac:dyDescent="0.3">
      <c r="A899" s="19" t="s">
        <v>1911</v>
      </c>
      <c r="B899" s="19" t="s">
        <v>1921</v>
      </c>
      <c r="C899" s="19" t="s">
        <v>1922</v>
      </c>
      <c r="D899" s="20">
        <v>45604</v>
      </c>
      <c r="E899" s="21">
        <v>384900</v>
      </c>
      <c r="F899" s="19" t="s">
        <v>27</v>
      </c>
      <c r="G899" s="19" t="s">
        <v>28</v>
      </c>
      <c r="H899" s="21">
        <v>384900</v>
      </c>
      <c r="I899" s="21">
        <v>24000</v>
      </c>
      <c r="J899" s="22">
        <f t="shared" si="56"/>
        <v>6.2353858144972722</v>
      </c>
      <c r="K899" s="21">
        <v>380432</v>
      </c>
      <c r="L899" s="21">
        <v>50872</v>
      </c>
      <c r="M899" s="21">
        <f t="shared" si="57"/>
        <v>334028</v>
      </c>
      <c r="N899" s="21">
        <v>354365</v>
      </c>
      <c r="O899" s="23">
        <f t="shared" si="58"/>
        <v>0.94261002074132605</v>
      </c>
      <c r="P899" s="24">
        <v>2238</v>
      </c>
      <c r="Q899" s="25">
        <f t="shared" si="59"/>
        <v>149.25290437890973</v>
      </c>
      <c r="R899" s="26" t="s">
        <v>1911</v>
      </c>
      <c r="S899" s="27">
        <f>ABS(O1293-O899)*100</f>
        <v>2.1730275625368667</v>
      </c>
      <c r="T899" s="19" t="s">
        <v>52</v>
      </c>
      <c r="U899" s="19" t="s">
        <v>31</v>
      </c>
      <c r="V899" s="21">
        <v>50872</v>
      </c>
      <c r="W899" s="19" t="s">
        <v>31</v>
      </c>
      <c r="X899" s="19" t="s">
        <v>1912</v>
      </c>
      <c r="Y899" s="19" t="s">
        <v>33</v>
      </c>
      <c r="Z899" s="19">
        <v>98</v>
      </c>
    </row>
    <row r="900" spans="1:26" x14ac:dyDescent="0.3">
      <c r="A900" s="19" t="s">
        <v>1939</v>
      </c>
      <c r="B900" s="19" t="s">
        <v>1937</v>
      </c>
      <c r="C900" s="19" t="s">
        <v>1938</v>
      </c>
      <c r="D900" s="20">
        <v>45715</v>
      </c>
      <c r="E900" s="21">
        <v>120000</v>
      </c>
      <c r="F900" s="19" t="s">
        <v>27</v>
      </c>
      <c r="G900" s="19" t="s">
        <v>28</v>
      </c>
      <c r="H900" s="21">
        <v>120000</v>
      </c>
      <c r="I900" s="21">
        <v>65700</v>
      </c>
      <c r="J900" s="22">
        <f t="shared" si="56"/>
        <v>54.75</v>
      </c>
      <c r="K900" s="21">
        <v>150136</v>
      </c>
      <c r="L900" s="21">
        <v>12876</v>
      </c>
      <c r="M900" s="21">
        <f t="shared" si="57"/>
        <v>107124</v>
      </c>
      <c r="N900" s="21">
        <v>68630</v>
      </c>
      <c r="O900" s="23">
        <f t="shared" si="58"/>
        <v>1.5608917383068628</v>
      </c>
      <c r="P900" s="24">
        <v>870</v>
      </c>
      <c r="Q900" s="25">
        <f t="shared" si="59"/>
        <v>123.13103448275862</v>
      </c>
      <c r="R900" s="26" t="s">
        <v>1939</v>
      </c>
      <c r="S900" s="27">
        <f>ABS(O1286-O900)*100</f>
        <v>98.630198516174389</v>
      </c>
      <c r="T900" s="19" t="s">
        <v>30</v>
      </c>
      <c r="U900" s="19" t="s">
        <v>31</v>
      </c>
      <c r="V900" s="21">
        <v>10214</v>
      </c>
      <c r="W900" s="19" t="s">
        <v>31</v>
      </c>
      <c r="X900" s="19" t="s">
        <v>1940</v>
      </c>
      <c r="Y900" s="19" t="s">
        <v>33</v>
      </c>
      <c r="Z900" s="19">
        <v>45</v>
      </c>
    </row>
    <row r="901" spans="1:26" x14ac:dyDescent="0.3">
      <c r="A901" s="19" t="s">
        <v>1939</v>
      </c>
      <c r="B901" s="19" t="s">
        <v>1941</v>
      </c>
      <c r="C901" s="19" t="s">
        <v>1942</v>
      </c>
      <c r="D901" s="20">
        <v>45336</v>
      </c>
      <c r="E901" s="21">
        <v>140000</v>
      </c>
      <c r="F901" s="19" t="s">
        <v>27</v>
      </c>
      <c r="G901" s="19" t="s">
        <v>28</v>
      </c>
      <c r="H901" s="21">
        <v>140000</v>
      </c>
      <c r="I901" s="21">
        <v>65100</v>
      </c>
      <c r="J901" s="22">
        <f t="shared" si="56"/>
        <v>46.5</v>
      </c>
      <c r="K901" s="21">
        <v>182602</v>
      </c>
      <c r="L901" s="21">
        <v>12922</v>
      </c>
      <c r="M901" s="21">
        <f t="shared" si="57"/>
        <v>127078</v>
      </c>
      <c r="N901" s="21">
        <v>84840</v>
      </c>
      <c r="O901" s="23">
        <f t="shared" si="58"/>
        <v>1.4978547854785478</v>
      </c>
      <c r="P901" s="24">
        <v>1129</v>
      </c>
      <c r="Q901" s="25">
        <f t="shared" si="59"/>
        <v>112.55801594331267</v>
      </c>
      <c r="R901" s="26" t="s">
        <v>1939</v>
      </c>
      <c r="S901" s="27">
        <f>ABS(O1286-O901)*100</f>
        <v>92.326503233342891</v>
      </c>
      <c r="T901" s="19" t="s">
        <v>30</v>
      </c>
      <c r="U901" s="19" t="s">
        <v>36</v>
      </c>
      <c r="V901" s="21">
        <v>11223</v>
      </c>
      <c r="W901" s="19" t="s">
        <v>31</v>
      </c>
      <c r="X901" s="19" t="s">
        <v>1940</v>
      </c>
      <c r="Y901" s="19" t="s">
        <v>33</v>
      </c>
      <c r="Z901" s="19">
        <v>45</v>
      </c>
    </row>
    <row r="902" spans="1:26" x14ac:dyDescent="0.3">
      <c r="A902" s="10" t="s">
        <v>1939</v>
      </c>
      <c r="B902" s="10" t="s">
        <v>1943</v>
      </c>
      <c r="C902" s="10" t="s">
        <v>1944</v>
      </c>
      <c r="D902" s="11">
        <v>45048</v>
      </c>
      <c r="E902" s="12">
        <v>163000</v>
      </c>
      <c r="F902" s="10" t="s">
        <v>27</v>
      </c>
      <c r="G902" s="10" t="s">
        <v>28</v>
      </c>
      <c r="H902" s="12">
        <v>163000</v>
      </c>
      <c r="I902" s="12">
        <v>75200</v>
      </c>
      <c r="J902" s="13">
        <f t="shared" si="56"/>
        <v>46.134969325153378</v>
      </c>
      <c r="K902" s="12">
        <v>200244</v>
      </c>
      <c r="L902" s="12">
        <v>10138</v>
      </c>
      <c r="M902" s="12">
        <f t="shared" si="57"/>
        <v>152862</v>
      </c>
      <c r="N902" s="12">
        <v>95053</v>
      </c>
      <c r="O902" s="14">
        <f t="shared" si="58"/>
        <v>1.6081764910102785</v>
      </c>
      <c r="P902" s="15">
        <v>1760</v>
      </c>
      <c r="Q902" s="16">
        <f t="shared" si="59"/>
        <v>86.853409090909096</v>
      </c>
      <c r="R902" s="17" t="s">
        <v>1939</v>
      </c>
      <c r="S902" s="18">
        <f>ABS(O1286-O902)*100</f>
        <v>103.35867378651598</v>
      </c>
      <c r="T902" s="10" t="s">
        <v>52</v>
      </c>
      <c r="U902" s="10" t="s">
        <v>36</v>
      </c>
      <c r="V902" s="12">
        <v>10138</v>
      </c>
      <c r="W902" s="10" t="s">
        <v>31</v>
      </c>
      <c r="X902" s="10" t="s">
        <v>1940</v>
      </c>
      <c r="Y902" s="10" t="s">
        <v>33</v>
      </c>
      <c r="Z902" s="10">
        <v>40</v>
      </c>
    </row>
    <row r="903" spans="1:26" x14ac:dyDescent="0.3">
      <c r="A903" s="10" t="s">
        <v>1947</v>
      </c>
      <c r="B903" s="10" t="s">
        <v>1945</v>
      </c>
      <c r="C903" s="10" t="s">
        <v>1946</v>
      </c>
      <c r="D903" s="11">
        <v>45427</v>
      </c>
      <c r="E903" s="12">
        <v>430000</v>
      </c>
      <c r="F903" s="10" t="s">
        <v>27</v>
      </c>
      <c r="G903" s="10" t="s">
        <v>28</v>
      </c>
      <c r="H903" s="12">
        <v>430000</v>
      </c>
      <c r="I903" s="12">
        <v>142400</v>
      </c>
      <c r="J903" s="13">
        <f t="shared" si="56"/>
        <v>33.116279069767444</v>
      </c>
      <c r="K903" s="12">
        <v>327476</v>
      </c>
      <c r="L903" s="12">
        <v>14922</v>
      </c>
      <c r="M903" s="12">
        <f t="shared" si="57"/>
        <v>415078</v>
      </c>
      <c r="N903" s="12">
        <v>156277</v>
      </c>
      <c r="O903" s="14">
        <f t="shared" si="58"/>
        <v>2.6560402362471764</v>
      </c>
      <c r="P903" s="15">
        <v>2880</v>
      </c>
      <c r="Q903" s="16">
        <f t="shared" si="59"/>
        <v>144.12430555555557</v>
      </c>
      <c r="R903" s="17" t="s">
        <v>1947</v>
      </c>
      <c r="S903" s="18">
        <f>ABS(O1286-O903)*100</f>
        <v>208.14504831020577</v>
      </c>
      <c r="T903" s="10" t="s">
        <v>52</v>
      </c>
      <c r="U903" s="10" t="s">
        <v>36</v>
      </c>
      <c r="V903" s="12">
        <v>14922</v>
      </c>
      <c r="W903" s="10" t="s">
        <v>31</v>
      </c>
      <c r="X903" s="10" t="s">
        <v>1948</v>
      </c>
      <c r="Y903" s="10" t="s">
        <v>33</v>
      </c>
      <c r="Z903" s="10">
        <v>38</v>
      </c>
    </row>
    <row r="904" spans="1:26" x14ac:dyDescent="0.3">
      <c r="A904" s="19" t="s">
        <v>1947</v>
      </c>
      <c r="B904" s="19" t="s">
        <v>1949</v>
      </c>
      <c r="C904" s="19" t="s">
        <v>1950</v>
      </c>
      <c r="D904" s="20">
        <v>45153</v>
      </c>
      <c r="E904" s="21">
        <v>165000</v>
      </c>
      <c r="F904" s="19" t="s">
        <v>27</v>
      </c>
      <c r="G904" s="19" t="s">
        <v>28</v>
      </c>
      <c r="H904" s="21">
        <v>165000</v>
      </c>
      <c r="I904" s="21">
        <v>62400</v>
      </c>
      <c r="J904" s="22">
        <f t="shared" si="56"/>
        <v>37.81818181818182</v>
      </c>
      <c r="K904" s="21">
        <v>186807</v>
      </c>
      <c r="L904" s="21">
        <v>12187</v>
      </c>
      <c r="M904" s="21">
        <f t="shared" si="57"/>
        <v>152813</v>
      </c>
      <c r="N904" s="21">
        <v>87310</v>
      </c>
      <c r="O904" s="23">
        <f t="shared" si="58"/>
        <v>1.7502347955560646</v>
      </c>
      <c r="P904" s="24">
        <v>1020</v>
      </c>
      <c r="Q904" s="25">
        <f t="shared" si="59"/>
        <v>149.81666666666666</v>
      </c>
      <c r="R904" s="26" t="s">
        <v>1947</v>
      </c>
      <c r="S904" s="27">
        <f>ABS(O1286-O904)*100</f>
        <v>117.56450424109457</v>
      </c>
      <c r="T904" s="19" t="s">
        <v>30</v>
      </c>
      <c r="U904" s="19" t="s">
        <v>36</v>
      </c>
      <c r="V904" s="21">
        <v>12187</v>
      </c>
      <c r="W904" s="19" t="s">
        <v>31</v>
      </c>
      <c r="X904" s="19" t="s">
        <v>1948</v>
      </c>
      <c r="Y904" s="19" t="s">
        <v>33</v>
      </c>
      <c r="Z904" s="19">
        <v>45</v>
      </c>
    </row>
    <row r="905" spans="1:26" x14ac:dyDescent="0.3">
      <c r="A905" s="10" t="s">
        <v>1947</v>
      </c>
      <c r="B905" s="10" t="s">
        <v>1998</v>
      </c>
      <c r="C905" s="10" t="s">
        <v>1999</v>
      </c>
      <c r="D905" s="11">
        <v>45152</v>
      </c>
      <c r="E905" s="12">
        <v>133900</v>
      </c>
      <c r="F905" s="10" t="s">
        <v>27</v>
      </c>
      <c r="G905" s="10" t="s">
        <v>28</v>
      </c>
      <c r="H905" s="12">
        <v>133900</v>
      </c>
      <c r="I905" s="12">
        <v>62300</v>
      </c>
      <c r="J905" s="13">
        <f t="shared" si="56"/>
        <v>46.52725914861837</v>
      </c>
      <c r="K905" s="12">
        <v>181616</v>
      </c>
      <c r="L905" s="12">
        <v>14020</v>
      </c>
      <c r="M905" s="12">
        <f t="shared" si="57"/>
        <v>119880</v>
      </c>
      <c r="N905" s="12">
        <v>83798</v>
      </c>
      <c r="O905" s="14">
        <f t="shared" si="58"/>
        <v>1.4305830688083248</v>
      </c>
      <c r="P905" s="15">
        <v>976</v>
      </c>
      <c r="Q905" s="16">
        <f t="shared" si="59"/>
        <v>122.82786885245902</v>
      </c>
      <c r="R905" s="17" t="s">
        <v>1947</v>
      </c>
      <c r="S905" s="18">
        <f>ABS(O1264-O905)*100</f>
        <v>68.134728930341979</v>
      </c>
      <c r="T905" s="10" t="s">
        <v>43</v>
      </c>
      <c r="U905" s="10" t="s">
        <v>36</v>
      </c>
      <c r="V905" s="12">
        <v>14020</v>
      </c>
      <c r="W905" s="10" t="s">
        <v>31</v>
      </c>
      <c r="X905" s="10" t="s">
        <v>1948</v>
      </c>
      <c r="Y905" s="10" t="s">
        <v>33</v>
      </c>
      <c r="Z905" s="10">
        <v>45</v>
      </c>
    </row>
    <row r="906" spans="1:26" x14ac:dyDescent="0.3">
      <c r="A906" s="19" t="s">
        <v>1947</v>
      </c>
      <c r="B906" s="19" t="s">
        <v>2028</v>
      </c>
      <c r="C906" s="19" t="s">
        <v>2029</v>
      </c>
      <c r="D906" s="20">
        <v>45526</v>
      </c>
      <c r="E906" s="21">
        <v>95000</v>
      </c>
      <c r="F906" s="19" t="s">
        <v>27</v>
      </c>
      <c r="G906" s="19" t="s">
        <v>28</v>
      </c>
      <c r="H906" s="21">
        <v>95000</v>
      </c>
      <c r="I906" s="21">
        <v>60800</v>
      </c>
      <c r="J906" s="22">
        <f t="shared" si="56"/>
        <v>64</v>
      </c>
      <c r="K906" s="21">
        <v>144870</v>
      </c>
      <c r="L906" s="21">
        <v>12670</v>
      </c>
      <c r="M906" s="21">
        <f t="shared" si="57"/>
        <v>82330</v>
      </c>
      <c r="N906" s="21">
        <v>75846</v>
      </c>
      <c r="O906" s="23">
        <f t="shared" si="58"/>
        <v>1.0854890172191018</v>
      </c>
      <c r="P906" s="24">
        <v>1176</v>
      </c>
      <c r="Q906" s="25">
        <f t="shared" si="59"/>
        <v>70.008503401360542</v>
      </c>
      <c r="R906" s="26" t="s">
        <v>1947</v>
      </c>
      <c r="S906" s="27">
        <f>ABS(O1252-O906)*100</f>
        <v>9.6322540501070257</v>
      </c>
      <c r="T906" s="19" t="s">
        <v>30</v>
      </c>
      <c r="U906" s="19" t="s">
        <v>36</v>
      </c>
      <c r="V906" s="21">
        <v>12670</v>
      </c>
      <c r="W906" s="19" t="s">
        <v>31</v>
      </c>
      <c r="X906" s="19" t="s">
        <v>1948</v>
      </c>
      <c r="Y906" s="19" t="s">
        <v>33</v>
      </c>
      <c r="Z906" s="19">
        <v>47</v>
      </c>
    </row>
    <row r="907" spans="1:26" x14ac:dyDescent="0.3">
      <c r="A907" s="19" t="s">
        <v>1953</v>
      </c>
      <c r="B907" s="19" t="s">
        <v>1951</v>
      </c>
      <c r="C907" s="19" t="s">
        <v>1952</v>
      </c>
      <c r="D907" s="20">
        <v>45667</v>
      </c>
      <c r="E907" s="21">
        <v>115000</v>
      </c>
      <c r="F907" s="19" t="s">
        <v>27</v>
      </c>
      <c r="G907" s="19" t="s">
        <v>28</v>
      </c>
      <c r="H907" s="21">
        <v>115000</v>
      </c>
      <c r="I907" s="21">
        <v>57400</v>
      </c>
      <c r="J907" s="22">
        <f t="shared" si="56"/>
        <v>49.913043478260875</v>
      </c>
      <c r="K907" s="21">
        <v>135410</v>
      </c>
      <c r="L907" s="21">
        <v>12604</v>
      </c>
      <c r="M907" s="21">
        <f t="shared" si="57"/>
        <v>102396</v>
      </c>
      <c r="N907" s="21">
        <v>67107</v>
      </c>
      <c r="O907" s="23">
        <f t="shared" si="58"/>
        <v>1.5258616835799543</v>
      </c>
      <c r="P907" s="24">
        <v>945</v>
      </c>
      <c r="Q907" s="25">
        <f t="shared" si="59"/>
        <v>108.35555555555555</v>
      </c>
      <c r="R907" s="26" t="s">
        <v>1953</v>
      </c>
      <c r="S907" s="27">
        <f>ABS(O1288-O907)*100</f>
        <v>50.151030409679478</v>
      </c>
      <c r="T907" s="19" t="s">
        <v>30</v>
      </c>
      <c r="U907" s="19" t="s">
        <v>31</v>
      </c>
      <c r="V907" s="21">
        <v>11853</v>
      </c>
      <c r="W907" s="19" t="s">
        <v>31</v>
      </c>
      <c r="X907" s="19" t="s">
        <v>1954</v>
      </c>
      <c r="Y907" s="19" t="s">
        <v>33</v>
      </c>
      <c r="Z907" s="19">
        <v>45</v>
      </c>
    </row>
    <row r="908" spans="1:26" x14ac:dyDescent="0.3">
      <c r="A908" s="10" t="s">
        <v>1953</v>
      </c>
      <c r="B908" s="10" t="s">
        <v>1955</v>
      </c>
      <c r="C908" s="10" t="s">
        <v>1956</v>
      </c>
      <c r="D908" s="11">
        <v>45072</v>
      </c>
      <c r="E908" s="12">
        <v>170000</v>
      </c>
      <c r="F908" s="10" t="s">
        <v>27</v>
      </c>
      <c r="G908" s="10" t="s">
        <v>28</v>
      </c>
      <c r="H908" s="12">
        <v>170000</v>
      </c>
      <c r="I908" s="12">
        <v>70500</v>
      </c>
      <c r="J908" s="13">
        <f t="shared" si="56"/>
        <v>41.470588235294123</v>
      </c>
      <c r="K908" s="12">
        <v>210978</v>
      </c>
      <c r="L908" s="12">
        <v>17779</v>
      </c>
      <c r="M908" s="12">
        <f t="shared" si="57"/>
        <v>152221</v>
      </c>
      <c r="N908" s="12">
        <v>105573</v>
      </c>
      <c r="O908" s="14">
        <f t="shared" si="58"/>
        <v>1.4418553986341205</v>
      </c>
      <c r="P908" s="15">
        <v>1270</v>
      </c>
      <c r="Q908" s="16">
        <f t="shared" si="59"/>
        <v>119.85905511811023</v>
      </c>
      <c r="R908" s="17" t="s">
        <v>1953</v>
      </c>
      <c r="S908" s="18">
        <f>ABS(O1288-O908)*100</f>
        <v>41.750401915096091</v>
      </c>
      <c r="T908" s="10" t="s">
        <v>30</v>
      </c>
      <c r="U908" s="10" t="s">
        <v>36</v>
      </c>
      <c r="V908" s="12">
        <v>17779</v>
      </c>
      <c r="W908" s="10" t="s">
        <v>31</v>
      </c>
      <c r="X908" s="10" t="s">
        <v>1954</v>
      </c>
      <c r="Y908" s="10" t="s">
        <v>33</v>
      </c>
      <c r="Z908" s="10">
        <v>45</v>
      </c>
    </row>
    <row r="909" spans="1:26" x14ac:dyDescent="0.3">
      <c r="A909" s="10" t="s">
        <v>1959</v>
      </c>
      <c r="B909" s="10" t="s">
        <v>1957</v>
      </c>
      <c r="C909" s="10" t="s">
        <v>1958</v>
      </c>
      <c r="D909" s="11">
        <v>45520</v>
      </c>
      <c r="E909" s="12">
        <v>215000</v>
      </c>
      <c r="F909" s="10" t="s">
        <v>27</v>
      </c>
      <c r="G909" s="10" t="s">
        <v>28</v>
      </c>
      <c r="H909" s="12">
        <v>215000</v>
      </c>
      <c r="I909" s="12">
        <v>99100</v>
      </c>
      <c r="J909" s="13">
        <f t="shared" si="56"/>
        <v>46.093023255813954</v>
      </c>
      <c r="K909" s="12">
        <v>204572</v>
      </c>
      <c r="L909" s="12">
        <v>12751</v>
      </c>
      <c r="M909" s="12">
        <f t="shared" si="57"/>
        <v>202249</v>
      </c>
      <c r="N909" s="12">
        <v>106567</v>
      </c>
      <c r="O909" s="14">
        <f t="shared" si="58"/>
        <v>1.8978576857751461</v>
      </c>
      <c r="P909" s="15">
        <v>1595</v>
      </c>
      <c r="Q909" s="16">
        <f t="shared" si="59"/>
        <v>126.80188087774295</v>
      </c>
      <c r="R909" s="17" t="s">
        <v>1959</v>
      </c>
      <c r="S909" s="18">
        <f>ABS(O1288-O909)*100</f>
        <v>87.350630629198662</v>
      </c>
      <c r="T909" s="10" t="s">
        <v>708</v>
      </c>
      <c r="U909" s="10" t="s">
        <v>36</v>
      </c>
      <c r="V909" s="12">
        <v>12751</v>
      </c>
      <c r="W909" s="10" t="s">
        <v>31</v>
      </c>
      <c r="X909" s="10" t="s">
        <v>1954</v>
      </c>
      <c r="Y909" s="10" t="s">
        <v>33</v>
      </c>
      <c r="Z909" s="10">
        <v>45</v>
      </c>
    </row>
    <row r="910" spans="1:26" x14ac:dyDescent="0.3">
      <c r="A910" s="19" t="s">
        <v>1959</v>
      </c>
      <c r="B910" s="19" t="s">
        <v>1960</v>
      </c>
      <c r="C910" s="19" t="s">
        <v>1961</v>
      </c>
      <c r="D910" s="20">
        <v>45527</v>
      </c>
      <c r="E910" s="21">
        <v>255000</v>
      </c>
      <c r="F910" s="19" t="s">
        <v>27</v>
      </c>
      <c r="G910" s="19" t="s">
        <v>28</v>
      </c>
      <c r="H910" s="21">
        <v>255000</v>
      </c>
      <c r="I910" s="21">
        <v>93900</v>
      </c>
      <c r="J910" s="22">
        <f t="shared" si="56"/>
        <v>36.823529411764703</v>
      </c>
      <c r="K910" s="21">
        <v>196131</v>
      </c>
      <c r="L910" s="21">
        <v>13782</v>
      </c>
      <c r="M910" s="21">
        <f t="shared" si="57"/>
        <v>241218</v>
      </c>
      <c r="N910" s="21">
        <v>101305</v>
      </c>
      <c r="O910" s="23">
        <f t="shared" si="58"/>
        <v>2.3811065593998322</v>
      </c>
      <c r="P910" s="24">
        <v>1595</v>
      </c>
      <c r="Q910" s="25">
        <f t="shared" si="59"/>
        <v>151.23385579937303</v>
      </c>
      <c r="R910" s="26" t="s">
        <v>1959</v>
      </c>
      <c r="S910" s="27">
        <f>ABS(O1288-O910)*100</f>
        <v>135.67551799166725</v>
      </c>
      <c r="T910" s="19" t="s">
        <v>708</v>
      </c>
      <c r="U910" s="19" t="s">
        <v>36</v>
      </c>
      <c r="V910" s="21">
        <v>13782</v>
      </c>
      <c r="W910" s="19" t="s">
        <v>31</v>
      </c>
      <c r="X910" s="19" t="s">
        <v>1954</v>
      </c>
      <c r="Y910" s="19" t="s">
        <v>33</v>
      </c>
      <c r="Z910" s="19">
        <v>45</v>
      </c>
    </row>
    <row r="911" spans="1:26" x14ac:dyDescent="0.3">
      <c r="A911" s="19" t="s">
        <v>1959</v>
      </c>
      <c r="B911" s="19" t="s">
        <v>1962</v>
      </c>
      <c r="C911" s="19" t="s">
        <v>1963</v>
      </c>
      <c r="D911" s="20">
        <v>45446</v>
      </c>
      <c r="E911" s="21">
        <v>270000</v>
      </c>
      <c r="F911" s="19" t="s">
        <v>27</v>
      </c>
      <c r="G911" s="19" t="s">
        <v>28</v>
      </c>
      <c r="H911" s="21">
        <v>270000</v>
      </c>
      <c r="I911" s="21">
        <v>94000</v>
      </c>
      <c r="J911" s="22">
        <f t="shared" si="56"/>
        <v>34.814814814814817</v>
      </c>
      <c r="K911" s="21">
        <v>197853</v>
      </c>
      <c r="L911" s="21">
        <v>13634</v>
      </c>
      <c r="M911" s="21">
        <f t="shared" si="57"/>
        <v>256366</v>
      </c>
      <c r="N911" s="21">
        <v>102343</v>
      </c>
      <c r="O911" s="23">
        <f t="shared" si="58"/>
        <v>2.5049685860293329</v>
      </c>
      <c r="P911" s="24">
        <v>1190</v>
      </c>
      <c r="Q911" s="25">
        <f t="shared" si="59"/>
        <v>215.43361344537814</v>
      </c>
      <c r="R911" s="26" t="s">
        <v>1959</v>
      </c>
      <c r="S911" s="27">
        <f>ABS(O1288-O911)*100</f>
        <v>148.06172065461735</v>
      </c>
      <c r="T911" s="19" t="s">
        <v>30</v>
      </c>
      <c r="U911" s="19" t="s">
        <v>36</v>
      </c>
      <c r="V911" s="21">
        <v>13634</v>
      </c>
      <c r="W911" s="19" t="s">
        <v>31</v>
      </c>
      <c r="X911" s="19" t="s">
        <v>1954</v>
      </c>
      <c r="Y911" s="19" t="s">
        <v>33</v>
      </c>
      <c r="Z911" s="19">
        <v>45</v>
      </c>
    </row>
    <row r="912" spans="1:26" x14ac:dyDescent="0.3">
      <c r="A912" s="10" t="s">
        <v>1959</v>
      </c>
      <c r="B912" s="10" t="s">
        <v>1964</v>
      </c>
      <c r="C912" s="10" t="s">
        <v>1965</v>
      </c>
      <c r="D912" s="11">
        <v>45548</v>
      </c>
      <c r="E912" s="12">
        <v>150000</v>
      </c>
      <c r="F912" s="10" t="s">
        <v>27</v>
      </c>
      <c r="G912" s="10" t="s">
        <v>28</v>
      </c>
      <c r="H912" s="12">
        <v>150000</v>
      </c>
      <c r="I912" s="12">
        <v>94900</v>
      </c>
      <c r="J912" s="13">
        <f t="shared" si="56"/>
        <v>63.266666666666673</v>
      </c>
      <c r="K912" s="12">
        <v>200352</v>
      </c>
      <c r="L912" s="12">
        <v>18480</v>
      </c>
      <c r="M912" s="12">
        <f t="shared" si="57"/>
        <v>131520</v>
      </c>
      <c r="N912" s="12">
        <v>101040</v>
      </c>
      <c r="O912" s="14">
        <f t="shared" si="58"/>
        <v>1.3016627078384797</v>
      </c>
      <c r="P912" s="15">
        <v>1144</v>
      </c>
      <c r="Q912" s="16">
        <f t="shared" si="59"/>
        <v>114.96503496503496</v>
      </c>
      <c r="R912" s="17" t="s">
        <v>1959</v>
      </c>
      <c r="S912" s="18">
        <f>ABS(O1288-O912)*100</f>
        <v>27.731132835532012</v>
      </c>
      <c r="T912" s="10" t="s">
        <v>30</v>
      </c>
      <c r="U912" s="10" t="s">
        <v>36</v>
      </c>
      <c r="V912" s="12">
        <v>15585</v>
      </c>
      <c r="W912" s="10" t="s">
        <v>31</v>
      </c>
      <c r="X912" s="10" t="s">
        <v>1954</v>
      </c>
      <c r="Y912" s="10" t="s">
        <v>33</v>
      </c>
      <c r="Z912" s="10">
        <v>45</v>
      </c>
    </row>
    <row r="913" spans="1:26" x14ac:dyDescent="0.3">
      <c r="A913" s="10" t="s">
        <v>1959</v>
      </c>
      <c r="B913" s="10" t="s">
        <v>1966</v>
      </c>
      <c r="C913" s="10" t="s">
        <v>1967</v>
      </c>
      <c r="D913" s="11">
        <v>45579</v>
      </c>
      <c r="E913" s="12">
        <v>231000</v>
      </c>
      <c r="F913" s="10" t="s">
        <v>27</v>
      </c>
      <c r="G913" s="10" t="s">
        <v>28</v>
      </c>
      <c r="H913" s="12">
        <v>231000</v>
      </c>
      <c r="I913" s="12">
        <v>94700</v>
      </c>
      <c r="J913" s="13">
        <f t="shared" si="56"/>
        <v>40.995670995670999</v>
      </c>
      <c r="K913" s="12">
        <v>195270</v>
      </c>
      <c r="L913" s="12">
        <v>14262</v>
      </c>
      <c r="M913" s="12">
        <f t="shared" si="57"/>
        <v>216738</v>
      </c>
      <c r="N913" s="12">
        <v>100560</v>
      </c>
      <c r="O913" s="14">
        <f t="shared" si="58"/>
        <v>2.155310262529833</v>
      </c>
      <c r="P913" s="15">
        <v>919</v>
      </c>
      <c r="Q913" s="16">
        <f t="shared" si="59"/>
        <v>235.84113166485309</v>
      </c>
      <c r="R913" s="17" t="s">
        <v>1959</v>
      </c>
      <c r="S913" s="18">
        <f>ABS(O1288-O913)*100</f>
        <v>113.09588830466734</v>
      </c>
      <c r="T913" s="10" t="s">
        <v>30</v>
      </c>
      <c r="U913" s="10" t="s">
        <v>31</v>
      </c>
      <c r="V913" s="12">
        <v>14262</v>
      </c>
      <c r="W913" s="10" t="s">
        <v>31</v>
      </c>
      <c r="X913" s="10" t="s">
        <v>1954</v>
      </c>
      <c r="Y913" s="10" t="s">
        <v>33</v>
      </c>
      <c r="Z913" s="10">
        <v>45</v>
      </c>
    </row>
    <row r="914" spans="1:26" x14ac:dyDescent="0.3">
      <c r="A914" s="19" t="s">
        <v>1959</v>
      </c>
      <c r="B914" s="19" t="s">
        <v>1968</v>
      </c>
      <c r="C914" s="19" t="s">
        <v>1969</v>
      </c>
      <c r="D914" s="20">
        <v>45335</v>
      </c>
      <c r="E914" s="21">
        <v>270000</v>
      </c>
      <c r="F914" s="19" t="s">
        <v>27</v>
      </c>
      <c r="G914" s="19" t="s">
        <v>28</v>
      </c>
      <c r="H914" s="21">
        <v>270000</v>
      </c>
      <c r="I914" s="21">
        <v>132500</v>
      </c>
      <c r="J914" s="22">
        <f t="shared" si="56"/>
        <v>49.074074074074076</v>
      </c>
      <c r="K914" s="21">
        <v>331600</v>
      </c>
      <c r="L914" s="21">
        <v>17279</v>
      </c>
      <c r="M914" s="21">
        <f t="shared" si="57"/>
        <v>252721</v>
      </c>
      <c r="N914" s="21">
        <v>174622</v>
      </c>
      <c r="O914" s="23">
        <f t="shared" si="58"/>
        <v>1.4472460514711778</v>
      </c>
      <c r="P914" s="24">
        <v>2027</v>
      </c>
      <c r="Q914" s="25">
        <f t="shared" si="59"/>
        <v>124.67735569807597</v>
      </c>
      <c r="R914" s="26" t="s">
        <v>1959</v>
      </c>
      <c r="S914" s="27">
        <f>ABS(O1288-O914)*100</f>
        <v>42.289467198801823</v>
      </c>
      <c r="T914" s="19" t="s">
        <v>30</v>
      </c>
      <c r="U914" s="19" t="s">
        <v>36</v>
      </c>
      <c r="V914" s="21">
        <v>17279</v>
      </c>
      <c r="W914" s="19" t="s">
        <v>31</v>
      </c>
      <c r="X914" s="19" t="s">
        <v>1954</v>
      </c>
      <c r="Y914" s="19" t="s">
        <v>33</v>
      </c>
      <c r="Z914" s="19">
        <v>51</v>
      </c>
    </row>
    <row r="915" spans="1:26" x14ac:dyDescent="0.3">
      <c r="A915" s="19" t="s">
        <v>1959</v>
      </c>
      <c r="B915" s="19" t="s">
        <v>1970</v>
      </c>
      <c r="C915" s="19" t="s">
        <v>1971</v>
      </c>
      <c r="D915" s="20">
        <v>45652</v>
      </c>
      <c r="E915" s="21">
        <v>180000</v>
      </c>
      <c r="F915" s="19" t="s">
        <v>27</v>
      </c>
      <c r="G915" s="19" t="s">
        <v>28</v>
      </c>
      <c r="H915" s="21">
        <v>180000</v>
      </c>
      <c r="I915" s="21">
        <v>103100</v>
      </c>
      <c r="J915" s="22">
        <f t="shared" si="56"/>
        <v>57.277777777777786</v>
      </c>
      <c r="K915" s="21">
        <v>216962</v>
      </c>
      <c r="L915" s="21">
        <v>18922</v>
      </c>
      <c r="M915" s="21">
        <f t="shared" si="57"/>
        <v>161078</v>
      </c>
      <c r="N915" s="21">
        <v>110022</v>
      </c>
      <c r="O915" s="23">
        <f t="shared" si="58"/>
        <v>1.4640526440166513</v>
      </c>
      <c r="P915" s="24">
        <v>1256</v>
      </c>
      <c r="Q915" s="25">
        <f t="shared" si="59"/>
        <v>128.24681528662421</v>
      </c>
      <c r="R915" s="26" t="s">
        <v>1959</v>
      </c>
      <c r="S915" s="27">
        <f>ABS(O1288-O915)*100</f>
        <v>43.970126453349167</v>
      </c>
      <c r="T915" s="19" t="s">
        <v>30</v>
      </c>
      <c r="U915" s="19" t="s">
        <v>31</v>
      </c>
      <c r="V915" s="21">
        <v>18922</v>
      </c>
      <c r="W915" s="19" t="s">
        <v>31</v>
      </c>
      <c r="X915" s="19" t="s">
        <v>1954</v>
      </c>
      <c r="Y915" s="19" t="s">
        <v>33</v>
      </c>
      <c r="Z915" s="19">
        <v>45</v>
      </c>
    </row>
    <row r="916" spans="1:26" x14ac:dyDescent="0.3">
      <c r="A916" s="10" t="s">
        <v>1959</v>
      </c>
      <c r="B916" s="10" t="s">
        <v>1972</v>
      </c>
      <c r="C916" s="10" t="s">
        <v>1973</v>
      </c>
      <c r="D916" s="11">
        <v>45357</v>
      </c>
      <c r="E916" s="12">
        <v>200000</v>
      </c>
      <c r="F916" s="10" t="s">
        <v>27</v>
      </c>
      <c r="G916" s="10" t="s">
        <v>28</v>
      </c>
      <c r="H916" s="12">
        <v>200000</v>
      </c>
      <c r="I916" s="12">
        <v>89800</v>
      </c>
      <c r="J916" s="13">
        <f t="shared" si="56"/>
        <v>44.9</v>
      </c>
      <c r="K916" s="12">
        <v>209385</v>
      </c>
      <c r="L916" s="12">
        <v>15867</v>
      </c>
      <c r="M916" s="12">
        <f t="shared" si="57"/>
        <v>184133</v>
      </c>
      <c r="N916" s="12">
        <v>107510</v>
      </c>
      <c r="O916" s="14">
        <f t="shared" si="58"/>
        <v>1.7127057948097852</v>
      </c>
      <c r="P916" s="15">
        <v>1256</v>
      </c>
      <c r="Q916" s="16">
        <f t="shared" si="59"/>
        <v>146.60270700636943</v>
      </c>
      <c r="R916" s="17" t="s">
        <v>1959</v>
      </c>
      <c r="S916" s="18">
        <f>ABS(O1288-O916)*100</f>
        <v>68.835441532662571</v>
      </c>
      <c r="T916" s="10" t="s">
        <v>30</v>
      </c>
      <c r="U916" s="10" t="s">
        <v>36</v>
      </c>
      <c r="V916" s="12">
        <v>15867</v>
      </c>
      <c r="W916" s="10" t="s">
        <v>31</v>
      </c>
      <c r="X916" s="10" t="s">
        <v>1954</v>
      </c>
      <c r="Y916" s="10" t="s">
        <v>33</v>
      </c>
      <c r="Z916" s="10">
        <v>45</v>
      </c>
    </row>
    <row r="917" spans="1:26" x14ac:dyDescent="0.3">
      <c r="A917" s="10" t="s">
        <v>1959</v>
      </c>
      <c r="B917" s="10" t="s">
        <v>1974</v>
      </c>
      <c r="C917" s="10" t="s">
        <v>1975</v>
      </c>
      <c r="D917" s="11">
        <v>45601</v>
      </c>
      <c r="E917" s="12">
        <v>275000</v>
      </c>
      <c r="F917" s="10" t="s">
        <v>27</v>
      </c>
      <c r="G917" s="10" t="s">
        <v>28</v>
      </c>
      <c r="H917" s="12">
        <v>275000</v>
      </c>
      <c r="I917" s="12">
        <v>103500</v>
      </c>
      <c r="J917" s="13">
        <f t="shared" si="56"/>
        <v>37.636363636363633</v>
      </c>
      <c r="K917" s="12">
        <v>212402</v>
      </c>
      <c r="L917" s="12">
        <v>18225</v>
      </c>
      <c r="M917" s="12">
        <f t="shared" si="57"/>
        <v>256775</v>
      </c>
      <c r="N917" s="12">
        <v>107876</v>
      </c>
      <c r="O917" s="14">
        <f t="shared" si="58"/>
        <v>2.3802792094627163</v>
      </c>
      <c r="P917" s="15">
        <v>1454</v>
      </c>
      <c r="Q917" s="16">
        <f t="shared" si="59"/>
        <v>176.59903713892709</v>
      </c>
      <c r="R917" s="17" t="s">
        <v>1959</v>
      </c>
      <c r="S917" s="18">
        <f>ABS(O1288-O917)*100</f>
        <v>135.59278299795568</v>
      </c>
      <c r="T917" s="10" t="s">
        <v>52</v>
      </c>
      <c r="U917" s="10" t="s">
        <v>31</v>
      </c>
      <c r="V917" s="12">
        <v>15867</v>
      </c>
      <c r="W917" s="10" t="s">
        <v>31</v>
      </c>
      <c r="X917" s="10" t="s">
        <v>1954</v>
      </c>
      <c r="Y917" s="10" t="s">
        <v>33</v>
      </c>
      <c r="Z917" s="10">
        <v>45</v>
      </c>
    </row>
    <row r="918" spans="1:26" x14ac:dyDescent="0.3">
      <c r="A918" s="19" t="s">
        <v>1959</v>
      </c>
      <c r="B918" s="19" t="s">
        <v>1976</v>
      </c>
      <c r="C918" s="19" t="s">
        <v>1977</v>
      </c>
      <c r="D918" s="20">
        <v>45653</v>
      </c>
      <c r="E918" s="21">
        <v>265000</v>
      </c>
      <c r="F918" s="19" t="s">
        <v>27</v>
      </c>
      <c r="G918" s="19" t="s">
        <v>28</v>
      </c>
      <c r="H918" s="21">
        <v>265000</v>
      </c>
      <c r="I918" s="21">
        <v>108700</v>
      </c>
      <c r="J918" s="22">
        <f t="shared" si="56"/>
        <v>41.018867924528301</v>
      </c>
      <c r="K918" s="21">
        <v>227571</v>
      </c>
      <c r="L918" s="21">
        <v>18420</v>
      </c>
      <c r="M918" s="21">
        <f t="shared" si="57"/>
        <v>246580</v>
      </c>
      <c r="N918" s="21">
        <v>116195</v>
      </c>
      <c r="O918" s="23">
        <f t="shared" si="58"/>
        <v>2.1221222944188649</v>
      </c>
      <c r="P918" s="24">
        <v>1363</v>
      </c>
      <c r="Q918" s="25">
        <f t="shared" si="59"/>
        <v>180.90975788701394</v>
      </c>
      <c r="R918" s="26" t="s">
        <v>1959</v>
      </c>
      <c r="S918" s="27">
        <f>ABS(O1288-O918)*100</f>
        <v>109.77709149357054</v>
      </c>
      <c r="T918" s="19" t="s">
        <v>30</v>
      </c>
      <c r="U918" s="19" t="s">
        <v>31</v>
      </c>
      <c r="V918" s="21">
        <v>16769</v>
      </c>
      <c r="W918" s="19" t="s">
        <v>31</v>
      </c>
      <c r="X918" s="19" t="s">
        <v>1954</v>
      </c>
      <c r="Y918" s="19" t="s">
        <v>33</v>
      </c>
      <c r="Z918" s="19">
        <v>45</v>
      </c>
    </row>
    <row r="919" spans="1:26" x14ac:dyDescent="0.3">
      <c r="A919" s="19" t="s">
        <v>1959</v>
      </c>
      <c r="B919" s="19" t="s">
        <v>1978</v>
      </c>
      <c r="C919" s="19" t="s">
        <v>1979</v>
      </c>
      <c r="D919" s="20">
        <v>45527</v>
      </c>
      <c r="E919" s="21">
        <v>230000</v>
      </c>
      <c r="F919" s="19" t="s">
        <v>27</v>
      </c>
      <c r="G919" s="19" t="s">
        <v>28</v>
      </c>
      <c r="H919" s="21">
        <v>230000</v>
      </c>
      <c r="I919" s="21">
        <v>100300</v>
      </c>
      <c r="J919" s="22">
        <f t="shared" si="56"/>
        <v>43.608695652173914</v>
      </c>
      <c r="K919" s="21">
        <v>207503</v>
      </c>
      <c r="L919" s="21">
        <v>15942</v>
      </c>
      <c r="M919" s="21">
        <f t="shared" si="57"/>
        <v>214058</v>
      </c>
      <c r="N919" s="21">
        <v>106422</v>
      </c>
      <c r="O919" s="23">
        <f t="shared" si="58"/>
        <v>2.0114074157598991</v>
      </c>
      <c r="P919" s="24">
        <v>1281</v>
      </c>
      <c r="Q919" s="25">
        <f t="shared" si="59"/>
        <v>167.10226385636221</v>
      </c>
      <c r="R919" s="26" t="s">
        <v>1959</v>
      </c>
      <c r="S919" s="27">
        <f>ABS(O1288-O919)*100</f>
        <v>98.705603627673952</v>
      </c>
      <c r="T919" s="19" t="s">
        <v>30</v>
      </c>
      <c r="U919" s="19" t="s">
        <v>36</v>
      </c>
      <c r="V919" s="21">
        <v>15942</v>
      </c>
      <c r="W919" s="19" t="s">
        <v>31</v>
      </c>
      <c r="X919" s="19" t="s">
        <v>1954</v>
      </c>
      <c r="Y919" s="19" t="s">
        <v>33</v>
      </c>
      <c r="Z919" s="19">
        <v>45</v>
      </c>
    </row>
    <row r="920" spans="1:26" x14ac:dyDescent="0.3">
      <c r="A920" s="10" t="s">
        <v>1959</v>
      </c>
      <c r="B920" s="10" t="s">
        <v>1980</v>
      </c>
      <c r="C920" s="10" t="s">
        <v>1981</v>
      </c>
      <c r="D920" s="11">
        <v>45531</v>
      </c>
      <c r="E920" s="12">
        <v>245000</v>
      </c>
      <c r="F920" s="10" t="s">
        <v>27</v>
      </c>
      <c r="G920" s="10" t="s">
        <v>28</v>
      </c>
      <c r="H920" s="12">
        <v>245000</v>
      </c>
      <c r="I920" s="12">
        <v>102500</v>
      </c>
      <c r="J920" s="13">
        <f t="shared" si="56"/>
        <v>41.836734693877553</v>
      </c>
      <c r="K920" s="12">
        <v>211908</v>
      </c>
      <c r="L920" s="12">
        <v>16160</v>
      </c>
      <c r="M920" s="12">
        <f t="shared" si="57"/>
        <v>228840</v>
      </c>
      <c r="N920" s="12">
        <v>108748</v>
      </c>
      <c r="O920" s="14">
        <f t="shared" si="58"/>
        <v>2.1043145621068895</v>
      </c>
      <c r="P920" s="15">
        <v>1281</v>
      </c>
      <c r="Q920" s="16">
        <f t="shared" si="59"/>
        <v>178.64168618266979</v>
      </c>
      <c r="R920" s="17" t="s">
        <v>1959</v>
      </c>
      <c r="S920" s="18">
        <f>ABS(O1288-O920)*100</f>
        <v>107.99631826237299</v>
      </c>
      <c r="T920" s="10" t="s">
        <v>30</v>
      </c>
      <c r="U920" s="10" t="s">
        <v>36</v>
      </c>
      <c r="V920" s="12">
        <v>16160</v>
      </c>
      <c r="W920" s="10" t="s">
        <v>31</v>
      </c>
      <c r="X920" s="10" t="s">
        <v>1954</v>
      </c>
      <c r="Y920" s="10" t="s">
        <v>33</v>
      </c>
      <c r="Z920" s="10">
        <v>45</v>
      </c>
    </row>
    <row r="921" spans="1:26" x14ac:dyDescent="0.3">
      <c r="A921" s="10" t="s">
        <v>1959</v>
      </c>
      <c r="B921" s="10" t="s">
        <v>1982</v>
      </c>
      <c r="C921" s="10" t="s">
        <v>1983</v>
      </c>
      <c r="D921" s="11">
        <v>45607</v>
      </c>
      <c r="E921" s="12">
        <v>220000</v>
      </c>
      <c r="F921" s="10" t="s">
        <v>27</v>
      </c>
      <c r="G921" s="10" t="s">
        <v>28</v>
      </c>
      <c r="H921" s="12">
        <v>220000</v>
      </c>
      <c r="I921" s="12">
        <v>106300</v>
      </c>
      <c r="J921" s="13">
        <f t="shared" si="56"/>
        <v>48.318181818181813</v>
      </c>
      <c r="K921" s="12">
        <v>224011</v>
      </c>
      <c r="L921" s="12">
        <v>15942</v>
      </c>
      <c r="M921" s="12">
        <f t="shared" si="57"/>
        <v>204058</v>
      </c>
      <c r="N921" s="12">
        <v>115593</v>
      </c>
      <c r="O921" s="14">
        <f t="shared" si="58"/>
        <v>1.7653145086640194</v>
      </c>
      <c r="P921" s="15">
        <v>1308</v>
      </c>
      <c r="Q921" s="16">
        <f t="shared" si="59"/>
        <v>156.00764525993884</v>
      </c>
      <c r="R921" s="17" t="s">
        <v>1959</v>
      </c>
      <c r="S921" s="18">
        <f>ABS(O1288-O921)*100</f>
        <v>74.096312918085985</v>
      </c>
      <c r="T921" s="10" t="s">
        <v>30</v>
      </c>
      <c r="U921" s="10" t="s">
        <v>31</v>
      </c>
      <c r="V921" s="12">
        <v>15942</v>
      </c>
      <c r="W921" s="10" t="s">
        <v>31</v>
      </c>
      <c r="X921" s="10" t="s">
        <v>1954</v>
      </c>
      <c r="Y921" s="10" t="s">
        <v>33</v>
      </c>
      <c r="Z921" s="10">
        <v>45</v>
      </c>
    </row>
    <row r="922" spans="1:26" x14ac:dyDescent="0.3">
      <c r="A922" s="19" t="s">
        <v>1959</v>
      </c>
      <c r="B922" s="19" t="s">
        <v>1984</v>
      </c>
      <c r="C922" s="19" t="s">
        <v>1985</v>
      </c>
      <c r="D922" s="20">
        <v>45559</v>
      </c>
      <c r="E922" s="21">
        <v>240000</v>
      </c>
      <c r="F922" s="19" t="s">
        <v>27</v>
      </c>
      <c r="G922" s="19" t="s">
        <v>28</v>
      </c>
      <c r="H922" s="21">
        <v>240000</v>
      </c>
      <c r="I922" s="21">
        <v>119200</v>
      </c>
      <c r="J922" s="22">
        <f t="shared" si="56"/>
        <v>49.666666666666664</v>
      </c>
      <c r="K922" s="21">
        <v>250214</v>
      </c>
      <c r="L922" s="21">
        <v>17071</v>
      </c>
      <c r="M922" s="21">
        <f t="shared" si="57"/>
        <v>222929</v>
      </c>
      <c r="N922" s="21">
        <v>129523</v>
      </c>
      <c r="O922" s="23">
        <f t="shared" si="58"/>
        <v>1.7211537719169567</v>
      </c>
      <c r="P922" s="24">
        <v>1918</v>
      </c>
      <c r="Q922" s="25">
        <f t="shared" si="59"/>
        <v>116.22992700729927</v>
      </c>
      <c r="R922" s="26" t="s">
        <v>1959</v>
      </c>
      <c r="S922" s="27">
        <f>ABS(O1288-O922)*100</f>
        <v>69.680239243379717</v>
      </c>
      <c r="T922" s="19" t="s">
        <v>708</v>
      </c>
      <c r="U922" s="19" t="s">
        <v>36</v>
      </c>
      <c r="V922" s="21">
        <v>15942</v>
      </c>
      <c r="W922" s="19" t="s">
        <v>31</v>
      </c>
      <c r="X922" s="19" t="s">
        <v>1954</v>
      </c>
      <c r="Y922" s="19" t="s">
        <v>33</v>
      </c>
      <c r="Z922" s="19">
        <v>45</v>
      </c>
    </row>
    <row r="923" spans="1:26" x14ac:dyDescent="0.3">
      <c r="A923" s="19" t="s">
        <v>1959</v>
      </c>
      <c r="B923" s="19" t="s">
        <v>1986</v>
      </c>
      <c r="C923" s="19" t="s">
        <v>1987</v>
      </c>
      <c r="D923" s="20">
        <v>45385</v>
      </c>
      <c r="E923" s="21">
        <v>226000</v>
      </c>
      <c r="F923" s="19" t="s">
        <v>27</v>
      </c>
      <c r="G923" s="19" t="s">
        <v>28</v>
      </c>
      <c r="H923" s="21">
        <v>226000</v>
      </c>
      <c r="I923" s="21">
        <v>100300</v>
      </c>
      <c r="J923" s="22">
        <f t="shared" si="56"/>
        <v>44.380530973451329</v>
      </c>
      <c r="K923" s="21">
        <v>207732</v>
      </c>
      <c r="L923" s="21">
        <v>15942</v>
      </c>
      <c r="M923" s="21">
        <f t="shared" si="57"/>
        <v>210058</v>
      </c>
      <c r="N923" s="21">
        <v>106550</v>
      </c>
      <c r="O923" s="23">
        <f t="shared" si="58"/>
        <v>1.9714500234631629</v>
      </c>
      <c r="P923" s="24">
        <v>1235</v>
      </c>
      <c r="Q923" s="25">
        <f t="shared" si="59"/>
        <v>170.08744939271256</v>
      </c>
      <c r="R923" s="26" t="s">
        <v>1959</v>
      </c>
      <c r="S923" s="27">
        <f>ABS(O1288-O923)*100</f>
        <v>94.709864398000335</v>
      </c>
      <c r="T923" s="19" t="s">
        <v>30</v>
      </c>
      <c r="U923" s="19" t="s">
        <v>36</v>
      </c>
      <c r="V923" s="21">
        <v>15942</v>
      </c>
      <c r="W923" s="19" t="s">
        <v>31</v>
      </c>
      <c r="X923" s="19" t="s">
        <v>1954</v>
      </c>
      <c r="Y923" s="19" t="s">
        <v>33</v>
      </c>
      <c r="Z923" s="19">
        <v>45</v>
      </c>
    </row>
    <row r="924" spans="1:26" x14ac:dyDescent="0.3">
      <c r="A924" s="10" t="s">
        <v>1959</v>
      </c>
      <c r="B924" s="10" t="s">
        <v>1986</v>
      </c>
      <c r="C924" s="10" t="s">
        <v>1987</v>
      </c>
      <c r="D924" s="11">
        <v>45296</v>
      </c>
      <c r="E924" s="12">
        <v>169100</v>
      </c>
      <c r="F924" s="10" t="s">
        <v>27</v>
      </c>
      <c r="G924" s="10" t="s">
        <v>28</v>
      </c>
      <c r="H924" s="12">
        <v>169100</v>
      </c>
      <c r="I924" s="12">
        <v>89000</v>
      </c>
      <c r="J924" s="13">
        <f t="shared" si="56"/>
        <v>52.631578947368418</v>
      </c>
      <c r="K924" s="12">
        <v>207732</v>
      </c>
      <c r="L924" s="12">
        <v>15942</v>
      </c>
      <c r="M924" s="12">
        <f t="shared" si="57"/>
        <v>153158</v>
      </c>
      <c r="N924" s="12">
        <v>106550</v>
      </c>
      <c r="O924" s="14">
        <f t="shared" si="58"/>
        <v>1.4374284373533552</v>
      </c>
      <c r="P924" s="15">
        <v>1235</v>
      </c>
      <c r="Q924" s="16">
        <f t="shared" si="59"/>
        <v>124.01457489878543</v>
      </c>
      <c r="R924" s="17" t="s">
        <v>1959</v>
      </c>
      <c r="S924" s="18">
        <f>ABS(O1288-O924)*100</f>
        <v>41.307705787019565</v>
      </c>
      <c r="T924" s="10" t="s">
        <v>30</v>
      </c>
      <c r="U924" s="10" t="s">
        <v>36</v>
      </c>
      <c r="V924" s="12">
        <v>15942</v>
      </c>
      <c r="W924" s="10" t="s">
        <v>31</v>
      </c>
      <c r="X924" s="10" t="s">
        <v>1954</v>
      </c>
      <c r="Y924" s="10" t="s">
        <v>33</v>
      </c>
      <c r="Z924" s="10">
        <v>45</v>
      </c>
    </row>
    <row r="925" spans="1:26" x14ac:dyDescent="0.3">
      <c r="A925" s="10" t="s">
        <v>1959</v>
      </c>
      <c r="B925" s="10" t="s">
        <v>1988</v>
      </c>
      <c r="C925" s="10" t="s">
        <v>1989</v>
      </c>
      <c r="D925" s="11">
        <v>45434</v>
      </c>
      <c r="E925" s="12">
        <v>220000</v>
      </c>
      <c r="F925" s="10" t="s">
        <v>27</v>
      </c>
      <c r="G925" s="10" t="s">
        <v>28</v>
      </c>
      <c r="H925" s="12">
        <v>220000</v>
      </c>
      <c r="I925" s="12">
        <v>98100</v>
      </c>
      <c r="J925" s="13">
        <f t="shared" si="56"/>
        <v>44.590909090909093</v>
      </c>
      <c r="K925" s="12">
        <v>204904</v>
      </c>
      <c r="L925" s="12">
        <v>17326</v>
      </c>
      <c r="M925" s="12">
        <f t="shared" si="57"/>
        <v>202674</v>
      </c>
      <c r="N925" s="12">
        <v>104210</v>
      </c>
      <c r="O925" s="14">
        <f t="shared" si="58"/>
        <v>1.9448613376835238</v>
      </c>
      <c r="P925" s="15">
        <v>1595</v>
      </c>
      <c r="Q925" s="16">
        <f t="shared" si="59"/>
        <v>127.06833855799373</v>
      </c>
      <c r="R925" s="17" t="s">
        <v>1959</v>
      </c>
      <c r="S925" s="18">
        <f>ABS(O1288-O925)*100</f>
        <v>92.05099582003642</v>
      </c>
      <c r="T925" s="10" t="s">
        <v>708</v>
      </c>
      <c r="U925" s="10" t="s">
        <v>36</v>
      </c>
      <c r="V925" s="12">
        <v>16065</v>
      </c>
      <c r="W925" s="10" t="s">
        <v>31</v>
      </c>
      <c r="X925" s="10" t="s">
        <v>1954</v>
      </c>
      <c r="Y925" s="10" t="s">
        <v>33</v>
      </c>
      <c r="Z925" s="10">
        <v>45</v>
      </c>
    </row>
    <row r="926" spans="1:26" x14ac:dyDescent="0.3">
      <c r="A926" s="19" t="s">
        <v>1959</v>
      </c>
      <c r="B926" s="19" t="s">
        <v>1990</v>
      </c>
      <c r="C926" s="19" t="s">
        <v>1991</v>
      </c>
      <c r="D926" s="20">
        <v>45735</v>
      </c>
      <c r="E926" s="21">
        <v>205000</v>
      </c>
      <c r="F926" s="19" t="s">
        <v>27</v>
      </c>
      <c r="G926" s="19" t="s">
        <v>28</v>
      </c>
      <c r="H926" s="21">
        <v>205000</v>
      </c>
      <c r="I926" s="21">
        <v>98200</v>
      </c>
      <c r="J926" s="22">
        <f t="shared" si="56"/>
        <v>47.90243902439024</v>
      </c>
      <c r="K926" s="21">
        <v>205123</v>
      </c>
      <c r="L926" s="21">
        <v>16065</v>
      </c>
      <c r="M926" s="21">
        <f t="shared" si="57"/>
        <v>188935</v>
      </c>
      <c r="N926" s="21">
        <v>105032</v>
      </c>
      <c r="O926" s="23">
        <f t="shared" si="58"/>
        <v>1.7988327366897707</v>
      </c>
      <c r="P926" s="24">
        <v>1595</v>
      </c>
      <c r="Q926" s="25">
        <f t="shared" si="59"/>
        <v>118.45454545454545</v>
      </c>
      <c r="R926" s="26" t="s">
        <v>1959</v>
      </c>
      <c r="S926" s="27">
        <f>ABS(O1288-O926)*100</f>
        <v>77.448135720661114</v>
      </c>
      <c r="T926" s="19" t="s">
        <v>708</v>
      </c>
      <c r="U926" s="19" t="s">
        <v>31</v>
      </c>
      <c r="V926" s="21">
        <v>16065</v>
      </c>
      <c r="W926" s="19" t="s">
        <v>31</v>
      </c>
      <c r="X926" s="19" t="s">
        <v>1954</v>
      </c>
      <c r="Y926" s="19" t="s">
        <v>33</v>
      </c>
      <c r="Z926" s="19">
        <v>45</v>
      </c>
    </row>
    <row r="927" spans="1:26" x14ac:dyDescent="0.3">
      <c r="A927" s="19" t="s">
        <v>1994</v>
      </c>
      <c r="B927" s="19" t="s">
        <v>1992</v>
      </c>
      <c r="C927" s="19" t="s">
        <v>1993</v>
      </c>
      <c r="D927" s="20">
        <v>45247</v>
      </c>
      <c r="E927" s="21">
        <v>350000</v>
      </c>
      <c r="F927" s="19" t="s">
        <v>27</v>
      </c>
      <c r="G927" s="19" t="s">
        <v>28</v>
      </c>
      <c r="H927" s="21">
        <v>350000</v>
      </c>
      <c r="I927" s="21">
        <v>164200</v>
      </c>
      <c r="J927" s="22">
        <f t="shared" si="56"/>
        <v>46.914285714285711</v>
      </c>
      <c r="K927" s="21">
        <v>373742</v>
      </c>
      <c r="L927" s="21">
        <v>42014</v>
      </c>
      <c r="M927" s="21">
        <f t="shared" si="57"/>
        <v>307986</v>
      </c>
      <c r="N927" s="21">
        <v>301570</v>
      </c>
      <c r="O927" s="23">
        <f t="shared" si="58"/>
        <v>1.0212753257950062</v>
      </c>
      <c r="P927" s="24">
        <v>2050</v>
      </c>
      <c r="Q927" s="25">
        <f t="shared" si="59"/>
        <v>150.23707317073172</v>
      </c>
      <c r="R927" s="26" t="s">
        <v>1994</v>
      </c>
      <c r="S927" s="27">
        <f>ABS(O1288-O927)*100</f>
        <v>0.30760536881533351</v>
      </c>
      <c r="T927" s="19" t="s">
        <v>30</v>
      </c>
      <c r="U927" s="19" t="s">
        <v>36</v>
      </c>
      <c r="V927" s="21">
        <v>30401</v>
      </c>
      <c r="W927" s="19" t="s">
        <v>31</v>
      </c>
      <c r="X927" s="19" t="s">
        <v>1995</v>
      </c>
      <c r="Y927" s="19" t="s">
        <v>33</v>
      </c>
      <c r="Z927" s="19">
        <v>78</v>
      </c>
    </row>
    <row r="928" spans="1:26" x14ac:dyDescent="0.3">
      <c r="A928" s="10" t="s">
        <v>1994</v>
      </c>
      <c r="B928" s="10" t="s">
        <v>1996</v>
      </c>
      <c r="C928" s="10" t="s">
        <v>1997</v>
      </c>
      <c r="D928" s="11">
        <v>45204</v>
      </c>
      <c r="E928" s="12">
        <v>300000</v>
      </c>
      <c r="F928" s="10" t="s">
        <v>27</v>
      </c>
      <c r="G928" s="10" t="s">
        <v>28</v>
      </c>
      <c r="H928" s="12">
        <v>300000</v>
      </c>
      <c r="I928" s="12">
        <v>146800</v>
      </c>
      <c r="J928" s="13">
        <f t="shared" si="56"/>
        <v>48.933333333333337</v>
      </c>
      <c r="K928" s="12">
        <v>334792</v>
      </c>
      <c r="L928" s="12">
        <v>36899</v>
      </c>
      <c r="M928" s="12">
        <f t="shared" si="57"/>
        <v>263101</v>
      </c>
      <c r="N928" s="12">
        <v>270811</v>
      </c>
      <c r="O928" s="14">
        <f t="shared" si="58"/>
        <v>0.97152996000900993</v>
      </c>
      <c r="P928" s="15">
        <v>1688</v>
      </c>
      <c r="Q928" s="16">
        <f t="shared" si="59"/>
        <v>155.86552132701422</v>
      </c>
      <c r="R928" s="17" t="s">
        <v>1994</v>
      </c>
      <c r="S928" s="18">
        <f>ABS(O1288-O928)*100</f>
        <v>5.2821419474149645</v>
      </c>
      <c r="T928" s="10" t="s">
        <v>30</v>
      </c>
      <c r="U928" s="10" t="s">
        <v>36</v>
      </c>
      <c r="V928" s="12">
        <v>36899</v>
      </c>
      <c r="W928" s="10" t="s">
        <v>31</v>
      </c>
      <c r="X928" s="10" t="s">
        <v>1995</v>
      </c>
      <c r="Y928" s="10" t="s">
        <v>33</v>
      </c>
      <c r="Z928" s="10">
        <v>78</v>
      </c>
    </row>
    <row r="929" spans="1:26" x14ac:dyDescent="0.3">
      <c r="A929" s="10" t="s">
        <v>1994</v>
      </c>
      <c r="B929" s="10" t="s">
        <v>2025</v>
      </c>
      <c r="C929" s="10" t="s">
        <v>2026</v>
      </c>
      <c r="D929" s="11">
        <v>45539</v>
      </c>
      <c r="E929" s="12">
        <v>341000</v>
      </c>
      <c r="F929" s="10" t="s">
        <v>27</v>
      </c>
      <c r="G929" s="10" t="s">
        <v>28</v>
      </c>
      <c r="H929" s="12">
        <v>341000</v>
      </c>
      <c r="I929" s="12">
        <v>158200</v>
      </c>
      <c r="J929" s="13">
        <f t="shared" si="56"/>
        <v>46.392961876832842</v>
      </c>
      <c r="K929" s="12">
        <v>340557</v>
      </c>
      <c r="L929" s="12">
        <v>22546</v>
      </c>
      <c r="M929" s="12">
        <f t="shared" si="57"/>
        <v>318454</v>
      </c>
      <c r="N929" s="12">
        <v>289100</v>
      </c>
      <c r="O929" s="14">
        <f t="shared" si="58"/>
        <v>1.1015358007609823</v>
      </c>
      <c r="P929" s="15">
        <v>2100</v>
      </c>
      <c r="Q929" s="16">
        <f t="shared" si="59"/>
        <v>151.64476190476191</v>
      </c>
      <c r="R929" s="17" t="s">
        <v>1994</v>
      </c>
      <c r="S929" s="18">
        <f>ABS(O1276-O929)*100</f>
        <v>4.7766054032250205</v>
      </c>
      <c r="T929" s="10" t="s">
        <v>52</v>
      </c>
      <c r="U929" s="10" t="s">
        <v>36</v>
      </c>
      <c r="V929" s="12">
        <v>22546</v>
      </c>
      <c r="W929" s="10" t="s">
        <v>31</v>
      </c>
      <c r="X929" s="10" t="s">
        <v>2027</v>
      </c>
      <c r="Y929" s="10" t="s">
        <v>33</v>
      </c>
      <c r="Z929" s="10">
        <v>79</v>
      </c>
    </row>
    <row r="930" spans="1:26" x14ac:dyDescent="0.3">
      <c r="A930" s="10" t="s">
        <v>1994</v>
      </c>
      <c r="B930" s="10" t="s">
        <v>2054</v>
      </c>
      <c r="C930" s="10" t="s">
        <v>2055</v>
      </c>
      <c r="D930" s="11">
        <v>45125</v>
      </c>
      <c r="E930" s="12">
        <v>315000</v>
      </c>
      <c r="F930" s="10" t="s">
        <v>27</v>
      </c>
      <c r="G930" s="10" t="s">
        <v>28</v>
      </c>
      <c r="H930" s="12">
        <v>315000</v>
      </c>
      <c r="I930" s="12">
        <v>143900</v>
      </c>
      <c r="J930" s="13">
        <f t="shared" si="56"/>
        <v>45.682539682539684</v>
      </c>
      <c r="K930" s="12">
        <v>328916</v>
      </c>
      <c r="L930" s="12">
        <v>23583</v>
      </c>
      <c r="M930" s="12">
        <f t="shared" si="57"/>
        <v>291417</v>
      </c>
      <c r="N930" s="12">
        <v>277575</v>
      </c>
      <c r="O930" s="14">
        <f t="shared" si="58"/>
        <v>1.0498676033504459</v>
      </c>
      <c r="P930" s="15">
        <v>2124</v>
      </c>
      <c r="Q930" s="16">
        <f t="shared" si="59"/>
        <v>137.20197740112994</v>
      </c>
      <c r="R930" s="17" t="s">
        <v>1994</v>
      </c>
      <c r="S930" s="18">
        <f>ABS(O1265-O930)*100</f>
        <v>8.9253818385154009</v>
      </c>
      <c r="T930" s="10" t="s">
        <v>52</v>
      </c>
      <c r="U930" s="10" t="s">
        <v>36</v>
      </c>
      <c r="V930" s="12">
        <v>23583</v>
      </c>
      <c r="W930" s="10" t="s">
        <v>31</v>
      </c>
      <c r="X930" s="10" t="s">
        <v>2027</v>
      </c>
      <c r="Y930" s="10" t="s">
        <v>33</v>
      </c>
      <c r="Z930" s="10">
        <v>78</v>
      </c>
    </row>
    <row r="931" spans="1:26" x14ac:dyDescent="0.3">
      <c r="A931" s="19" t="s">
        <v>2002</v>
      </c>
      <c r="B931" s="19" t="s">
        <v>2000</v>
      </c>
      <c r="C931" s="19" t="s">
        <v>2001</v>
      </c>
      <c r="D931" s="20">
        <v>45169</v>
      </c>
      <c r="E931" s="21">
        <v>105000</v>
      </c>
      <c r="F931" s="19" t="s">
        <v>27</v>
      </c>
      <c r="G931" s="19" t="s">
        <v>55</v>
      </c>
      <c r="H931" s="21">
        <v>105000</v>
      </c>
      <c r="I931" s="21">
        <v>58600</v>
      </c>
      <c r="J931" s="22">
        <f t="shared" si="56"/>
        <v>55.80952380952381</v>
      </c>
      <c r="K931" s="21">
        <v>164902</v>
      </c>
      <c r="L931" s="21">
        <v>18635</v>
      </c>
      <c r="M931" s="21">
        <f t="shared" si="57"/>
        <v>86365</v>
      </c>
      <c r="N931" s="21">
        <v>78850</v>
      </c>
      <c r="O931" s="23">
        <f t="shared" si="58"/>
        <v>1.0953075459733672</v>
      </c>
      <c r="P931" s="24">
        <v>1404</v>
      </c>
      <c r="Q931" s="25">
        <f t="shared" si="59"/>
        <v>61.513532763532766</v>
      </c>
      <c r="R931" s="26" t="s">
        <v>2002</v>
      </c>
      <c r="S931" s="27">
        <f>ABS(O1289-O931)*100</f>
        <v>15.448332566727229</v>
      </c>
      <c r="T931" s="19" t="s">
        <v>52</v>
      </c>
      <c r="U931" s="19" t="s">
        <v>36</v>
      </c>
      <c r="V931" s="21">
        <v>18635</v>
      </c>
      <c r="W931" s="19" t="s">
        <v>2003</v>
      </c>
      <c r="X931" s="19" t="s">
        <v>2004</v>
      </c>
      <c r="Y931" s="19" t="s">
        <v>33</v>
      </c>
      <c r="Z931" s="19">
        <v>45</v>
      </c>
    </row>
    <row r="932" spans="1:26" x14ac:dyDescent="0.3">
      <c r="A932" s="19" t="s">
        <v>2002</v>
      </c>
      <c r="B932" s="19" t="s">
        <v>2005</v>
      </c>
      <c r="C932" s="19" t="s">
        <v>2006</v>
      </c>
      <c r="D932" s="20">
        <v>45119</v>
      </c>
      <c r="E932" s="21">
        <v>170000</v>
      </c>
      <c r="F932" s="19" t="s">
        <v>27</v>
      </c>
      <c r="G932" s="19" t="s">
        <v>28</v>
      </c>
      <c r="H932" s="21">
        <v>170000</v>
      </c>
      <c r="I932" s="21">
        <v>54900</v>
      </c>
      <c r="J932" s="22">
        <f t="shared" si="56"/>
        <v>32.294117647058826</v>
      </c>
      <c r="K932" s="21">
        <v>143895</v>
      </c>
      <c r="L932" s="21">
        <v>10934</v>
      </c>
      <c r="M932" s="21">
        <f t="shared" si="57"/>
        <v>159066</v>
      </c>
      <c r="N932" s="21">
        <v>71677</v>
      </c>
      <c r="O932" s="23">
        <f t="shared" si="58"/>
        <v>2.2192056029130685</v>
      </c>
      <c r="P932" s="24">
        <v>1001</v>
      </c>
      <c r="Q932" s="25">
        <f t="shared" si="59"/>
        <v>158.9070929070929</v>
      </c>
      <c r="R932" s="26" t="s">
        <v>2002</v>
      </c>
      <c r="S932" s="27">
        <f>ABS(O1289-O932)*100</f>
        <v>127.83813826069736</v>
      </c>
      <c r="T932" s="19" t="s">
        <v>30</v>
      </c>
      <c r="U932" s="19" t="s">
        <v>36</v>
      </c>
      <c r="V932" s="21">
        <v>10934</v>
      </c>
      <c r="W932" s="19" t="s">
        <v>31</v>
      </c>
      <c r="X932" s="19" t="s">
        <v>2004</v>
      </c>
      <c r="Y932" s="19" t="s">
        <v>33</v>
      </c>
      <c r="Z932" s="19">
        <v>38</v>
      </c>
    </row>
    <row r="933" spans="1:26" x14ac:dyDescent="0.3">
      <c r="A933" s="10" t="s">
        <v>2002</v>
      </c>
      <c r="B933" s="10" t="s">
        <v>2007</v>
      </c>
      <c r="C933" s="10" t="s">
        <v>2008</v>
      </c>
      <c r="D933" s="11">
        <v>45296</v>
      </c>
      <c r="E933" s="12">
        <v>165000</v>
      </c>
      <c r="F933" s="10" t="s">
        <v>27</v>
      </c>
      <c r="G933" s="10" t="s">
        <v>28</v>
      </c>
      <c r="H933" s="12">
        <v>165000</v>
      </c>
      <c r="I933" s="12">
        <v>53600</v>
      </c>
      <c r="J933" s="13">
        <f t="shared" si="56"/>
        <v>32.484848484848484</v>
      </c>
      <c r="K933" s="12">
        <v>149785</v>
      </c>
      <c r="L933" s="12">
        <v>11333</v>
      </c>
      <c r="M933" s="12">
        <f t="shared" si="57"/>
        <v>153667</v>
      </c>
      <c r="N933" s="12">
        <v>74637</v>
      </c>
      <c r="O933" s="14">
        <f t="shared" si="58"/>
        <v>2.0588582070554819</v>
      </c>
      <c r="P933" s="15">
        <v>1080</v>
      </c>
      <c r="Q933" s="16">
        <f t="shared" si="59"/>
        <v>142.28425925925927</v>
      </c>
      <c r="R933" s="17" t="s">
        <v>2002</v>
      </c>
      <c r="S933" s="18">
        <f>ABS(O1289-O933)*100</f>
        <v>111.80339867493872</v>
      </c>
      <c r="T933" s="10" t="s">
        <v>30</v>
      </c>
      <c r="U933" s="10" t="s">
        <v>36</v>
      </c>
      <c r="V933" s="12">
        <v>10971</v>
      </c>
      <c r="W933" s="10" t="s">
        <v>31</v>
      </c>
      <c r="X933" s="10" t="s">
        <v>2004</v>
      </c>
      <c r="Y933" s="10" t="s">
        <v>33</v>
      </c>
      <c r="Z933" s="10">
        <v>45</v>
      </c>
    </row>
    <row r="934" spans="1:26" x14ac:dyDescent="0.3">
      <c r="A934" s="10" t="s">
        <v>2002</v>
      </c>
      <c r="B934" s="10" t="s">
        <v>2009</v>
      </c>
      <c r="C934" s="10" t="s">
        <v>2010</v>
      </c>
      <c r="D934" s="11">
        <v>45051</v>
      </c>
      <c r="E934" s="12">
        <v>122000</v>
      </c>
      <c r="F934" s="10" t="s">
        <v>27</v>
      </c>
      <c r="G934" s="10" t="s">
        <v>28</v>
      </c>
      <c r="H934" s="12">
        <v>122000</v>
      </c>
      <c r="I934" s="12">
        <v>47100</v>
      </c>
      <c r="J934" s="13">
        <f t="shared" si="56"/>
        <v>38.606557377049178</v>
      </c>
      <c r="K934" s="12">
        <v>130999</v>
      </c>
      <c r="L934" s="12">
        <v>8747</v>
      </c>
      <c r="M934" s="12">
        <f t="shared" si="57"/>
        <v>113253</v>
      </c>
      <c r="N934" s="12">
        <v>65904</v>
      </c>
      <c r="O934" s="14">
        <f t="shared" si="58"/>
        <v>1.7184541150764749</v>
      </c>
      <c r="P934" s="15">
        <v>884</v>
      </c>
      <c r="Q934" s="16">
        <f t="shared" si="59"/>
        <v>128.11425339366517</v>
      </c>
      <c r="R934" s="17" t="s">
        <v>2002</v>
      </c>
      <c r="S934" s="18">
        <f>ABS(O1289-O934)*100</f>
        <v>77.762989477038005</v>
      </c>
      <c r="T934" s="10" t="s">
        <v>30</v>
      </c>
      <c r="U934" s="10" t="s">
        <v>36</v>
      </c>
      <c r="V934" s="12">
        <v>8747</v>
      </c>
      <c r="W934" s="10" t="s">
        <v>31</v>
      </c>
      <c r="X934" s="10" t="s">
        <v>2004</v>
      </c>
      <c r="Y934" s="10" t="s">
        <v>33</v>
      </c>
      <c r="Z934" s="10">
        <v>45</v>
      </c>
    </row>
    <row r="935" spans="1:26" x14ac:dyDescent="0.3">
      <c r="A935" s="19" t="s">
        <v>2002</v>
      </c>
      <c r="B935" s="19" t="s">
        <v>2011</v>
      </c>
      <c r="C935" s="19" t="s">
        <v>2012</v>
      </c>
      <c r="D935" s="20">
        <v>45702</v>
      </c>
      <c r="E935" s="21">
        <v>125000</v>
      </c>
      <c r="F935" s="19" t="s">
        <v>69</v>
      </c>
      <c r="G935" s="19" t="s">
        <v>28</v>
      </c>
      <c r="H935" s="21">
        <v>125000</v>
      </c>
      <c r="I935" s="21">
        <v>61300</v>
      </c>
      <c r="J935" s="22">
        <f t="shared" si="56"/>
        <v>49.04</v>
      </c>
      <c r="K935" s="21">
        <v>136731</v>
      </c>
      <c r="L935" s="21">
        <v>8487</v>
      </c>
      <c r="M935" s="21">
        <f t="shared" si="57"/>
        <v>116513</v>
      </c>
      <c r="N935" s="21">
        <v>69134</v>
      </c>
      <c r="O935" s="23">
        <f t="shared" si="58"/>
        <v>1.6853212601614256</v>
      </c>
      <c r="P935" s="24">
        <v>949</v>
      </c>
      <c r="Q935" s="25">
        <f t="shared" si="59"/>
        <v>122.77449947312961</v>
      </c>
      <c r="R935" s="26" t="s">
        <v>2002</v>
      </c>
      <c r="S935" s="27">
        <f>ABS(O1289-O935)*100</f>
        <v>74.449703985533063</v>
      </c>
      <c r="T935" s="19" t="s">
        <v>30</v>
      </c>
      <c r="U935" s="19" t="s">
        <v>31</v>
      </c>
      <c r="V935" s="21">
        <v>8487</v>
      </c>
      <c r="W935" s="19" t="s">
        <v>31</v>
      </c>
      <c r="X935" s="19" t="s">
        <v>2004</v>
      </c>
      <c r="Y935" s="19" t="s">
        <v>33</v>
      </c>
      <c r="Z935" s="19">
        <v>45</v>
      </c>
    </row>
    <row r="936" spans="1:26" x14ac:dyDescent="0.3">
      <c r="A936" s="19" t="s">
        <v>2002</v>
      </c>
      <c r="B936" s="19" t="s">
        <v>2013</v>
      </c>
      <c r="C936" s="19" t="s">
        <v>2014</v>
      </c>
      <c r="D936" s="20">
        <v>45373</v>
      </c>
      <c r="E936" s="21">
        <v>183000</v>
      </c>
      <c r="F936" s="19" t="s">
        <v>27</v>
      </c>
      <c r="G936" s="19" t="s">
        <v>28</v>
      </c>
      <c r="H936" s="21">
        <v>183000</v>
      </c>
      <c r="I936" s="21">
        <v>56300</v>
      </c>
      <c r="J936" s="22">
        <f t="shared" si="56"/>
        <v>30.765027322404372</v>
      </c>
      <c r="K936" s="21">
        <v>156422</v>
      </c>
      <c r="L936" s="21">
        <v>10862</v>
      </c>
      <c r="M936" s="21">
        <f t="shared" si="57"/>
        <v>172138</v>
      </c>
      <c r="N936" s="21">
        <v>78469</v>
      </c>
      <c r="O936" s="23">
        <f t="shared" si="58"/>
        <v>2.1937070690336311</v>
      </c>
      <c r="P936" s="24">
        <v>1130</v>
      </c>
      <c r="Q936" s="25">
        <f t="shared" si="59"/>
        <v>152.33451327433627</v>
      </c>
      <c r="R936" s="26" t="s">
        <v>2002</v>
      </c>
      <c r="S936" s="27">
        <f>ABS(O1289-O936)*100</f>
        <v>125.28828487275364</v>
      </c>
      <c r="T936" s="19" t="s">
        <v>147</v>
      </c>
      <c r="U936" s="19" t="s">
        <v>36</v>
      </c>
      <c r="V936" s="21">
        <v>10862</v>
      </c>
      <c r="W936" s="19" t="s">
        <v>31</v>
      </c>
      <c r="X936" s="19" t="s">
        <v>2004</v>
      </c>
      <c r="Y936" s="19" t="s">
        <v>33</v>
      </c>
      <c r="Z936" s="19">
        <v>45</v>
      </c>
    </row>
    <row r="937" spans="1:26" x14ac:dyDescent="0.3">
      <c r="A937" s="10" t="s">
        <v>2002</v>
      </c>
      <c r="B937" s="10" t="s">
        <v>2015</v>
      </c>
      <c r="C937" s="10" t="s">
        <v>2016</v>
      </c>
      <c r="D937" s="11">
        <v>45309</v>
      </c>
      <c r="E937" s="12">
        <v>160000</v>
      </c>
      <c r="F937" s="10" t="s">
        <v>27</v>
      </c>
      <c r="G937" s="10" t="s">
        <v>28</v>
      </c>
      <c r="H937" s="12">
        <v>160000</v>
      </c>
      <c r="I937" s="12">
        <v>48000</v>
      </c>
      <c r="J937" s="13">
        <f t="shared" si="56"/>
        <v>30</v>
      </c>
      <c r="K937" s="12">
        <v>131901</v>
      </c>
      <c r="L937" s="12">
        <v>18034</v>
      </c>
      <c r="M937" s="12">
        <f t="shared" si="57"/>
        <v>141966</v>
      </c>
      <c r="N937" s="12">
        <v>61383</v>
      </c>
      <c r="O937" s="14">
        <f t="shared" si="58"/>
        <v>2.3127901862079079</v>
      </c>
      <c r="P937" s="15">
        <v>696</v>
      </c>
      <c r="Q937" s="16">
        <f t="shared" si="59"/>
        <v>203.97413793103448</v>
      </c>
      <c r="R937" s="17" t="s">
        <v>2002</v>
      </c>
      <c r="S937" s="18">
        <f>ABS(O1289-O937)*100</f>
        <v>137.19659659018131</v>
      </c>
      <c r="T937" s="10" t="s">
        <v>30</v>
      </c>
      <c r="U937" s="10" t="s">
        <v>36</v>
      </c>
      <c r="V937" s="12">
        <v>18034</v>
      </c>
      <c r="W937" s="10" t="s">
        <v>31</v>
      </c>
      <c r="X937" s="10" t="s">
        <v>2004</v>
      </c>
      <c r="Y937" s="10" t="s">
        <v>33</v>
      </c>
      <c r="Z937" s="10">
        <v>45</v>
      </c>
    </row>
    <row r="938" spans="1:26" x14ac:dyDescent="0.3">
      <c r="A938" s="10" t="s">
        <v>2002</v>
      </c>
      <c r="B938" s="10" t="s">
        <v>2017</v>
      </c>
      <c r="C938" s="10" t="s">
        <v>2018</v>
      </c>
      <c r="D938" s="11">
        <v>45442</v>
      </c>
      <c r="E938" s="12">
        <v>100000</v>
      </c>
      <c r="F938" s="10" t="s">
        <v>27</v>
      </c>
      <c r="G938" s="10" t="s">
        <v>28</v>
      </c>
      <c r="H938" s="12">
        <v>100000</v>
      </c>
      <c r="I938" s="12">
        <v>70400</v>
      </c>
      <c r="J938" s="13">
        <f t="shared" si="56"/>
        <v>70.399999999999991</v>
      </c>
      <c r="K938" s="12">
        <v>161635</v>
      </c>
      <c r="L938" s="12">
        <v>10924</v>
      </c>
      <c r="M938" s="12">
        <f t="shared" si="57"/>
        <v>89076</v>
      </c>
      <c r="N938" s="12">
        <v>81245</v>
      </c>
      <c r="O938" s="14">
        <f t="shared" si="58"/>
        <v>1.0963874699981537</v>
      </c>
      <c r="P938" s="15">
        <v>1175</v>
      </c>
      <c r="Q938" s="16">
        <f t="shared" si="59"/>
        <v>75.80936170212766</v>
      </c>
      <c r="R938" s="17" t="s">
        <v>2002</v>
      </c>
      <c r="S938" s="18">
        <f>ABS(O1289-O938)*100</f>
        <v>15.556324969205882</v>
      </c>
      <c r="T938" s="10" t="s">
        <v>30</v>
      </c>
      <c r="U938" s="10" t="s">
        <v>36</v>
      </c>
      <c r="V938" s="12">
        <v>8487</v>
      </c>
      <c r="W938" s="10" t="s">
        <v>31</v>
      </c>
      <c r="X938" s="10" t="s">
        <v>2004</v>
      </c>
      <c r="Y938" s="10" t="s">
        <v>33</v>
      </c>
      <c r="Z938" s="10">
        <v>46</v>
      </c>
    </row>
    <row r="939" spans="1:26" x14ac:dyDescent="0.3">
      <c r="A939" s="19" t="s">
        <v>2002</v>
      </c>
      <c r="B939" s="19" t="s">
        <v>2019</v>
      </c>
      <c r="C939" s="19" t="s">
        <v>2020</v>
      </c>
      <c r="D939" s="20">
        <v>45243</v>
      </c>
      <c r="E939" s="21">
        <v>120000</v>
      </c>
      <c r="F939" s="19" t="s">
        <v>27</v>
      </c>
      <c r="G939" s="19" t="s">
        <v>28</v>
      </c>
      <c r="H939" s="21">
        <v>120000</v>
      </c>
      <c r="I939" s="21">
        <v>61100</v>
      </c>
      <c r="J939" s="22">
        <f t="shared" si="56"/>
        <v>50.916666666666664</v>
      </c>
      <c r="K939" s="21">
        <v>171558</v>
      </c>
      <c r="L939" s="21">
        <v>8747</v>
      </c>
      <c r="M939" s="21">
        <f t="shared" si="57"/>
        <v>111253</v>
      </c>
      <c r="N939" s="21">
        <v>87768</v>
      </c>
      <c r="O939" s="23">
        <f t="shared" si="58"/>
        <v>1.2675804393400785</v>
      </c>
      <c r="P939" s="24">
        <v>1359</v>
      </c>
      <c r="Q939" s="25">
        <f t="shared" si="59"/>
        <v>81.863870493009571</v>
      </c>
      <c r="R939" s="26" t="s">
        <v>2002</v>
      </c>
      <c r="S939" s="27">
        <f>ABS(O1289-O939)*100</f>
        <v>32.675621903398358</v>
      </c>
      <c r="T939" s="19" t="s">
        <v>147</v>
      </c>
      <c r="U939" s="19" t="s">
        <v>36</v>
      </c>
      <c r="V939" s="21">
        <v>8747</v>
      </c>
      <c r="W939" s="19" t="s">
        <v>31</v>
      </c>
      <c r="X939" s="19" t="s">
        <v>2004</v>
      </c>
      <c r="Y939" s="19" t="s">
        <v>33</v>
      </c>
      <c r="Z939" s="19">
        <v>45</v>
      </c>
    </row>
    <row r="940" spans="1:26" x14ac:dyDescent="0.3">
      <c r="A940" s="19" t="s">
        <v>2002</v>
      </c>
      <c r="B940" s="19" t="s">
        <v>2021</v>
      </c>
      <c r="C940" s="19" t="s">
        <v>2022</v>
      </c>
      <c r="D940" s="20">
        <v>45513</v>
      </c>
      <c r="E940" s="21">
        <v>175000</v>
      </c>
      <c r="F940" s="19" t="s">
        <v>27</v>
      </c>
      <c r="G940" s="19" t="s">
        <v>28</v>
      </c>
      <c r="H940" s="21">
        <v>175000</v>
      </c>
      <c r="I940" s="21">
        <v>89900</v>
      </c>
      <c r="J940" s="22">
        <f t="shared" si="56"/>
        <v>51.371428571428567</v>
      </c>
      <c r="K940" s="21">
        <v>209318</v>
      </c>
      <c r="L940" s="21">
        <v>16980</v>
      </c>
      <c r="M940" s="21">
        <f t="shared" si="57"/>
        <v>158020</v>
      </c>
      <c r="N940" s="21">
        <v>103686</v>
      </c>
      <c r="O940" s="23">
        <f t="shared" si="58"/>
        <v>1.5240244584611231</v>
      </c>
      <c r="P940" s="24">
        <v>1487</v>
      </c>
      <c r="Q940" s="25">
        <f t="shared" si="59"/>
        <v>106.26765299260255</v>
      </c>
      <c r="R940" s="26" t="s">
        <v>2002</v>
      </c>
      <c r="S940" s="27">
        <f>ABS(O1289-O940)*100</f>
        <v>58.320023815502822</v>
      </c>
      <c r="T940" s="19" t="s">
        <v>30</v>
      </c>
      <c r="U940" s="19" t="s">
        <v>36</v>
      </c>
      <c r="V940" s="21">
        <v>16980</v>
      </c>
      <c r="W940" s="19" t="s">
        <v>31</v>
      </c>
      <c r="X940" s="19" t="s">
        <v>2004</v>
      </c>
      <c r="Y940" s="19" t="s">
        <v>33</v>
      </c>
      <c r="Z940" s="19">
        <v>45</v>
      </c>
    </row>
    <row r="941" spans="1:26" x14ac:dyDescent="0.3">
      <c r="A941" s="10" t="s">
        <v>2002</v>
      </c>
      <c r="B941" s="10" t="s">
        <v>2023</v>
      </c>
      <c r="C941" s="10" t="s">
        <v>2024</v>
      </c>
      <c r="D941" s="11">
        <v>45721</v>
      </c>
      <c r="E941" s="12">
        <v>52000</v>
      </c>
      <c r="F941" s="10" t="s">
        <v>27</v>
      </c>
      <c r="G941" s="10" t="s">
        <v>28</v>
      </c>
      <c r="H941" s="12">
        <v>52000</v>
      </c>
      <c r="I941" s="12">
        <v>64900</v>
      </c>
      <c r="J941" s="13">
        <f t="shared" si="56"/>
        <v>124.80769230769231</v>
      </c>
      <c r="K941" s="12">
        <v>145136</v>
      </c>
      <c r="L941" s="12">
        <v>8612</v>
      </c>
      <c r="M941" s="12">
        <f t="shared" si="57"/>
        <v>43388</v>
      </c>
      <c r="N941" s="12">
        <v>73597</v>
      </c>
      <c r="O941" s="14">
        <f t="shared" si="58"/>
        <v>0.58953489952036087</v>
      </c>
      <c r="P941" s="15">
        <v>1001</v>
      </c>
      <c r="Q941" s="16">
        <f t="shared" si="59"/>
        <v>43.344655344655344</v>
      </c>
      <c r="R941" s="17" t="s">
        <v>2002</v>
      </c>
      <c r="S941" s="18">
        <f>ABS(O1289-O941)*100</f>
        <v>35.128932078573406</v>
      </c>
      <c r="T941" s="10" t="s">
        <v>30</v>
      </c>
      <c r="U941" s="10" t="s">
        <v>31</v>
      </c>
      <c r="V941" s="12">
        <v>8612</v>
      </c>
      <c r="W941" s="10" t="s">
        <v>31</v>
      </c>
      <c r="X941" s="10" t="s">
        <v>2004</v>
      </c>
      <c r="Y941" s="10" t="s">
        <v>33</v>
      </c>
      <c r="Z941" s="10">
        <v>45</v>
      </c>
    </row>
    <row r="942" spans="1:26" x14ac:dyDescent="0.3">
      <c r="A942" s="19" t="s">
        <v>2050</v>
      </c>
      <c r="B942" s="19" t="s">
        <v>2048</v>
      </c>
      <c r="C942" s="19" t="s">
        <v>2049</v>
      </c>
      <c r="D942" s="20">
        <v>45358</v>
      </c>
      <c r="E942" s="21">
        <v>280000</v>
      </c>
      <c r="F942" s="19" t="s">
        <v>27</v>
      </c>
      <c r="G942" s="19" t="s">
        <v>28</v>
      </c>
      <c r="H942" s="21">
        <v>280000</v>
      </c>
      <c r="I942" s="21">
        <v>138100</v>
      </c>
      <c r="J942" s="22">
        <f t="shared" si="56"/>
        <v>49.321428571428569</v>
      </c>
      <c r="K942" s="21">
        <v>378390</v>
      </c>
      <c r="L942" s="21">
        <v>28315</v>
      </c>
      <c r="M942" s="21">
        <f t="shared" si="57"/>
        <v>251685</v>
      </c>
      <c r="N942" s="21">
        <v>184250</v>
      </c>
      <c r="O942" s="23">
        <f t="shared" si="58"/>
        <v>1.3659972862957939</v>
      </c>
      <c r="P942" s="24">
        <v>1927</v>
      </c>
      <c r="Q942" s="25">
        <f t="shared" si="59"/>
        <v>130.60975609756099</v>
      </c>
      <c r="R942" s="26" t="s">
        <v>2050</v>
      </c>
      <c r="S942" s="27">
        <f>ABS(O1279-O942)*100</f>
        <v>48.491126619397953</v>
      </c>
      <c r="T942" s="19" t="s">
        <v>30</v>
      </c>
      <c r="U942" s="19" t="s">
        <v>36</v>
      </c>
      <c r="V942" s="21">
        <v>27029</v>
      </c>
      <c r="W942" s="19" t="s">
        <v>31</v>
      </c>
      <c r="X942" s="19" t="s">
        <v>2051</v>
      </c>
      <c r="Y942" s="19" t="s">
        <v>33</v>
      </c>
      <c r="Z942" s="19">
        <v>45</v>
      </c>
    </row>
    <row r="943" spans="1:26" x14ac:dyDescent="0.3">
      <c r="A943" s="10" t="s">
        <v>2050</v>
      </c>
      <c r="B943" s="10" t="s">
        <v>2052</v>
      </c>
      <c r="C943" s="10" t="s">
        <v>2053</v>
      </c>
      <c r="D943" s="11">
        <v>45733</v>
      </c>
      <c r="E943" s="12">
        <v>309900</v>
      </c>
      <c r="F943" s="10" t="s">
        <v>27</v>
      </c>
      <c r="G943" s="10" t="s">
        <v>28</v>
      </c>
      <c r="H943" s="12">
        <v>309900</v>
      </c>
      <c r="I943" s="12">
        <v>166200</v>
      </c>
      <c r="J943" s="13">
        <f t="shared" si="56"/>
        <v>53.630203291384312</v>
      </c>
      <c r="K943" s="12">
        <v>372403</v>
      </c>
      <c r="L943" s="12">
        <v>20352</v>
      </c>
      <c r="M943" s="12">
        <f t="shared" si="57"/>
        <v>289548</v>
      </c>
      <c r="N943" s="12">
        <v>185290</v>
      </c>
      <c r="O943" s="14">
        <f t="shared" si="58"/>
        <v>1.5626747261050244</v>
      </c>
      <c r="P943" s="15">
        <v>1865</v>
      </c>
      <c r="Q943" s="16">
        <f t="shared" si="59"/>
        <v>155.25361930294906</v>
      </c>
      <c r="R943" s="17" t="s">
        <v>2050</v>
      </c>
      <c r="S943" s="18">
        <f>ABS(O1279-O943)*100</f>
        <v>68.158870600321009</v>
      </c>
      <c r="T943" s="10" t="s">
        <v>52</v>
      </c>
      <c r="U943" s="10" t="s">
        <v>31</v>
      </c>
      <c r="V943" s="12">
        <v>17670</v>
      </c>
      <c r="W943" s="10" t="s">
        <v>31</v>
      </c>
      <c r="X943" s="10" t="s">
        <v>2051</v>
      </c>
      <c r="Y943" s="10" t="s">
        <v>33</v>
      </c>
      <c r="Z943" s="10">
        <v>56</v>
      </c>
    </row>
    <row r="944" spans="1:26" x14ac:dyDescent="0.3">
      <c r="A944" s="10" t="s">
        <v>2044</v>
      </c>
      <c r="B944" s="10" t="s">
        <v>2042</v>
      </c>
      <c r="C944" s="10" t="s">
        <v>2043</v>
      </c>
      <c r="D944" s="11">
        <v>45699</v>
      </c>
      <c r="E944" s="12">
        <v>230000</v>
      </c>
      <c r="F944" s="10" t="s">
        <v>27</v>
      </c>
      <c r="G944" s="10" t="s">
        <v>28</v>
      </c>
      <c r="H944" s="12">
        <v>230000</v>
      </c>
      <c r="I944" s="12">
        <v>69600</v>
      </c>
      <c r="J944" s="13">
        <f t="shared" si="56"/>
        <v>30.260869565217391</v>
      </c>
      <c r="K944" s="12">
        <v>159718</v>
      </c>
      <c r="L944" s="12">
        <v>19777</v>
      </c>
      <c r="M944" s="12">
        <f t="shared" si="57"/>
        <v>210223</v>
      </c>
      <c r="N944" s="12">
        <v>80425</v>
      </c>
      <c r="O944" s="14">
        <f t="shared" si="58"/>
        <v>2.6139011501398817</v>
      </c>
      <c r="P944" s="15">
        <v>1196</v>
      </c>
      <c r="Q944" s="16">
        <f t="shared" si="59"/>
        <v>175.77173913043478</v>
      </c>
      <c r="R944" s="17" t="s">
        <v>2044</v>
      </c>
      <c r="S944" s="18">
        <f>ABS(O1284-O944)*100</f>
        <v>157.22484841810908</v>
      </c>
      <c r="T944" s="10" t="s">
        <v>147</v>
      </c>
      <c r="U944" s="10" t="s">
        <v>31</v>
      </c>
      <c r="V944" s="12">
        <v>19777</v>
      </c>
      <c r="W944" s="10" t="s">
        <v>31</v>
      </c>
      <c r="X944" s="10" t="s">
        <v>2045</v>
      </c>
      <c r="Y944" s="10" t="s">
        <v>33</v>
      </c>
      <c r="Z944" s="10">
        <v>45</v>
      </c>
    </row>
    <row r="945" spans="1:26" x14ac:dyDescent="0.3">
      <c r="A945" s="10" t="s">
        <v>2044</v>
      </c>
      <c r="B945" s="10" t="s">
        <v>2046</v>
      </c>
      <c r="C945" s="10" t="s">
        <v>2047</v>
      </c>
      <c r="D945" s="11">
        <v>45684</v>
      </c>
      <c r="E945" s="12">
        <v>215000</v>
      </c>
      <c r="F945" s="10" t="s">
        <v>27</v>
      </c>
      <c r="G945" s="10" t="s">
        <v>28</v>
      </c>
      <c r="H945" s="12">
        <v>215000</v>
      </c>
      <c r="I945" s="12">
        <v>80200</v>
      </c>
      <c r="J945" s="13">
        <f t="shared" si="56"/>
        <v>37.302325581395351</v>
      </c>
      <c r="K945" s="12">
        <v>180677</v>
      </c>
      <c r="L945" s="12">
        <v>39553</v>
      </c>
      <c r="M945" s="12">
        <f t="shared" si="57"/>
        <v>175447</v>
      </c>
      <c r="N945" s="12">
        <v>81105</v>
      </c>
      <c r="O945" s="14">
        <f t="shared" si="58"/>
        <v>2.1632081869181925</v>
      </c>
      <c r="P945" s="15">
        <v>1122</v>
      </c>
      <c r="Q945" s="16">
        <f t="shared" si="59"/>
        <v>156.3698752228164</v>
      </c>
      <c r="R945" s="17" t="s">
        <v>2044</v>
      </c>
      <c r="S945" s="18">
        <f>ABS(O1284-O945)*100</f>
        <v>112.15555209594017</v>
      </c>
      <c r="T945" s="10" t="s">
        <v>52</v>
      </c>
      <c r="U945" s="10" t="s">
        <v>31</v>
      </c>
      <c r="V945" s="12">
        <v>39553</v>
      </c>
      <c r="W945" s="10" t="s">
        <v>31</v>
      </c>
      <c r="X945" s="10" t="s">
        <v>2045</v>
      </c>
      <c r="Y945" s="10" t="s">
        <v>33</v>
      </c>
      <c r="Z945" s="10">
        <v>45</v>
      </c>
    </row>
    <row r="946" spans="1:26" x14ac:dyDescent="0.3">
      <c r="A946" s="19" t="s">
        <v>2044</v>
      </c>
      <c r="B946" s="19" t="s">
        <v>2046</v>
      </c>
      <c r="C946" s="19" t="s">
        <v>2047</v>
      </c>
      <c r="D946" s="20">
        <v>45434</v>
      </c>
      <c r="E946" s="21">
        <v>80000</v>
      </c>
      <c r="F946" s="19" t="s">
        <v>69</v>
      </c>
      <c r="G946" s="19" t="s">
        <v>28</v>
      </c>
      <c r="H946" s="21">
        <v>80000</v>
      </c>
      <c r="I946" s="21">
        <v>80200</v>
      </c>
      <c r="J946" s="22">
        <f t="shared" si="56"/>
        <v>100.25</v>
      </c>
      <c r="K946" s="21">
        <v>180677</v>
      </c>
      <c r="L946" s="21">
        <v>39553</v>
      </c>
      <c r="M946" s="21">
        <f t="shared" si="57"/>
        <v>40447</v>
      </c>
      <c r="N946" s="21">
        <v>81105</v>
      </c>
      <c r="O946" s="23">
        <f t="shared" si="58"/>
        <v>0.49869921706429937</v>
      </c>
      <c r="P946" s="24">
        <v>1122</v>
      </c>
      <c r="Q946" s="25">
        <f t="shared" si="59"/>
        <v>36.049019607843135</v>
      </c>
      <c r="R946" s="26" t="s">
        <v>2044</v>
      </c>
      <c r="S946" s="27">
        <f>ABS(O1284-O946)*100</f>
        <v>54.29534488944914</v>
      </c>
      <c r="T946" s="19" t="s">
        <v>52</v>
      </c>
      <c r="U946" s="19" t="s">
        <v>36</v>
      </c>
      <c r="V946" s="21">
        <v>39553</v>
      </c>
      <c r="W946" s="19" t="s">
        <v>31</v>
      </c>
      <c r="X946" s="19" t="s">
        <v>2045</v>
      </c>
      <c r="Y946" s="19" t="s">
        <v>33</v>
      </c>
      <c r="Z946" s="19">
        <v>45</v>
      </c>
    </row>
    <row r="947" spans="1:26" x14ac:dyDescent="0.3">
      <c r="A947" s="19" t="s">
        <v>2032</v>
      </c>
      <c r="B947" s="19" t="s">
        <v>2030</v>
      </c>
      <c r="C947" s="19" t="s">
        <v>2031</v>
      </c>
      <c r="D947" s="20">
        <v>45632</v>
      </c>
      <c r="E947" s="21">
        <v>142000</v>
      </c>
      <c r="F947" s="19" t="s">
        <v>27</v>
      </c>
      <c r="G947" s="19" t="s">
        <v>28</v>
      </c>
      <c r="H947" s="21">
        <v>142000</v>
      </c>
      <c r="I947" s="21">
        <v>45800</v>
      </c>
      <c r="J947" s="22">
        <f t="shared" si="56"/>
        <v>32.253521126760567</v>
      </c>
      <c r="K947" s="21">
        <v>112951</v>
      </c>
      <c r="L947" s="21">
        <v>10109</v>
      </c>
      <c r="M947" s="21">
        <f t="shared" si="57"/>
        <v>131891</v>
      </c>
      <c r="N947" s="21">
        <v>55143</v>
      </c>
      <c r="O947" s="23">
        <f t="shared" si="58"/>
        <v>2.3917995031100956</v>
      </c>
      <c r="P947" s="24">
        <v>870</v>
      </c>
      <c r="Q947" s="25">
        <f t="shared" si="59"/>
        <v>151.59885057471266</v>
      </c>
      <c r="R947" s="26" t="s">
        <v>2032</v>
      </c>
      <c r="S947" s="27">
        <f>ABS(O1292-O947)*100</f>
        <v>147.84764578426058</v>
      </c>
      <c r="T947" s="19" t="s">
        <v>43</v>
      </c>
      <c r="U947" s="19" t="s">
        <v>31</v>
      </c>
      <c r="V947" s="21">
        <v>7682</v>
      </c>
      <c r="W947" s="19" t="s">
        <v>31</v>
      </c>
      <c r="X947" s="19" t="s">
        <v>2033</v>
      </c>
      <c r="Y947" s="19" t="s">
        <v>33</v>
      </c>
      <c r="Z947" s="19">
        <v>45</v>
      </c>
    </row>
    <row r="948" spans="1:26" x14ac:dyDescent="0.3">
      <c r="A948" s="10" t="s">
        <v>2032</v>
      </c>
      <c r="B948" s="10" t="s">
        <v>2034</v>
      </c>
      <c r="C948" s="10" t="s">
        <v>2035</v>
      </c>
      <c r="D948" s="11">
        <v>45174</v>
      </c>
      <c r="E948" s="12">
        <v>155000</v>
      </c>
      <c r="F948" s="10" t="s">
        <v>27</v>
      </c>
      <c r="G948" s="10" t="s">
        <v>28</v>
      </c>
      <c r="H948" s="12">
        <v>155000</v>
      </c>
      <c r="I948" s="12">
        <v>36600</v>
      </c>
      <c r="J948" s="13">
        <f t="shared" si="56"/>
        <v>23.612903225806452</v>
      </c>
      <c r="K948" s="12">
        <v>109446</v>
      </c>
      <c r="L948" s="12">
        <v>7682</v>
      </c>
      <c r="M948" s="12">
        <f t="shared" si="57"/>
        <v>147318</v>
      </c>
      <c r="N948" s="12">
        <v>54565</v>
      </c>
      <c r="O948" s="14">
        <f t="shared" si="58"/>
        <v>2.6998625492531843</v>
      </c>
      <c r="P948" s="15">
        <v>870</v>
      </c>
      <c r="Q948" s="16">
        <f t="shared" si="59"/>
        <v>169.33103448275861</v>
      </c>
      <c r="R948" s="17" t="s">
        <v>2032</v>
      </c>
      <c r="S948" s="18">
        <f>ABS(O1292-O948)*100</f>
        <v>178.65395039856944</v>
      </c>
      <c r="T948" s="10" t="s">
        <v>43</v>
      </c>
      <c r="U948" s="10" t="s">
        <v>36</v>
      </c>
      <c r="V948" s="12">
        <v>7682</v>
      </c>
      <c r="W948" s="10" t="s">
        <v>31</v>
      </c>
      <c r="X948" s="10" t="s">
        <v>2033</v>
      </c>
      <c r="Y948" s="10" t="s">
        <v>33</v>
      </c>
      <c r="Z948" s="10">
        <v>45</v>
      </c>
    </row>
    <row r="949" spans="1:26" x14ac:dyDescent="0.3">
      <c r="A949" s="10" t="s">
        <v>2032</v>
      </c>
      <c r="B949" s="10" t="s">
        <v>2036</v>
      </c>
      <c r="C949" s="10" t="s">
        <v>2037</v>
      </c>
      <c r="D949" s="11">
        <v>45177</v>
      </c>
      <c r="E949" s="12">
        <v>105000</v>
      </c>
      <c r="F949" s="10" t="s">
        <v>27</v>
      </c>
      <c r="G949" s="10" t="s">
        <v>28</v>
      </c>
      <c r="H949" s="12">
        <v>105000</v>
      </c>
      <c r="I949" s="12">
        <v>38100</v>
      </c>
      <c r="J949" s="13">
        <f t="shared" si="56"/>
        <v>36.285714285714285</v>
      </c>
      <c r="K949" s="12">
        <v>114192</v>
      </c>
      <c r="L949" s="12">
        <v>7682</v>
      </c>
      <c r="M949" s="12">
        <f t="shared" si="57"/>
        <v>97318</v>
      </c>
      <c r="N949" s="12">
        <v>57109</v>
      </c>
      <c r="O949" s="14">
        <f t="shared" si="58"/>
        <v>1.7040746642385614</v>
      </c>
      <c r="P949" s="15">
        <v>870</v>
      </c>
      <c r="Q949" s="16">
        <f t="shared" si="59"/>
        <v>111.85977011494253</v>
      </c>
      <c r="R949" s="17" t="s">
        <v>2032</v>
      </c>
      <c r="S949" s="18">
        <f>ABS(O1292-O949)*100</f>
        <v>79.075161897107165</v>
      </c>
      <c r="T949" s="10" t="s">
        <v>43</v>
      </c>
      <c r="U949" s="10" t="s">
        <v>36</v>
      </c>
      <c r="V949" s="12">
        <v>7682</v>
      </c>
      <c r="W949" s="10" t="s">
        <v>31</v>
      </c>
      <c r="X949" s="10" t="s">
        <v>2033</v>
      </c>
      <c r="Y949" s="10" t="s">
        <v>33</v>
      </c>
      <c r="Z949" s="10">
        <v>45</v>
      </c>
    </row>
    <row r="950" spans="1:26" x14ac:dyDescent="0.3">
      <c r="A950" s="19" t="s">
        <v>2032</v>
      </c>
      <c r="B950" s="19" t="s">
        <v>2038</v>
      </c>
      <c r="C950" s="19" t="s">
        <v>2039</v>
      </c>
      <c r="D950" s="20">
        <v>45090</v>
      </c>
      <c r="E950" s="21">
        <v>147000</v>
      </c>
      <c r="F950" s="19" t="s">
        <v>27</v>
      </c>
      <c r="G950" s="19" t="s">
        <v>28</v>
      </c>
      <c r="H950" s="21">
        <v>147000</v>
      </c>
      <c r="I950" s="21">
        <v>36900</v>
      </c>
      <c r="J950" s="22">
        <f t="shared" si="56"/>
        <v>25.102040816326532</v>
      </c>
      <c r="K950" s="21">
        <v>110524</v>
      </c>
      <c r="L950" s="21">
        <v>7682</v>
      </c>
      <c r="M950" s="21">
        <f t="shared" si="57"/>
        <v>139318</v>
      </c>
      <c r="N950" s="21">
        <v>55143</v>
      </c>
      <c r="O950" s="23">
        <f t="shared" si="58"/>
        <v>2.5264856826795787</v>
      </c>
      <c r="P950" s="24">
        <v>870</v>
      </c>
      <c r="Q950" s="25">
        <f t="shared" si="59"/>
        <v>160.13563218390806</v>
      </c>
      <c r="R950" s="26" t="s">
        <v>2032</v>
      </c>
      <c r="S950" s="27">
        <f>ABS(O1292-O950)*100</f>
        <v>161.3162637412089</v>
      </c>
      <c r="T950" s="19" t="s">
        <v>43</v>
      </c>
      <c r="U950" s="19" t="s">
        <v>36</v>
      </c>
      <c r="V950" s="21">
        <v>7682</v>
      </c>
      <c r="W950" s="19" t="s">
        <v>31</v>
      </c>
      <c r="X950" s="19" t="s">
        <v>2033</v>
      </c>
      <c r="Y950" s="19" t="s">
        <v>33</v>
      </c>
      <c r="Z950" s="19">
        <v>45</v>
      </c>
    </row>
    <row r="951" spans="1:26" x14ac:dyDescent="0.3">
      <c r="A951" s="19" t="s">
        <v>2032</v>
      </c>
      <c r="B951" s="19" t="s">
        <v>2040</v>
      </c>
      <c r="C951" s="19" t="s">
        <v>2041</v>
      </c>
      <c r="D951" s="20">
        <v>45167</v>
      </c>
      <c r="E951" s="21">
        <v>110000</v>
      </c>
      <c r="F951" s="19" t="s">
        <v>27</v>
      </c>
      <c r="G951" s="19" t="s">
        <v>28</v>
      </c>
      <c r="H951" s="21">
        <v>110000</v>
      </c>
      <c r="I951" s="21">
        <v>49000</v>
      </c>
      <c r="J951" s="22">
        <f t="shared" si="56"/>
        <v>44.545454545454547</v>
      </c>
      <c r="K951" s="21">
        <v>146548</v>
      </c>
      <c r="L951" s="21">
        <v>7682</v>
      </c>
      <c r="M951" s="21">
        <f t="shared" si="57"/>
        <v>102318</v>
      </c>
      <c r="N951" s="21">
        <v>74458</v>
      </c>
      <c r="O951" s="23">
        <f t="shared" si="58"/>
        <v>1.3741706733997689</v>
      </c>
      <c r="P951" s="24">
        <v>1014</v>
      </c>
      <c r="Q951" s="25">
        <f t="shared" si="59"/>
        <v>100.90532544378698</v>
      </c>
      <c r="R951" s="26" t="s">
        <v>2032</v>
      </c>
      <c r="S951" s="27">
        <f>ABS(O1292-O951)*100</f>
        <v>46.084762813227918</v>
      </c>
      <c r="T951" s="19" t="s">
        <v>43</v>
      </c>
      <c r="U951" s="19" t="s">
        <v>36</v>
      </c>
      <c r="V951" s="21">
        <v>7682</v>
      </c>
      <c r="W951" s="19" t="s">
        <v>31</v>
      </c>
      <c r="X951" s="19" t="s">
        <v>2033</v>
      </c>
      <c r="Y951" s="19" t="s">
        <v>33</v>
      </c>
      <c r="Z951" s="19">
        <v>45</v>
      </c>
    </row>
    <row r="952" spans="1:26" x14ac:dyDescent="0.3">
      <c r="A952" s="19" t="s">
        <v>2067</v>
      </c>
      <c r="B952" s="19" t="s">
        <v>2065</v>
      </c>
      <c r="C952" s="19" t="s">
        <v>2066</v>
      </c>
      <c r="D952" s="20">
        <v>45271</v>
      </c>
      <c r="E952" s="21">
        <v>347000</v>
      </c>
      <c r="F952" s="19" t="s">
        <v>27</v>
      </c>
      <c r="G952" s="19" t="s">
        <v>28</v>
      </c>
      <c r="H952" s="21">
        <v>347000</v>
      </c>
      <c r="I952" s="21">
        <v>141700</v>
      </c>
      <c r="J952" s="22">
        <f t="shared" si="56"/>
        <v>40.835734870317005</v>
      </c>
      <c r="K952" s="21">
        <v>295081</v>
      </c>
      <c r="L952" s="21">
        <v>34872</v>
      </c>
      <c r="M952" s="21">
        <f t="shared" si="57"/>
        <v>312128</v>
      </c>
      <c r="N952" s="21">
        <v>257632</v>
      </c>
      <c r="O952" s="23">
        <f t="shared" si="58"/>
        <v>1.2115265184449138</v>
      </c>
      <c r="P952" s="24">
        <v>1700</v>
      </c>
      <c r="Q952" s="25">
        <f t="shared" si="59"/>
        <v>183.60470588235293</v>
      </c>
      <c r="R952" s="26" t="s">
        <v>2067</v>
      </c>
      <c r="S952" s="27">
        <f>ABS(O1282-O952)*100</f>
        <v>28.984945839863386</v>
      </c>
      <c r="T952" s="19" t="s">
        <v>30</v>
      </c>
      <c r="U952" s="19" t="s">
        <v>36</v>
      </c>
      <c r="V952" s="21">
        <v>34872</v>
      </c>
      <c r="W952" s="19" t="s">
        <v>31</v>
      </c>
      <c r="X952" s="19" t="s">
        <v>2068</v>
      </c>
      <c r="Y952" s="19" t="s">
        <v>33</v>
      </c>
      <c r="Z952" s="19">
        <v>76</v>
      </c>
    </row>
    <row r="953" spans="1:26" x14ac:dyDescent="0.3">
      <c r="A953" s="19" t="s">
        <v>2067</v>
      </c>
      <c r="B953" s="19" t="s">
        <v>2069</v>
      </c>
      <c r="C953" s="19" t="s">
        <v>2070</v>
      </c>
      <c r="D953" s="20">
        <v>45190</v>
      </c>
      <c r="E953" s="21">
        <v>381000</v>
      </c>
      <c r="F953" s="19" t="s">
        <v>27</v>
      </c>
      <c r="G953" s="19" t="s">
        <v>28</v>
      </c>
      <c r="H953" s="21">
        <v>381000</v>
      </c>
      <c r="I953" s="21">
        <v>183700</v>
      </c>
      <c r="J953" s="22">
        <f t="shared" si="56"/>
        <v>48.215223097112855</v>
      </c>
      <c r="K953" s="21">
        <v>384789</v>
      </c>
      <c r="L953" s="21">
        <v>39034</v>
      </c>
      <c r="M953" s="21">
        <f t="shared" si="57"/>
        <v>341966</v>
      </c>
      <c r="N953" s="21">
        <v>342331</v>
      </c>
      <c r="O953" s="23">
        <f t="shared" si="58"/>
        <v>0.99893378046393699</v>
      </c>
      <c r="P953" s="24">
        <v>2641</v>
      </c>
      <c r="Q953" s="25">
        <f t="shared" si="59"/>
        <v>129.48352896630064</v>
      </c>
      <c r="R953" s="26" t="s">
        <v>2067</v>
      </c>
      <c r="S953" s="27">
        <f>ABS(O1282-O953)*100</f>
        <v>7.7256720417657077</v>
      </c>
      <c r="T953" s="19" t="s">
        <v>52</v>
      </c>
      <c r="U953" s="19" t="s">
        <v>36</v>
      </c>
      <c r="V953" s="21">
        <v>33601</v>
      </c>
      <c r="W953" s="19" t="s">
        <v>31</v>
      </c>
      <c r="X953" s="19" t="s">
        <v>2068</v>
      </c>
      <c r="Y953" s="19" t="s">
        <v>33</v>
      </c>
      <c r="Z953" s="19">
        <v>76</v>
      </c>
    </row>
    <row r="954" spans="1:26" x14ac:dyDescent="0.3">
      <c r="A954" s="10" t="s">
        <v>2067</v>
      </c>
      <c r="B954" s="10" t="s">
        <v>2071</v>
      </c>
      <c r="C954" s="10" t="s">
        <v>2072</v>
      </c>
      <c r="D954" s="11">
        <v>45639</v>
      </c>
      <c r="E954" s="12">
        <v>420000</v>
      </c>
      <c r="F954" s="10" t="s">
        <v>27</v>
      </c>
      <c r="G954" s="10" t="s">
        <v>28</v>
      </c>
      <c r="H954" s="12">
        <v>420000</v>
      </c>
      <c r="I954" s="12">
        <v>197100</v>
      </c>
      <c r="J954" s="13">
        <f t="shared" si="56"/>
        <v>46.928571428571431</v>
      </c>
      <c r="K954" s="12">
        <v>402800</v>
      </c>
      <c r="L954" s="12">
        <v>37603</v>
      </c>
      <c r="M954" s="12">
        <f t="shared" si="57"/>
        <v>382397</v>
      </c>
      <c r="N954" s="12">
        <v>361581</v>
      </c>
      <c r="O954" s="14">
        <f t="shared" si="58"/>
        <v>1.057569396622057</v>
      </c>
      <c r="P954" s="15">
        <v>2715</v>
      </c>
      <c r="Q954" s="16">
        <f t="shared" si="59"/>
        <v>140.84604051565378</v>
      </c>
      <c r="R954" s="17" t="s">
        <v>2067</v>
      </c>
      <c r="S954" s="18">
        <f>ABS(O1282-O954)*100</f>
        <v>13.589233657577704</v>
      </c>
      <c r="T954" s="10" t="s">
        <v>52</v>
      </c>
      <c r="U954" s="10" t="s">
        <v>31</v>
      </c>
      <c r="V954" s="12">
        <v>37603</v>
      </c>
      <c r="W954" s="10" t="s">
        <v>31</v>
      </c>
      <c r="X954" s="10" t="s">
        <v>2068</v>
      </c>
      <c r="Y954" s="10" t="s">
        <v>33</v>
      </c>
      <c r="Z954" s="10">
        <v>76</v>
      </c>
    </row>
    <row r="955" spans="1:26" x14ac:dyDescent="0.3">
      <c r="A955" s="10" t="s">
        <v>2067</v>
      </c>
      <c r="B955" s="10" t="s">
        <v>2073</v>
      </c>
      <c r="C955" s="10" t="s">
        <v>2074</v>
      </c>
      <c r="D955" s="11">
        <v>45524</v>
      </c>
      <c r="E955" s="12">
        <v>353000</v>
      </c>
      <c r="F955" s="10" t="s">
        <v>27</v>
      </c>
      <c r="G955" s="10" t="s">
        <v>28</v>
      </c>
      <c r="H955" s="12">
        <v>353000</v>
      </c>
      <c r="I955" s="12">
        <v>151200</v>
      </c>
      <c r="J955" s="13">
        <f t="shared" si="56"/>
        <v>42.832861189801704</v>
      </c>
      <c r="K955" s="12">
        <v>307841</v>
      </c>
      <c r="L955" s="12">
        <v>41546</v>
      </c>
      <c r="M955" s="12">
        <f t="shared" si="57"/>
        <v>311454</v>
      </c>
      <c r="N955" s="12">
        <v>263658</v>
      </c>
      <c r="O955" s="14">
        <f t="shared" si="58"/>
        <v>1.1812802949275198</v>
      </c>
      <c r="P955" s="15">
        <v>1810</v>
      </c>
      <c r="Q955" s="16">
        <f t="shared" si="59"/>
        <v>172.07403314917127</v>
      </c>
      <c r="R955" s="17" t="s">
        <v>2067</v>
      </c>
      <c r="S955" s="18">
        <f>ABS(O1282-O955)*100</f>
        <v>25.960323488123993</v>
      </c>
      <c r="T955" s="10" t="s">
        <v>30</v>
      </c>
      <c r="U955" s="10" t="s">
        <v>36</v>
      </c>
      <c r="V955" s="12">
        <v>32981</v>
      </c>
      <c r="W955" s="10" t="s">
        <v>31</v>
      </c>
      <c r="X955" s="10" t="s">
        <v>2068</v>
      </c>
      <c r="Y955" s="10" t="s">
        <v>33</v>
      </c>
      <c r="Z955" s="10">
        <v>75</v>
      </c>
    </row>
    <row r="956" spans="1:26" x14ac:dyDescent="0.3">
      <c r="A956" s="19" t="s">
        <v>2067</v>
      </c>
      <c r="B956" s="19" t="s">
        <v>2075</v>
      </c>
      <c r="C956" s="19" t="s">
        <v>2076</v>
      </c>
      <c r="D956" s="20">
        <v>45425</v>
      </c>
      <c r="E956" s="21">
        <v>339900</v>
      </c>
      <c r="F956" s="19" t="s">
        <v>27</v>
      </c>
      <c r="G956" s="19" t="s">
        <v>28</v>
      </c>
      <c r="H956" s="21">
        <v>339900</v>
      </c>
      <c r="I956" s="21">
        <v>144900</v>
      </c>
      <c r="J956" s="22">
        <f t="shared" si="56"/>
        <v>42.630185348631947</v>
      </c>
      <c r="K956" s="21">
        <v>294332</v>
      </c>
      <c r="L956" s="21">
        <v>35576</v>
      </c>
      <c r="M956" s="21">
        <f t="shared" si="57"/>
        <v>304324</v>
      </c>
      <c r="N956" s="21">
        <v>256194</v>
      </c>
      <c r="O956" s="23">
        <f t="shared" si="58"/>
        <v>1.1878654457169175</v>
      </c>
      <c r="P956" s="24">
        <v>1722</v>
      </c>
      <c r="Q956" s="25">
        <f t="shared" si="59"/>
        <v>176.72706155632986</v>
      </c>
      <c r="R956" s="26" t="s">
        <v>2067</v>
      </c>
      <c r="S956" s="27">
        <f>ABS(O1282-O956)*100</f>
        <v>26.618838567063762</v>
      </c>
      <c r="T956" s="19" t="s">
        <v>30</v>
      </c>
      <c r="U956" s="19" t="s">
        <v>36</v>
      </c>
      <c r="V956" s="21">
        <v>33132</v>
      </c>
      <c r="W956" s="19" t="s">
        <v>31</v>
      </c>
      <c r="X956" s="19" t="s">
        <v>2068</v>
      </c>
      <c r="Y956" s="19" t="s">
        <v>33</v>
      </c>
      <c r="Z956" s="19">
        <v>76</v>
      </c>
    </row>
    <row r="957" spans="1:26" x14ac:dyDescent="0.3">
      <c r="A957" s="19" t="s">
        <v>2079</v>
      </c>
      <c r="B957" s="19" t="s">
        <v>2077</v>
      </c>
      <c r="C957" s="19" t="s">
        <v>2078</v>
      </c>
      <c r="D957" s="20">
        <v>45490</v>
      </c>
      <c r="E957" s="21">
        <v>140000</v>
      </c>
      <c r="F957" s="19" t="s">
        <v>69</v>
      </c>
      <c r="G957" s="19" t="s">
        <v>28</v>
      </c>
      <c r="H957" s="21">
        <v>140000</v>
      </c>
      <c r="I957" s="21">
        <v>63000</v>
      </c>
      <c r="J957" s="22">
        <f t="shared" si="56"/>
        <v>45</v>
      </c>
      <c r="K957" s="21">
        <v>146030</v>
      </c>
      <c r="L957" s="21">
        <v>15415</v>
      </c>
      <c r="M957" s="21">
        <f t="shared" si="57"/>
        <v>124585</v>
      </c>
      <c r="N957" s="21">
        <v>113086</v>
      </c>
      <c r="O957" s="23">
        <f t="shared" si="58"/>
        <v>1.1016836743717171</v>
      </c>
      <c r="P957" s="24">
        <v>1526</v>
      </c>
      <c r="Q957" s="25">
        <f t="shared" si="59"/>
        <v>81.641546526867629</v>
      </c>
      <c r="R957" s="26" t="s">
        <v>2079</v>
      </c>
      <c r="S957" s="27">
        <f>ABS(O1282-O957)*100</f>
        <v>18.000661432543719</v>
      </c>
      <c r="T957" s="19" t="s">
        <v>30</v>
      </c>
      <c r="U957" s="19" t="s">
        <v>36</v>
      </c>
      <c r="V957" s="21">
        <v>15415</v>
      </c>
      <c r="W957" s="19" t="s">
        <v>31</v>
      </c>
      <c r="X957" s="19" t="s">
        <v>2080</v>
      </c>
      <c r="Y957" s="19" t="s">
        <v>33</v>
      </c>
      <c r="Z957" s="19">
        <v>45</v>
      </c>
    </row>
    <row r="958" spans="1:26" x14ac:dyDescent="0.3">
      <c r="A958" s="10" t="s">
        <v>2079</v>
      </c>
      <c r="B958" s="10" t="s">
        <v>2081</v>
      </c>
      <c r="C958" s="10" t="s">
        <v>2082</v>
      </c>
      <c r="D958" s="11">
        <v>45278</v>
      </c>
      <c r="E958" s="12">
        <v>260000</v>
      </c>
      <c r="F958" s="10" t="s">
        <v>27</v>
      </c>
      <c r="G958" s="10" t="s">
        <v>28</v>
      </c>
      <c r="H958" s="12">
        <v>260000</v>
      </c>
      <c r="I958" s="12">
        <v>67700</v>
      </c>
      <c r="J958" s="13">
        <f t="shared" si="56"/>
        <v>26.038461538461537</v>
      </c>
      <c r="K958" s="12">
        <v>204445</v>
      </c>
      <c r="L958" s="12">
        <v>35091</v>
      </c>
      <c r="M958" s="12">
        <f t="shared" si="57"/>
        <v>224909</v>
      </c>
      <c r="N958" s="12">
        <v>146626</v>
      </c>
      <c r="O958" s="14">
        <f t="shared" si="58"/>
        <v>1.5338957620067382</v>
      </c>
      <c r="P958" s="15">
        <v>2198</v>
      </c>
      <c r="Q958" s="16">
        <f t="shared" si="59"/>
        <v>102.32438580527753</v>
      </c>
      <c r="R958" s="17" t="s">
        <v>2079</v>
      </c>
      <c r="S958" s="18">
        <f>ABS(O1282-O958)*100</f>
        <v>61.221870196045828</v>
      </c>
      <c r="T958" s="10" t="s">
        <v>30</v>
      </c>
      <c r="U958" s="10" t="s">
        <v>36</v>
      </c>
      <c r="V958" s="12">
        <v>33970</v>
      </c>
      <c r="W958" s="10" t="s">
        <v>31</v>
      </c>
      <c r="X958" s="10" t="s">
        <v>2080</v>
      </c>
      <c r="Y958" s="10" t="s">
        <v>33</v>
      </c>
      <c r="Z958" s="10">
        <v>45</v>
      </c>
    </row>
    <row r="959" spans="1:26" x14ac:dyDescent="0.3">
      <c r="A959" s="19" t="s">
        <v>2079</v>
      </c>
      <c r="B959" s="19" t="s">
        <v>2224</v>
      </c>
      <c r="C959" s="19" t="s">
        <v>2225</v>
      </c>
      <c r="D959" s="20">
        <v>45559</v>
      </c>
      <c r="E959" s="21">
        <v>296500</v>
      </c>
      <c r="F959" s="19" t="s">
        <v>27</v>
      </c>
      <c r="G959" s="19" t="s">
        <v>55</v>
      </c>
      <c r="H959" s="21">
        <v>296500</v>
      </c>
      <c r="I959" s="21">
        <v>80100</v>
      </c>
      <c r="J959" s="22">
        <f t="shared" si="56"/>
        <v>27.015177065767286</v>
      </c>
      <c r="K959" s="21">
        <v>175537</v>
      </c>
      <c r="L959" s="21">
        <v>35970</v>
      </c>
      <c r="M959" s="21">
        <f t="shared" si="57"/>
        <v>260530</v>
      </c>
      <c r="N959" s="21">
        <v>120837</v>
      </c>
      <c r="O959" s="23">
        <f t="shared" si="58"/>
        <v>2.1560449200162202</v>
      </c>
      <c r="P959" s="24">
        <v>1464</v>
      </c>
      <c r="Q959" s="25">
        <f t="shared" si="59"/>
        <v>177.95765027322403</v>
      </c>
      <c r="R959" s="26" t="s">
        <v>2079</v>
      </c>
      <c r="S959" s="27">
        <f>ABS(O1221-O959)*100</f>
        <v>135.72961692221153</v>
      </c>
      <c r="T959" s="19" t="s">
        <v>147</v>
      </c>
      <c r="U959" s="19" t="s">
        <v>36</v>
      </c>
      <c r="V959" s="21">
        <v>35970</v>
      </c>
      <c r="W959" s="19" t="s">
        <v>2226</v>
      </c>
      <c r="X959" s="19" t="s">
        <v>2080</v>
      </c>
      <c r="Y959" s="19" t="s">
        <v>33</v>
      </c>
      <c r="Z959" s="19">
        <v>45</v>
      </c>
    </row>
    <row r="960" spans="1:26" x14ac:dyDescent="0.3">
      <c r="A960" s="19" t="s">
        <v>1503</v>
      </c>
      <c r="B960" s="19" t="s">
        <v>1501</v>
      </c>
      <c r="C960" s="19" t="s">
        <v>1502</v>
      </c>
      <c r="D960" s="20">
        <v>45483</v>
      </c>
      <c r="E960" s="21">
        <v>165000</v>
      </c>
      <c r="F960" s="19" t="s">
        <v>27</v>
      </c>
      <c r="G960" s="19" t="s">
        <v>28</v>
      </c>
      <c r="H960" s="21">
        <v>165000</v>
      </c>
      <c r="I960" s="21">
        <v>70100</v>
      </c>
      <c r="J960" s="22">
        <f t="shared" ref="J960:J1023" si="60">I960/H960*100</f>
        <v>42.484848484848484</v>
      </c>
      <c r="K960" s="21">
        <v>149948</v>
      </c>
      <c r="L960" s="21">
        <v>6668</v>
      </c>
      <c r="M960" s="21">
        <f t="shared" ref="M960:M1023" si="61">H960-L960</f>
        <v>158332</v>
      </c>
      <c r="N960" s="21">
        <v>76212</v>
      </c>
      <c r="O960" s="23">
        <f t="shared" ref="O960:O1023" si="62">M960/N960</f>
        <v>2.0775206004303786</v>
      </c>
      <c r="P960" s="24">
        <v>1007</v>
      </c>
      <c r="Q960" s="25">
        <f t="shared" ref="Q960:Q1023" si="63">M960/P960</f>
        <v>157.23138033763655</v>
      </c>
      <c r="R960" s="26" t="s">
        <v>1503</v>
      </c>
      <c r="S960" s="27">
        <f>ABS(O1556-O960)*100</f>
        <v>207.75206004303786</v>
      </c>
      <c r="T960" s="19" t="s">
        <v>30</v>
      </c>
      <c r="U960" s="19" t="s">
        <v>36</v>
      </c>
      <c r="V960" s="21">
        <v>6668</v>
      </c>
      <c r="W960" s="19" t="s">
        <v>31</v>
      </c>
      <c r="X960" s="19" t="s">
        <v>1504</v>
      </c>
      <c r="Y960" s="19" t="s">
        <v>33</v>
      </c>
      <c r="Z960" s="19">
        <v>47</v>
      </c>
    </row>
    <row r="961" spans="1:26" x14ac:dyDescent="0.3">
      <c r="A961" s="19" t="s">
        <v>1503</v>
      </c>
      <c r="B961" s="19" t="s">
        <v>1505</v>
      </c>
      <c r="C961" s="19" t="s">
        <v>1506</v>
      </c>
      <c r="D961" s="20">
        <v>45100</v>
      </c>
      <c r="E961" s="21">
        <v>140000</v>
      </c>
      <c r="F961" s="19" t="s">
        <v>27</v>
      </c>
      <c r="G961" s="19" t="s">
        <v>28</v>
      </c>
      <c r="H961" s="21">
        <v>140000</v>
      </c>
      <c r="I961" s="21">
        <v>64200</v>
      </c>
      <c r="J961" s="22">
        <f t="shared" si="60"/>
        <v>45.857142857142854</v>
      </c>
      <c r="K961" s="21">
        <v>170484</v>
      </c>
      <c r="L961" s="21">
        <v>14530</v>
      </c>
      <c r="M961" s="21">
        <f t="shared" si="61"/>
        <v>125470</v>
      </c>
      <c r="N961" s="21">
        <v>82954</v>
      </c>
      <c r="O961" s="23">
        <f t="shared" si="62"/>
        <v>1.5125250138631048</v>
      </c>
      <c r="P961" s="24">
        <v>968</v>
      </c>
      <c r="Q961" s="25">
        <f t="shared" si="63"/>
        <v>129.61776859504133</v>
      </c>
      <c r="R961" s="26" t="s">
        <v>1503</v>
      </c>
      <c r="S961" s="27">
        <f>ABS(O1556-O961)*100</f>
        <v>151.25250138631048</v>
      </c>
      <c r="T961" s="19" t="s">
        <v>30</v>
      </c>
      <c r="U961" s="19" t="s">
        <v>36</v>
      </c>
      <c r="V961" s="21">
        <v>14530</v>
      </c>
      <c r="W961" s="19" t="s">
        <v>31</v>
      </c>
      <c r="X961" s="19" t="s">
        <v>1504</v>
      </c>
      <c r="Y961" s="19" t="s">
        <v>33</v>
      </c>
      <c r="Z961" s="19">
        <v>45</v>
      </c>
    </row>
    <row r="962" spans="1:26" x14ac:dyDescent="0.3">
      <c r="A962" s="10" t="s">
        <v>1503</v>
      </c>
      <c r="B962" s="10" t="s">
        <v>1507</v>
      </c>
      <c r="C962" s="10" t="s">
        <v>1508</v>
      </c>
      <c r="D962" s="11">
        <v>45510</v>
      </c>
      <c r="E962" s="12">
        <v>130500</v>
      </c>
      <c r="F962" s="10" t="s">
        <v>27</v>
      </c>
      <c r="G962" s="10" t="s">
        <v>28</v>
      </c>
      <c r="H962" s="12">
        <v>130500</v>
      </c>
      <c r="I962" s="12">
        <v>43500</v>
      </c>
      <c r="J962" s="13">
        <f t="shared" si="60"/>
        <v>33.333333333333329</v>
      </c>
      <c r="K962" s="12">
        <v>97720</v>
      </c>
      <c r="L962" s="12">
        <v>7700</v>
      </c>
      <c r="M962" s="12">
        <f t="shared" si="61"/>
        <v>122800</v>
      </c>
      <c r="N962" s="12">
        <v>47882</v>
      </c>
      <c r="O962" s="14">
        <f t="shared" si="62"/>
        <v>2.5646380685852721</v>
      </c>
      <c r="P962" s="15">
        <v>704</v>
      </c>
      <c r="Q962" s="16">
        <f t="shared" si="63"/>
        <v>174.43181818181819</v>
      </c>
      <c r="R962" s="17" t="s">
        <v>1503</v>
      </c>
      <c r="S962" s="18">
        <f>ABS(O1556-O962)*100</f>
        <v>256.46380685852722</v>
      </c>
      <c r="T962" s="10" t="s">
        <v>30</v>
      </c>
      <c r="U962" s="10" t="s">
        <v>36</v>
      </c>
      <c r="V962" s="12">
        <v>7700</v>
      </c>
      <c r="W962" s="10" t="s">
        <v>31</v>
      </c>
      <c r="X962" s="10" t="s">
        <v>1504</v>
      </c>
      <c r="Y962" s="10" t="s">
        <v>33</v>
      </c>
      <c r="Z962" s="10">
        <v>45</v>
      </c>
    </row>
    <row r="963" spans="1:26" x14ac:dyDescent="0.3">
      <c r="A963" s="10" t="s">
        <v>1503</v>
      </c>
      <c r="B963" s="10" t="s">
        <v>1509</v>
      </c>
      <c r="C963" s="10" t="s">
        <v>1510</v>
      </c>
      <c r="D963" s="11">
        <v>45182</v>
      </c>
      <c r="E963" s="12">
        <v>229000</v>
      </c>
      <c r="F963" s="10" t="s">
        <v>27</v>
      </c>
      <c r="G963" s="10" t="s">
        <v>28</v>
      </c>
      <c r="H963" s="12">
        <v>229000</v>
      </c>
      <c r="I963" s="12">
        <v>85200</v>
      </c>
      <c r="J963" s="13">
        <f t="shared" si="60"/>
        <v>37.20524017467249</v>
      </c>
      <c r="K963" s="12">
        <v>231359</v>
      </c>
      <c r="L963" s="12">
        <v>15400</v>
      </c>
      <c r="M963" s="12">
        <f t="shared" si="61"/>
        <v>213600</v>
      </c>
      <c r="N963" s="12">
        <v>114871</v>
      </c>
      <c r="O963" s="14">
        <f t="shared" si="62"/>
        <v>1.859477152632083</v>
      </c>
      <c r="P963" s="15">
        <v>1502</v>
      </c>
      <c r="Q963" s="16">
        <f t="shared" si="63"/>
        <v>142.21038615179759</v>
      </c>
      <c r="R963" s="17" t="s">
        <v>1503</v>
      </c>
      <c r="S963" s="18">
        <f>ABS(O1556-O963)*100</f>
        <v>185.94771526320829</v>
      </c>
      <c r="T963" s="10" t="s">
        <v>30</v>
      </c>
      <c r="U963" s="10" t="s">
        <v>36</v>
      </c>
      <c r="V963" s="12">
        <v>15400</v>
      </c>
      <c r="W963" s="10" t="s">
        <v>31</v>
      </c>
      <c r="X963" s="10" t="s">
        <v>1504</v>
      </c>
      <c r="Y963" s="10" t="s">
        <v>33</v>
      </c>
      <c r="Z963" s="10">
        <v>45</v>
      </c>
    </row>
    <row r="964" spans="1:26" x14ac:dyDescent="0.3">
      <c r="A964" s="19" t="s">
        <v>1503</v>
      </c>
      <c r="B964" s="19" t="s">
        <v>1511</v>
      </c>
      <c r="C964" s="19" t="s">
        <v>1512</v>
      </c>
      <c r="D964" s="20">
        <v>45399</v>
      </c>
      <c r="E964" s="21">
        <v>115000</v>
      </c>
      <c r="F964" s="19" t="s">
        <v>27</v>
      </c>
      <c r="G964" s="19" t="s">
        <v>28</v>
      </c>
      <c r="H964" s="21">
        <v>115000</v>
      </c>
      <c r="I964" s="21">
        <v>51300</v>
      </c>
      <c r="J964" s="22">
        <f t="shared" si="60"/>
        <v>44.608695652173914</v>
      </c>
      <c r="K964" s="21">
        <v>114401</v>
      </c>
      <c r="L964" s="21">
        <v>7700</v>
      </c>
      <c r="M964" s="21">
        <f t="shared" si="61"/>
        <v>107300</v>
      </c>
      <c r="N964" s="21">
        <v>56755</v>
      </c>
      <c r="O964" s="23">
        <f t="shared" si="62"/>
        <v>1.8905823275482336</v>
      </c>
      <c r="P964" s="24">
        <v>720</v>
      </c>
      <c r="Q964" s="25">
        <f t="shared" si="63"/>
        <v>149.02777777777777</v>
      </c>
      <c r="R964" s="26" t="s">
        <v>1503</v>
      </c>
      <c r="S964" s="27">
        <f>ABS(O1556-O964)*100</f>
        <v>189.05823275482336</v>
      </c>
      <c r="T964" s="19" t="s">
        <v>30</v>
      </c>
      <c r="U964" s="19" t="s">
        <v>36</v>
      </c>
      <c r="V964" s="21">
        <v>7700</v>
      </c>
      <c r="W964" s="19" t="s">
        <v>31</v>
      </c>
      <c r="X964" s="19" t="s">
        <v>1504</v>
      </c>
      <c r="Y964" s="19" t="s">
        <v>33</v>
      </c>
      <c r="Z964" s="19">
        <v>45</v>
      </c>
    </row>
    <row r="965" spans="1:26" x14ac:dyDescent="0.3">
      <c r="A965" s="19" t="s">
        <v>1503</v>
      </c>
      <c r="B965" s="19" t="s">
        <v>1513</v>
      </c>
      <c r="C965" s="19" t="s">
        <v>1514</v>
      </c>
      <c r="D965" s="20">
        <v>45296</v>
      </c>
      <c r="E965" s="21">
        <v>180000</v>
      </c>
      <c r="F965" s="19" t="s">
        <v>27</v>
      </c>
      <c r="G965" s="19" t="s">
        <v>28</v>
      </c>
      <c r="H965" s="21">
        <v>180000</v>
      </c>
      <c r="I965" s="21">
        <v>62900</v>
      </c>
      <c r="J965" s="22">
        <f t="shared" si="60"/>
        <v>34.944444444444443</v>
      </c>
      <c r="K965" s="21">
        <v>169113</v>
      </c>
      <c r="L965" s="21">
        <v>7700</v>
      </c>
      <c r="M965" s="21">
        <f t="shared" si="61"/>
        <v>172300</v>
      </c>
      <c r="N965" s="21">
        <v>85857</v>
      </c>
      <c r="O965" s="23">
        <f t="shared" si="62"/>
        <v>2.006825302537941</v>
      </c>
      <c r="P965" s="24">
        <v>1176</v>
      </c>
      <c r="Q965" s="25">
        <f t="shared" si="63"/>
        <v>146.51360544217687</v>
      </c>
      <c r="R965" s="26" t="s">
        <v>1503</v>
      </c>
      <c r="S965" s="27">
        <f>ABS(O1556-O965)*100</f>
        <v>200.68253025379411</v>
      </c>
      <c r="T965" s="19" t="s">
        <v>30</v>
      </c>
      <c r="U965" s="19" t="s">
        <v>36</v>
      </c>
      <c r="V965" s="21">
        <v>7700</v>
      </c>
      <c r="W965" s="19" t="s">
        <v>31</v>
      </c>
      <c r="X965" s="19" t="s">
        <v>1504</v>
      </c>
      <c r="Y965" s="19" t="s">
        <v>33</v>
      </c>
      <c r="Z965" s="19">
        <v>45</v>
      </c>
    </row>
    <row r="966" spans="1:26" x14ac:dyDescent="0.3">
      <c r="A966" s="10" t="s">
        <v>1503</v>
      </c>
      <c r="B966" s="10" t="s">
        <v>2083</v>
      </c>
      <c r="C966" s="10" t="s">
        <v>2084</v>
      </c>
      <c r="D966" s="11">
        <v>45686</v>
      </c>
      <c r="E966" s="12">
        <v>135000</v>
      </c>
      <c r="F966" s="10" t="s">
        <v>27</v>
      </c>
      <c r="G966" s="10" t="s">
        <v>28</v>
      </c>
      <c r="H966" s="12">
        <v>135000</v>
      </c>
      <c r="I966" s="12">
        <v>56700</v>
      </c>
      <c r="J966" s="13">
        <f t="shared" si="60"/>
        <v>42</v>
      </c>
      <c r="K966" s="12">
        <v>127565</v>
      </c>
      <c r="L966" s="12">
        <v>16087</v>
      </c>
      <c r="M966" s="12">
        <f t="shared" si="61"/>
        <v>118913</v>
      </c>
      <c r="N966" s="12">
        <v>59296</v>
      </c>
      <c r="O966" s="14">
        <f t="shared" si="62"/>
        <v>2.0054135186184565</v>
      </c>
      <c r="P966" s="15">
        <v>845</v>
      </c>
      <c r="Q966" s="16">
        <f t="shared" si="63"/>
        <v>140.72544378698225</v>
      </c>
      <c r="R966" s="17" t="s">
        <v>1503</v>
      </c>
      <c r="S966" s="18">
        <f>ABS(O1289-O966)*100</f>
        <v>106.45892983123618</v>
      </c>
      <c r="T966" s="10" t="s">
        <v>30</v>
      </c>
      <c r="U966" s="10" t="s">
        <v>31</v>
      </c>
      <c r="V966" s="12">
        <v>16087</v>
      </c>
      <c r="W966" s="10" t="s">
        <v>31</v>
      </c>
      <c r="X966" s="10" t="s">
        <v>2085</v>
      </c>
      <c r="Y966" s="10" t="s">
        <v>33</v>
      </c>
      <c r="Z966" s="10">
        <v>45</v>
      </c>
    </row>
    <row r="967" spans="1:26" x14ac:dyDescent="0.3">
      <c r="A967" s="19" t="s">
        <v>1503</v>
      </c>
      <c r="B967" s="19" t="s">
        <v>2086</v>
      </c>
      <c r="C967" s="19" t="s">
        <v>2087</v>
      </c>
      <c r="D967" s="20">
        <v>45159</v>
      </c>
      <c r="E967" s="21">
        <v>108000</v>
      </c>
      <c r="F967" s="19" t="s">
        <v>27</v>
      </c>
      <c r="G967" s="19" t="s">
        <v>28</v>
      </c>
      <c r="H967" s="21">
        <v>108000</v>
      </c>
      <c r="I967" s="21">
        <v>40600</v>
      </c>
      <c r="J967" s="22">
        <f t="shared" si="60"/>
        <v>37.592592592592595</v>
      </c>
      <c r="K967" s="21">
        <v>108128</v>
      </c>
      <c r="L967" s="21">
        <v>5570</v>
      </c>
      <c r="M967" s="21">
        <f t="shared" si="61"/>
        <v>102430</v>
      </c>
      <c r="N967" s="21">
        <v>54552</v>
      </c>
      <c r="O967" s="23">
        <f t="shared" si="62"/>
        <v>1.8776580143716088</v>
      </c>
      <c r="P967" s="24">
        <v>672</v>
      </c>
      <c r="Q967" s="25">
        <f t="shared" si="63"/>
        <v>152.42559523809524</v>
      </c>
      <c r="R967" s="26" t="s">
        <v>1503</v>
      </c>
      <c r="S967" s="27">
        <f>ABS(O1289-O967)*100</f>
        <v>93.683379406551396</v>
      </c>
      <c r="T967" s="19" t="s">
        <v>30</v>
      </c>
      <c r="U967" s="19" t="s">
        <v>36</v>
      </c>
      <c r="V967" s="21">
        <v>5570</v>
      </c>
      <c r="W967" s="19" t="s">
        <v>31</v>
      </c>
      <c r="X967" s="19" t="s">
        <v>2085</v>
      </c>
      <c r="Y967" s="19" t="s">
        <v>33</v>
      </c>
      <c r="Z967" s="19">
        <v>45</v>
      </c>
    </row>
    <row r="968" spans="1:26" x14ac:dyDescent="0.3">
      <c r="A968" s="19" t="s">
        <v>1503</v>
      </c>
      <c r="B968" s="19" t="s">
        <v>2088</v>
      </c>
      <c r="C968" s="19" t="s">
        <v>2089</v>
      </c>
      <c r="D968" s="20">
        <v>45398</v>
      </c>
      <c r="E968" s="21">
        <v>160000</v>
      </c>
      <c r="F968" s="19" t="s">
        <v>27</v>
      </c>
      <c r="G968" s="19" t="s">
        <v>28</v>
      </c>
      <c r="H968" s="21">
        <v>160000</v>
      </c>
      <c r="I968" s="21">
        <v>88200</v>
      </c>
      <c r="J968" s="22">
        <f t="shared" si="60"/>
        <v>55.125</v>
      </c>
      <c r="K968" s="21">
        <v>191068</v>
      </c>
      <c r="L968" s="21">
        <v>20225</v>
      </c>
      <c r="M968" s="21">
        <f t="shared" si="61"/>
        <v>139775</v>
      </c>
      <c r="N968" s="21">
        <v>90873</v>
      </c>
      <c r="O968" s="23">
        <f t="shared" si="62"/>
        <v>1.53813563984902</v>
      </c>
      <c r="P968" s="24">
        <v>1286</v>
      </c>
      <c r="Q968" s="25">
        <f t="shared" si="63"/>
        <v>108.68973561430793</v>
      </c>
      <c r="R968" s="26" t="s">
        <v>1503</v>
      </c>
      <c r="S968" s="27">
        <f>ABS(O1289-O968)*100</f>
        <v>59.731141954292511</v>
      </c>
      <c r="T968" s="19" t="s">
        <v>43</v>
      </c>
      <c r="U968" s="19" t="s">
        <v>36</v>
      </c>
      <c r="V968" s="21">
        <v>17405</v>
      </c>
      <c r="W968" s="19" t="s">
        <v>31</v>
      </c>
      <c r="X968" s="19" t="s">
        <v>2085</v>
      </c>
      <c r="Y968" s="19" t="s">
        <v>33</v>
      </c>
      <c r="Z968" s="19">
        <v>43</v>
      </c>
    </row>
    <row r="969" spans="1:26" x14ac:dyDescent="0.3">
      <c r="A969" s="10" t="s">
        <v>1503</v>
      </c>
      <c r="B969" s="10" t="s">
        <v>2090</v>
      </c>
      <c r="C969" s="10" t="s">
        <v>2091</v>
      </c>
      <c r="D969" s="11">
        <v>45366</v>
      </c>
      <c r="E969" s="12">
        <v>130000</v>
      </c>
      <c r="F969" s="10" t="s">
        <v>27</v>
      </c>
      <c r="G969" s="10" t="s">
        <v>28</v>
      </c>
      <c r="H969" s="12">
        <v>130000</v>
      </c>
      <c r="I969" s="12">
        <v>42100</v>
      </c>
      <c r="J969" s="13">
        <f t="shared" si="60"/>
        <v>32.384615384615387</v>
      </c>
      <c r="K969" s="12">
        <v>111428</v>
      </c>
      <c r="L969" s="12">
        <v>6169</v>
      </c>
      <c r="M969" s="12">
        <f t="shared" si="61"/>
        <v>123831</v>
      </c>
      <c r="N969" s="12">
        <v>55988</v>
      </c>
      <c r="O969" s="14">
        <f t="shared" si="62"/>
        <v>2.2117418018146746</v>
      </c>
      <c r="P969" s="15">
        <v>697</v>
      </c>
      <c r="Q969" s="16">
        <f t="shared" si="63"/>
        <v>177.66284074605451</v>
      </c>
      <c r="R969" s="17" t="s">
        <v>1503</v>
      </c>
      <c r="S969" s="18">
        <f>ABS(O1289-O969)*100</f>
        <v>127.09175815085798</v>
      </c>
      <c r="T969" s="10" t="s">
        <v>30</v>
      </c>
      <c r="U969" s="10" t="s">
        <v>36</v>
      </c>
      <c r="V969" s="12">
        <v>5341</v>
      </c>
      <c r="W969" s="10" t="s">
        <v>31</v>
      </c>
      <c r="X969" s="10" t="s">
        <v>2085</v>
      </c>
      <c r="Y969" s="10" t="s">
        <v>33</v>
      </c>
      <c r="Z969" s="10">
        <v>45</v>
      </c>
    </row>
    <row r="970" spans="1:26" x14ac:dyDescent="0.3">
      <c r="A970" s="10" t="s">
        <v>1503</v>
      </c>
      <c r="B970" s="10" t="s">
        <v>2092</v>
      </c>
      <c r="C970" s="10" t="s">
        <v>2093</v>
      </c>
      <c r="D970" s="11">
        <v>45071</v>
      </c>
      <c r="E970" s="12">
        <v>101000</v>
      </c>
      <c r="F970" s="10" t="s">
        <v>27</v>
      </c>
      <c r="G970" s="10" t="s">
        <v>28</v>
      </c>
      <c r="H970" s="12">
        <v>101000</v>
      </c>
      <c r="I970" s="12">
        <v>42200</v>
      </c>
      <c r="J970" s="13">
        <f t="shared" si="60"/>
        <v>41.78217821782178</v>
      </c>
      <c r="K970" s="12">
        <v>110589</v>
      </c>
      <c r="L970" s="12">
        <v>5529</v>
      </c>
      <c r="M970" s="12">
        <f t="shared" si="61"/>
        <v>95471</v>
      </c>
      <c r="N970" s="12">
        <v>55882</v>
      </c>
      <c r="O970" s="14">
        <f t="shared" si="62"/>
        <v>1.7084392111950182</v>
      </c>
      <c r="P970" s="15">
        <v>714</v>
      </c>
      <c r="Q970" s="16">
        <f t="shared" si="63"/>
        <v>133.71288515406164</v>
      </c>
      <c r="R970" s="17" t="s">
        <v>1503</v>
      </c>
      <c r="S970" s="18">
        <f>ABS(O1289-O970)*100</f>
        <v>76.761499088892322</v>
      </c>
      <c r="T970" s="10" t="s">
        <v>30</v>
      </c>
      <c r="U970" s="10" t="s">
        <v>36</v>
      </c>
      <c r="V970" s="12">
        <v>5529</v>
      </c>
      <c r="W970" s="10" t="s">
        <v>31</v>
      </c>
      <c r="X970" s="10" t="s">
        <v>2085</v>
      </c>
      <c r="Y970" s="10" t="s">
        <v>33</v>
      </c>
      <c r="Z970" s="10">
        <v>45</v>
      </c>
    </row>
    <row r="971" spans="1:26" x14ac:dyDescent="0.3">
      <c r="A971" s="19" t="s">
        <v>1503</v>
      </c>
      <c r="B971" s="19" t="s">
        <v>2094</v>
      </c>
      <c r="C971" s="19" t="s">
        <v>2095</v>
      </c>
      <c r="D971" s="20">
        <v>45289</v>
      </c>
      <c r="E971" s="21">
        <v>140000</v>
      </c>
      <c r="F971" s="19" t="s">
        <v>27</v>
      </c>
      <c r="G971" s="19" t="s">
        <v>28</v>
      </c>
      <c r="H971" s="21">
        <v>140000</v>
      </c>
      <c r="I971" s="21">
        <v>66300</v>
      </c>
      <c r="J971" s="22">
        <f t="shared" si="60"/>
        <v>47.357142857142861</v>
      </c>
      <c r="K971" s="21">
        <v>178107</v>
      </c>
      <c r="L971" s="21">
        <v>5529</v>
      </c>
      <c r="M971" s="21">
        <f t="shared" si="61"/>
        <v>134471</v>
      </c>
      <c r="N971" s="21">
        <v>91796</v>
      </c>
      <c r="O971" s="23">
        <f t="shared" si="62"/>
        <v>1.4648895376704867</v>
      </c>
      <c r="P971" s="24">
        <v>1250</v>
      </c>
      <c r="Q971" s="25">
        <f t="shared" si="63"/>
        <v>107.57680000000001</v>
      </c>
      <c r="R971" s="26" t="s">
        <v>1503</v>
      </c>
      <c r="S971" s="27">
        <f>ABS(O1289-O971)*100</f>
        <v>52.406531736439177</v>
      </c>
      <c r="T971" s="19" t="s">
        <v>30</v>
      </c>
      <c r="U971" s="19" t="s">
        <v>36</v>
      </c>
      <c r="V971" s="21">
        <v>5529</v>
      </c>
      <c r="W971" s="19" t="s">
        <v>31</v>
      </c>
      <c r="X971" s="19" t="s">
        <v>2085</v>
      </c>
      <c r="Y971" s="19" t="s">
        <v>33</v>
      </c>
      <c r="Z971" s="19">
        <v>45</v>
      </c>
    </row>
    <row r="972" spans="1:26" x14ac:dyDescent="0.3">
      <c r="A972" s="19" t="s">
        <v>1503</v>
      </c>
      <c r="B972" s="19" t="s">
        <v>2096</v>
      </c>
      <c r="C972" s="19" t="s">
        <v>2097</v>
      </c>
      <c r="D972" s="20">
        <v>45072</v>
      </c>
      <c r="E972" s="21">
        <v>94000</v>
      </c>
      <c r="F972" s="19" t="s">
        <v>27</v>
      </c>
      <c r="G972" s="19" t="s">
        <v>55</v>
      </c>
      <c r="H972" s="21">
        <v>94000</v>
      </c>
      <c r="I972" s="21">
        <v>35600</v>
      </c>
      <c r="J972" s="22">
        <f t="shared" si="60"/>
        <v>37.872340425531917</v>
      </c>
      <c r="K972" s="21">
        <v>93721</v>
      </c>
      <c r="L972" s="21">
        <v>12535</v>
      </c>
      <c r="M972" s="21">
        <f t="shared" si="61"/>
        <v>81465</v>
      </c>
      <c r="N972" s="21">
        <v>43184</v>
      </c>
      <c r="O972" s="23">
        <f t="shared" si="62"/>
        <v>1.8864625787328639</v>
      </c>
      <c r="P972" s="24">
        <v>632</v>
      </c>
      <c r="Q972" s="25">
        <f t="shared" si="63"/>
        <v>128.90031645569621</v>
      </c>
      <c r="R972" s="26" t="s">
        <v>1503</v>
      </c>
      <c r="S972" s="27">
        <f>ABS(O1289-O972)*100</f>
        <v>94.563835842676909</v>
      </c>
      <c r="T972" s="19" t="s">
        <v>30</v>
      </c>
      <c r="U972" s="19" t="s">
        <v>36</v>
      </c>
      <c r="V972" s="21">
        <v>11058</v>
      </c>
      <c r="W972" s="19" t="s">
        <v>2098</v>
      </c>
      <c r="X972" s="19" t="s">
        <v>2085</v>
      </c>
      <c r="Y972" s="19" t="s">
        <v>33</v>
      </c>
      <c r="Z972" s="19">
        <v>45</v>
      </c>
    </row>
    <row r="973" spans="1:26" x14ac:dyDescent="0.3">
      <c r="A973" s="10" t="s">
        <v>1503</v>
      </c>
      <c r="B973" s="10" t="s">
        <v>2099</v>
      </c>
      <c r="C973" s="10" t="s">
        <v>2100</v>
      </c>
      <c r="D973" s="11">
        <v>45434</v>
      </c>
      <c r="E973" s="12">
        <v>66300</v>
      </c>
      <c r="F973" s="10" t="s">
        <v>27</v>
      </c>
      <c r="G973" s="10" t="s">
        <v>28</v>
      </c>
      <c r="H973" s="12">
        <v>66300</v>
      </c>
      <c r="I973" s="12">
        <v>41000</v>
      </c>
      <c r="J973" s="13">
        <f t="shared" si="60"/>
        <v>61.840120663650076</v>
      </c>
      <c r="K973" s="12">
        <v>92193</v>
      </c>
      <c r="L973" s="12">
        <v>5529</v>
      </c>
      <c r="M973" s="12">
        <f t="shared" si="61"/>
        <v>60771</v>
      </c>
      <c r="N973" s="12">
        <v>46097</v>
      </c>
      <c r="O973" s="14">
        <f t="shared" si="62"/>
        <v>1.3183287415666962</v>
      </c>
      <c r="P973" s="15">
        <v>696</v>
      </c>
      <c r="Q973" s="16">
        <f t="shared" si="63"/>
        <v>87.314655172413794</v>
      </c>
      <c r="R973" s="17" t="s">
        <v>1503</v>
      </c>
      <c r="S973" s="18">
        <f>ABS(O1289-O973)*100</f>
        <v>37.750452126060132</v>
      </c>
      <c r="T973" s="10" t="s">
        <v>30</v>
      </c>
      <c r="U973" s="10" t="s">
        <v>36</v>
      </c>
      <c r="V973" s="12">
        <v>5529</v>
      </c>
      <c r="W973" s="10" t="s">
        <v>31</v>
      </c>
      <c r="X973" s="10" t="s">
        <v>2085</v>
      </c>
      <c r="Y973" s="10" t="s">
        <v>33</v>
      </c>
      <c r="Z973" s="10">
        <v>45</v>
      </c>
    </row>
    <row r="974" spans="1:26" x14ac:dyDescent="0.3">
      <c r="A974" s="10" t="s">
        <v>1503</v>
      </c>
      <c r="B974" s="10" t="s">
        <v>2099</v>
      </c>
      <c r="C974" s="10" t="s">
        <v>2100</v>
      </c>
      <c r="D974" s="11">
        <v>45609</v>
      </c>
      <c r="E974" s="12">
        <v>130000</v>
      </c>
      <c r="F974" s="10" t="s">
        <v>27</v>
      </c>
      <c r="G974" s="10" t="s">
        <v>28</v>
      </c>
      <c r="H974" s="12">
        <v>130000</v>
      </c>
      <c r="I974" s="12">
        <v>41000</v>
      </c>
      <c r="J974" s="13">
        <f t="shared" si="60"/>
        <v>31.538461538461537</v>
      </c>
      <c r="K974" s="12">
        <v>92193</v>
      </c>
      <c r="L974" s="12">
        <v>5529</v>
      </c>
      <c r="M974" s="12">
        <f t="shared" si="61"/>
        <v>124471</v>
      </c>
      <c r="N974" s="12">
        <v>46097</v>
      </c>
      <c r="O974" s="14">
        <f t="shared" si="62"/>
        <v>2.700197409809749</v>
      </c>
      <c r="P974" s="15">
        <v>696</v>
      </c>
      <c r="Q974" s="16">
        <f t="shared" si="63"/>
        <v>178.83764367816093</v>
      </c>
      <c r="R974" s="17" t="s">
        <v>1503</v>
      </c>
      <c r="S974" s="18">
        <f>ABS(O1289-O974)*100</f>
        <v>175.93731895036541</v>
      </c>
      <c r="T974" s="10" t="s">
        <v>30</v>
      </c>
      <c r="U974" s="10" t="s">
        <v>31</v>
      </c>
      <c r="V974" s="12">
        <v>5529</v>
      </c>
      <c r="W974" s="10" t="s">
        <v>31</v>
      </c>
      <c r="X974" s="10" t="s">
        <v>2085</v>
      </c>
      <c r="Y974" s="10" t="s">
        <v>33</v>
      </c>
      <c r="Z974" s="10">
        <v>45</v>
      </c>
    </row>
    <row r="975" spans="1:26" x14ac:dyDescent="0.3">
      <c r="A975" s="19" t="s">
        <v>1503</v>
      </c>
      <c r="B975" s="19" t="s">
        <v>2101</v>
      </c>
      <c r="C975" s="19" t="s">
        <v>2102</v>
      </c>
      <c r="D975" s="20">
        <v>45089</v>
      </c>
      <c r="E975" s="21">
        <v>221500</v>
      </c>
      <c r="F975" s="19" t="s">
        <v>27</v>
      </c>
      <c r="G975" s="19" t="s">
        <v>28</v>
      </c>
      <c r="H975" s="21">
        <v>221500</v>
      </c>
      <c r="I975" s="21">
        <v>89600</v>
      </c>
      <c r="J975" s="22">
        <f t="shared" si="60"/>
        <v>40.451467268623027</v>
      </c>
      <c r="K975" s="21">
        <v>225497</v>
      </c>
      <c r="L975" s="21">
        <v>14597</v>
      </c>
      <c r="M975" s="21">
        <f t="shared" si="61"/>
        <v>206903</v>
      </c>
      <c r="N975" s="21">
        <v>112180</v>
      </c>
      <c r="O975" s="23">
        <f t="shared" si="62"/>
        <v>1.8443840256730255</v>
      </c>
      <c r="P975" s="24">
        <v>1692</v>
      </c>
      <c r="Q975" s="25">
        <f t="shared" si="63"/>
        <v>122.28309692671395</v>
      </c>
      <c r="R975" s="26" t="s">
        <v>1503</v>
      </c>
      <c r="S975" s="27">
        <f>ABS(O1289-O975)*100</f>
        <v>90.355980536693053</v>
      </c>
      <c r="T975" s="19" t="s">
        <v>30</v>
      </c>
      <c r="U975" s="19" t="s">
        <v>36</v>
      </c>
      <c r="V975" s="21">
        <v>13822</v>
      </c>
      <c r="W975" s="19" t="s">
        <v>31</v>
      </c>
      <c r="X975" s="19" t="s">
        <v>2085</v>
      </c>
      <c r="Y975" s="19" t="s">
        <v>33</v>
      </c>
      <c r="Z975" s="19">
        <v>41</v>
      </c>
    </row>
    <row r="976" spans="1:26" x14ac:dyDescent="0.3">
      <c r="A976" s="19" t="s">
        <v>1503</v>
      </c>
      <c r="B976" s="19" t="s">
        <v>2103</v>
      </c>
      <c r="C976" s="19" t="s">
        <v>2104</v>
      </c>
      <c r="D976" s="20">
        <v>45456</v>
      </c>
      <c r="E976" s="21">
        <v>125000</v>
      </c>
      <c r="F976" s="19" t="s">
        <v>27</v>
      </c>
      <c r="G976" s="19" t="s">
        <v>28</v>
      </c>
      <c r="H976" s="21">
        <v>125000</v>
      </c>
      <c r="I976" s="21">
        <v>122700</v>
      </c>
      <c r="J976" s="22">
        <f t="shared" si="60"/>
        <v>98.16</v>
      </c>
      <c r="K976" s="21">
        <v>271955</v>
      </c>
      <c r="L976" s="21">
        <v>16830</v>
      </c>
      <c r="M976" s="21">
        <f t="shared" si="61"/>
        <v>108170</v>
      </c>
      <c r="N976" s="21">
        <v>135704</v>
      </c>
      <c r="O976" s="23">
        <f t="shared" si="62"/>
        <v>0.79710251724341208</v>
      </c>
      <c r="P976" s="24">
        <v>1877</v>
      </c>
      <c r="Q976" s="25">
        <f t="shared" si="63"/>
        <v>57.629195524773571</v>
      </c>
      <c r="R976" s="26" t="s">
        <v>1503</v>
      </c>
      <c r="S976" s="27">
        <f>ABS(O1289-O976)*100</f>
        <v>14.372170306268284</v>
      </c>
      <c r="T976" s="19" t="s">
        <v>52</v>
      </c>
      <c r="U976" s="19" t="s">
        <v>36</v>
      </c>
      <c r="V976" s="21">
        <v>16830</v>
      </c>
      <c r="W976" s="19" t="s">
        <v>31</v>
      </c>
      <c r="X976" s="19" t="s">
        <v>2105</v>
      </c>
      <c r="Y976" s="19" t="s">
        <v>33</v>
      </c>
      <c r="Z976" s="19">
        <v>45</v>
      </c>
    </row>
    <row r="977" spans="1:26" x14ac:dyDescent="0.3">
      <c r="A977" s="10" t="s">
        <v>1503</v>
      </c>
      <c r="B977" s="10" t="s">
        <v>2106</v>
      </c>
      <c r="C977" s="10" t="s">
        <v>2107</v>
      </c>
      <c r="D977" s="11">
        <v>45595</v>
      </c>
      <c r="E977" s="12">
        <v>236610</v>
      </c>
      <c r="F977" s="10" t="s">
        <v>27</v>
      </c>
      <c r="G977" s="10" t="s">
        <v>28</v>
      </c>
      <c r="H977" s="12">
        <v>236610</v>
      </c>
      <c r="I977" s="12">
        <v>111300</v>
      </c>
      <c r="J977" s="13">
        <f t="shared" si="60"/>
        <v>47.039431976670471</v>
      </c>
      <c r="K977" s="12">
        <v>245421</v>
      </c>
      <c r="L977" s="12">
        <v>26407</v>
      </c>
      <c r="M977" s="12">
        <f t="shared" si="61"/>
        <v>210203</v>
      </c>
      <c r="N977" s="12">
        <v>116496</v>
      </c>
      <c r="O977" s="14">
        <f t="shared" si="62"/>
        <v>1.8043795495124295</v>
      </c>
      <c r="P977" s="15">
        <v>1514</v>
      </c>
      <c r="Q977" s="16">
        <f t="shared" si="63"/>
        <v>138.83949801849406</v>
      </c>
      <c r="R977" s="17" t="s">
        <v>1503</v>
      </c>
      <c r="S977" s="18">
        <f>ABS(O1289-O977)*100</f>
        <v>86.355532920633465</v>
      </c>
      <c r="T977" s="10" t="s">
        <v>30</v>
      </c>
      <c r="U977" s="10" t="s">
        <v>31</v>
      </c>
      <c r="V977" s="12">
        <v>23970</v>
      </c>
      <c r="W977" s="10" t="s">
        <v>31</v>
      </c>
      <c r="X977" s="10" t="s">
        <v>2105</v>
      </c>
      <c r="Y977" s="10" t="s">
        <v>33</v>
      </c>
      <c r="Z977" s="10">
        <v>43</v>
      </c>
    </row>
    <row r="978" spans="1:26" x14ac:dyDescent="0.3">
      <c r="A978" s="10" t="s">
        <v>1503</v>
      </c>
      <c r="B978" s="10" t="s">
        <v>2108</v>
      </c>
      <c r="C978" s="10" t="s">
        <v>2109</v>
      </c>
      <c r="D978" s="11">
        <v>45643</v>
      </c>
      <c r="E978" s="12">
        <v>295000</v>
      </c>
      <c r="F978" s="10" t="s">
        <v>27</v>
      </c>
      <c r="G978" s="10" t="s">
        <v>28</v>
      </c>
      <c r="H978" s="12">
        <v>295000</v>
      </c>
      <c r="I978" s="12">
        <v>128600</v>
      </c>
      <c r="J978" s="13">
        <f t="shared" si="60"/>
        <v>43.593220338983052</v>
      </c>
      <c r="K978" s="12">
        <v>385246</v>
      </c>
      <c r="L978" s="12">
        <v>16830</v>
      </c>
      <c r="M978" s="12">
        <f t="shared" si="61"/>
        <v>278170</v>
      </c>
      <c r="N978" s="12">
        <v>195965</v>
      </c>
      <c r="O978" s="14">
        <f t="shared" si="62"/>
        <v>1.419488173908606</v>
      </c>
      <c r="P978" s="15">
        <v>3563</v>
      </c>
      <c r="Q978" s="16">
        <f t="shared" si="63"/>
        <v>78.071849564973334</v>
      </c>
      <c r="R978" s="17" t="s">
        <v>1503</v>
      </c>
      <c r="S978" s="18">
        <f>ABS(O1289-O978)*100</f>
        <v>47.866395360251111</v>
      </c>
      <c r="T978" s="10" t="s">
        <v>52</v>
      </c>
      <c r="U978" s="10" t="s">
        <v>31</v>
      </c>
      <c r="V978" s="12">
        <v>16830</v>
      </c>
      <c r="W978" s="10" t="s">
        <v>31</v>
      </c>
      <c r="X978" s="10" t="s">
        <v>2105</v>
      </c>
      <c r="Y978" s="10" t="s">
        <v>33</v>
      </c>
      <c r="Z978" s="10">
        <v>45</v>
      </c>
    </row>
    <row r="979" spans="1:26" x14ac:dyDescent="0.3">
      <c r="A979" s="19" t="s">
        <v>2112</v>
      </c>
      <c r="B979" s="19" t="s">
        <v>2110</v>
      </c>
      <c r="C979" s="19" t="s">
        <v>2111</v>
      </c>
      <c r="D979" s="20">
        <v>45723</v>
      </c>
      <c r="E979" s="21">
        <v>95000</v>
      </c>
      <c r="F979" s="19" t="s">
        <v>27</v>
      </c>
      <c r="G979" s="19" t="s">
        <v>28</v>
      </c>
      <c r="H979" s="21">
        <v>95000</v>
      </c>
      <c r="I979" s="21">
        <v>78200</v>
      </c>
      <c r="J979" s="22">
        <f t="shared" si="60"/>
        <v>82.315789473684205</v>
      </c>
      <c r="K979" s="21">
        <v>179459</v>
      </c>
      <c r="L979" s="21">
        <v>16843</v>
      </c>
      <c r="M979" s="21">
        <f t="shared" si="61"/>
        <v>78157</v>
      </c>
      <c r="N979" s="21">
        <v>88861</v>
      </c>
      <c r="O979" s="23">
        <f t="shared" si="62"/>
        <v>0.87954220636724767</v>
      </c>
      <c r="P979" s="24">
        <v>1336</v>
      </c>
      <c r="Q979" s="25">
        <f t="shared" si="63"/>
        <v>58.500748502994014</v>
      </c>
      <c r="R979" s="26" t="s">
        <v>2112</v>
      </c>
      <c r="S979" s="27">
        <f>ABS(O1289-O979)*100</f>
        <v>6.1282013938847246</v>
      </c>
      <c r="T979" s="19" t="s">
        <v>181</v>
      </c>
      <c r="U979" s="19" t="s">
        <v>31</v>
      </c>
      <c r="V979" s="21">
        <v>16843</v>
      </c>
      <c r="W979" s="19" t="s">
        <v>31</v>
      </c>
      <c r="X979" s="19" t="s">
        <v>2113</v>
      </c>
      <c r="Y979" s="19" t="s">
        <v>33</v>
      </c>
      <c r="Z979" s="19">
        <v>45</v>
      </c>
    </row>
    <row r="980" spans="1:26" x14ac:dyDescent="0.3">
      <c r="A980" s="19" t="s">
        <v>2112</v>
      </c>
      <c r="B980" s="19" t="s">
        <v>2114</v>
      </c>
      <c r="C980" s="19" t="s">
        <v>2115</v>
      </c>
      <c r="D980" s="20">
        <v>45429</v>
      </c>
      <c r="E980" s="21">
        <v>110000</v>
      </c>
      <c r="F980" s="19" t="s">
        <v>27</v>
      </c>
      <c r="G980" s="19" t="s">
        <v>28</v>
      </c>
      <c r="H980" s="21">
        <v>110000</v>
      </c>
      <c r="I980" s="21">
        <v>114500</v>
      </c>
      <c r="J980" s="22">
        <f t="shared" si="60"/>
        <v>104.09090909090909</v>
      </c>
      <c r="K980" s="21">
        <v>275874</v>
      </c>
      <c r="L980" s="21">
        <v>19319</v>
      </c>
      <c r="M980" s="21">
        <f t="shared" si="61"/>
        <v>90681</v>
      </c>
      <c r="N980" s="21">
        <v>140193</v>
      </c>
      <c r="O980" s="23">
        <f t="shared" si="62"/>
        <v>0.6468297275898226</v>
      </c>
      <c r="P980" s="24">
        <v>2111</v>
      </c>
      <c r="Q980" s="25">
        <f t="shared" si="63"/>
        <v>42.956418758882045</v>
      </c>
      <c r="R980" s="26" t="s">
        <v>2112</v>
      </c>
      <c r="S980" s="27">
        <f>ABS(O1289-O980)*100</f>
        <v>29.399449271627233</v>
      </c>
      <c r="T980" s="19" t="s">
        <v>181</v>
      </c>
      <c r="U980" s="19" t="s">
        <v>36</v>
      </c>
      <c r="V980" s="21">
        <v>19319</v>
      </c>
      <c r="W980" s="19" t="s">
        <v>31</v>
      </c>
      <c r="X980" s="19" t="s">
        <v>2113</v>
      </c>
      <c r="Y980" s="19" t="s">
        <v>33</v>
      </c>
      <c r="Z980" s="19">
        <v>45</v>
      </c>
    </row>
    <row r="981" spans="1:26" x14ac:dyDescent="0.3">
      <c r="A981" s="10" t="s">
        <v>2112</v>
      </c>
      <c r="B981" s="10" t="s">
        <v>2116</v>
      </c>
      <c r="C981" s="10" t="s">
        <v>2117</v>
      </c>
      <c r="D981" s="11">
        <v>45238</v>
      </c>
      <c r="E981" s="12">
        <v>215000</v>
      </c>
      <c r="F981" s="10" t="s">
        <v>27</v>
      </c>
      <c r="G981" s="10" t="s">
        <v>28</v>
      </c>
      <c r="H981" s="12">
        <v>215000</v>
      </c>
      <c r="I981" s="12">
        <v>95300</v>
      </c>
      <c r="J981" s="13">
        <f t="shared" si="60"/>
        <v>44.325581395348841</v>
      </c>
      <c r="K981" s="12">
        <v>225038</v>
      </c>
      <c r="L981" s="12">
        <v>22759</v>
      </c>
      <c r="M981" s="12">
        <f t="shared" si="61"/>
        <v>192241</v>
      </c>
      <c r="N981" s="12">
        <v>110534</v>
      </c>
      <c r="O981" s="14">
        <f t="shared" si="62"/>
        <v>1.7392024173557457</v>
      </c>
      <c r="P981" s="15">
        <v>1540</v>
      </c>
      <c r="Q981" s="16">
        <f t="shared" si="63"/>
        <v>124.83181818181818</v>
      </c>
      <c r="R981" s="17" t="s">
        <v>2112</v>
      </c>
      <c r="S981" s="18">
        <f>ABS(O1289-O981)*100</f>
        <v>79.837819704965071</v>
      </c>
      <c r="T981" s="10" t="s">
        <v>52</v>
      </c>
      <c r="U981" s="10" t="s">
        <v>36</v>
      </c>
      <c r="V981" s="12">
        <v>22759</v>
      </c>
      <c r="W981" s="10" t="s">
        <v>31</v>
      </c>
      <c r="X981" s="10" t="s">
        <v>2113</v>
      </c>
      <c r="Y981" s="10" t="s">
        <v>33</v>
      </c>
      <c r="Z981" s="10">
        <v>45</v>
      </c>
    </row>
    <row r="982" spans="1:26" x14ac:dyDescent="0.3">
      <c r="A982" s="10" t="s">
        <v>2112</v>
      </c>
      <c r="B982" s="10" t="s">
        <v>2118</v>
      </c>
      <c r="C982" s="10" t="s">
        <v>2119</v>
      </c>
      <c r="D982" s="11">
        <v>45072</v>
      </c>
      <c r="E982" s="12">
        <v>170000</v>
      </c>
      <c r="F982" s="10" t="s">
        <v>27</v>
      </c>
      <c r="G982" s="10" t="s">
        <v>28</v>
      </c>
      <c r="H982" s="12">
        <v>170000</v>
      </c>
      <c r="I982" s="12">
        <v>58600</v>
      </c>
      <c r="J982" s="13">
        <f t="shared" si="60"/>
        <v>34.470588235294116</v>
      </c>
      <c r="K982" s="12">
        <v>146224</v>
      </c>
      <c r="L982" s="12">
        <v>23843</v>
      </c>
      <c r="M982" s="12">
        <f t="shared" si="61"/>
        <v>146157</v>
      </c>
      <c r="N982" s="12">
        <v>66874</v>
      </c>
      <c r="O982" s="14">
        <f t="shared" si="62"/>
        <v>2.1855579148847086</v>
      </c>
      <c r="P982" s="15">
        <v>854</v>
      </c>
      <c r="Q982" s="16">
        <f t="shared" si="63"/>
        <v>171.14402810304449</v>
      </c>
      <c r="R982" s="17" t="s">
        <v>2112</v>
      </c>
      <c r="S982" s="18">
        <f>ABS(O1289-O982)*100</f>
        <v>124.47336945786138</v>
      </c>
      <c r="T982" s="10" t="s">
        <v>30</v>
      </c>
      <c r="U982" s="10" t="s">
        <v>36</v>
      </c>
      <c r="V982" s="12">
        <v>22759</v>
      </c>
      <c r="W982" s="10" t="s">
        <v>31</v>
      </c>
      <c r="X982" s="10" t="s">
        <v>2113</v>
      </c>
      <c r="Y982" s="10" t="s">
        <v>33</v>
      </c>
      <c r="Z982" s="10">
        <v>45</v>
      </c>
    </row>
    <row r="983" spans="1:26" x14ac:dyDescent="0.3">
      <c r="A983" s="19" t="s">
        <v>2112</v>
      </c>
      <c r="B983" s="19" t="s">
        <v>2120</v>
      </c>
      <c r="C983" s="19" t="s">
        <v>2121</v>
      </c>
      <c r="D983" s="20">
        <v>45621</v>
      </c>
      <c r="E983" s="21">
        <v>215000</v>
      </c>
      <c r="F983" s="19" t="s">
        <v>27</v>
      </c>
      <c r="G983" s="19" t="s">
        <v>28</v>
      </c>
      <c r="H983" s="21">
        <v>215000</v>
      </c>
      <c r="I983" s="21">
        <v>72100</v>
      </c>
      <c r="J983" s="22">
        <f t="shared" si="60"/>
        <v>33.534883720930232</v>
      </c>
      <c r="K983" s="21">
        <v>158167</v>
      </c>
      <c r="L983" s="21">
        <v>11264</v>
      </c>
      <c r="M983" s="21">
        <f t="shared" si="61"/>
        <v>203736</v>
      </c>
      <c r="N983" s="21">
        <v>80274</v>
      </c>
      <c r="O983" s="23">
        <f t="shared" si="62"/>
        <v>2.5380073249121757</v>
      </c>
      <c r="P983" s="24">
        <v>1052</v>
      </c>
      <c r="Q983" s="25">
        <f t="shared" si="63"/>
        <v>193.66539923954372</v>
      </c>
      <c r="R983" s="26" t="s">
        <v>2112</v>
      </c>
      <c r="S983" s="27">
        <f>ABS(O1289-O983)*100</f>
        <v>159.71831046060808</v>
      </c>
      <c r="T983" s="19" t="s">
        <v>30</v>
      </c>
      <c r="U983" s="19" t="s">
        <v>31</v>
      </c>
      <c r="V983" s="21">
        <v>11264</v>
      </c>
      <c r="W983" s="19" t="s">
        <v>31</v>
      </c>
      <c r="X983" s="19" t="s">
        <v>2113</v>
      </c>
      <c r="Y983" s="19" t="s">
        <v>33</v>
      </c>
      <c r="Z983" s="19">
        <v>45</v>
      </c>
    </row>
    <row r="984" spans="1:26" x14ac:dyDescent="0.3">
      <c r="A984" s="19" t="s">
        <v>2124</v>
      </c>
      <c r="B984" s="19" t="s">
        <v>2122</v>
      </c>
      <c r="C984" s="19" t="s">
        <v>2123</v>
      </c>
      <c r="D984" s="20">
        <v>45117</v>
      </c>
      <c r="E984" s="21">
        <v>220000</v>
      </c>
      <c r="F984" s="19" t="s">
        <v>27</v>
      </c>
      <c r="G984" s="19" t="s">
        <v>28</v>
      </c>
      <c r="H984" s="21">
        <v>220000</v>
      </c>
      <c r="I984" s="21">
        <v>88300</v>
      </c>
      <c r="J984" s="22">
        <f t="shared" si="60"/>
        <v>40.13636363636364</v>
      </c>
      <c r="K984" s="21">
        <v>214478</v>
      </c>
      <c r="L984" s="21">
        <v>25512</v>
      </c>
      <c r="M984" s="21">
        <f t="shared" si="61"/>
        <v>194488</v>
      </c>
      <c r="N984" s="21">
        <v>94957</v>
      </c>
      <c r="O984" s="23">
        <f t="shared" si="62"/>
        <v>2.048169171309119</v>
      </c>
      <c r="P984" s="24">
        <v>1520</v>
      </c>
      <c r="Q984" s="25">
        <f t="shared" si="63"/>
        <v>127.95263157894736</v>
      </c>
      <c r="R984" s="26" t="s">
        <v>2124</v>
      </c>
      <c r="S984" s="27">
        <f>ABS(O1289-O984)*100</f>
        <v>110.73449510030242</v>
      </c>
      <c r="T984" s="19" t="s">
        <v>708</v>
      </c>
      <c r="U984" s="19" t="s">
        <v>36</v>
      </c>
      <c r="V984" s="21">
        <v>25512</v>
      </c>
      <c r="W984" s="19" t="s">
        <v>31</v>
      </c>
      <c r="X984" s="19" t="s">
        <v>2125</v>
      </c>
      <c r="Y984" s="19" t="s">
        <v>33</v>
      </c>
      <c r="Z984" s="19">
        <v>45</v>
      </c>
    </row>
    <row r="985" spans="1:26" x14ac:dyDescent="0.3">
      <c r="A985" s="10" t="s">
        <v>2124</v>
      </c>
      <c r="B985" s="10" t="s">
        <v>2126</v>
      </c>
      <c r="C985" s="10" t="s">
        <v>2127</v>
      </c>
      <c r="D985" s="11">
        <v>45114</v>
      </c>
      <c r="E985" s="12">
        <v>191500</v>
      </c>
      <c r="F985" s="10" t="s">
        <v>27</v>
      </c>
      <c r="G985" s="10" t="s">
        <v>28</v>
      </c>
      <c r="H985" s="12">
        <v>191500</v>
      </c>
      <c r="I985" s="12">
        <v>84000</v>
      </c>
      <c r="J985" s="13">
        <f t="shared" si="60"/>
        <v>43.864229765013057</v>
      </c>
      <c r="K985" s="12">
        <v>205967</v>
      </c>
      <c r="L985" s="12">
        <v>19500</v>
      </c>
      <c r="M985" s="12">
        <f t="shared" si="61"/>
        <v>172000</v>
      </c>
      <c r="N985" s="12">
        <v>93702</v>
      </c>
      <c r="O985" s="14">
        <f t="shared" si="62"/>
        <v>1.8356064971932295</v>
      </c>
      <c r="P985" s="15">
        <v>1087</v>
      </c>
      <c r="Q985" s="16">
        <f t="shared" si="63"/>
        <v>158.23367065317387</v>
      </c>
      <c r="R985" s="17" t="s">
        <v>2124</v>
      </c>
      <c r="S985" s="18">
        <f>ABS(O1289-O985)*100</f>
        <v>89.47822768871346</v>
      </c>
      <c r="T985" s="10" t="s">
        <v>30</v>
      </c>
      <c r="U985" s="10" t="s">
        <v>36</v>
      </c>
      <c r="V985" s="12">
        <v>19500</v>
      </c>
      <c r="W985" s="10" t="s">
        <v>31</v>
      </c>
      <c r="X985" s="10" t="s">
        <v>2125</v>
      </c>
      <c r="Y985" s="10" t="s">
        <v>33</v>
      </c>
      <c r="Z985" s="10">
        <v>45</v>
      </c>
    </row>
    <row r="986" spans="1:26" x14ac:dyDescent="0.3">
      <c r="A986" s="10" t="s">
        <v>2124</v>
      </c>
      <c r="B986" s="10" t="s">
        <v>2128</v>
      </c>
      <c r="C986" s="10" t="s">
        <v>2129</v>
      </c>
      <c r="D986" s="11">
        <v>45628</v>
      </c>
      <c r="E986" s="12">
        <v>236000</v>
      </c>
      <c r="F986" s="10" t="s">
        <v>27</v>
      </c>
      <c r="G986" s="10" t="s">
        <v>28</v>
      </c>
      <c r="H986" s="12">
        <v>236000</v>
      </c>
      <c r="I986" s="12">
        <v>101300</v>
      </c>
      <c r="J986" s="13">
        <f t="shared" si="60"/>
        <v>42.923728813559322</v>
      </c>
      <c r="K986" s="12">
        <v>215599</v>
      </c>
      <c r="L986" s="12">
        <v>29381</v>
      </c>
      <c r="M986" s="12">
        <f t="shared" si="61"/>
        <v>206619</v>
      </c>
      <c r="N986" s="12">
        <v>93576</v>
      </c>
      <c r="O986" s="14">
        <f t="shared" si="62"/>
        <v>2.2080341113105924</v>
      </c>
      <c r="P986" s="15">
        <v>1520</v>
      </c>
      <c r="Q986" s="16">
        <f t="shared" si="63"/>
        <v>135.93355263157895</v>
      </c>
      <c r="R986" s="17" t="s">
        <v>2124</v>
      </c>
      <c r="S986" s="18">
        <f>ABS(O1289-O986)*100</f>
        <v>126.72098910044976</v>
      </c>
      <c r="T986" s="10" t="s">
        <v>708</v>
      </c>
      <c r="U986" s="10" t="s">
        <v>31</v>
      </c>
      <c r="V986" s="12">
        <v>29381</v>
      </c>
      <c r="W986" s="10" t="s">
        <v>31</v>
      </c>
      <c r="X986" s="10" t="s">
        <v>2125</v>
      </c>
      <c r="Y986" s="10" t="s">
        <v>33</v>
      </c>
      <c r="Z986" s="10">
        <v>45</v>
      </c>
    </row>
    <row r="987" spans="1:26" x14ac:dyDescent="0.3">
      <c r="A987" s="19" t="s">
        <v>2124</v>
      </c>
      <c r="B987" s="19" t="s">
        <v>2130</v>
      </c>
      <c r="C987" s="19" t="s">
        <v>2131</v>
      </c>
      <c r="D987" s="20">
        <v>45646</v>
      </c>
      <c r="E987" s="21">
        <v>263000</v>
      </c>
      <c r="F987" s="19" t="s">
        <v>27</v>
      </c>
      <c r="G987" s="19" t="s">
        <v>28</v>
      </c>
      <c r="H987" s="21">
        <v>263000</v>
      </c>
      <c r="I987" s="21">
        <v>121400</v>
      </c>
      <c r="J987" s="22">
        <f t="shared" si="60"/>
        <v>46.159695817490494</v>
      </c>
      <c r="K987" s="21">
        <v>283253</v>
      </c>
      <c r="L987" s="21">
        <v>33130</v>
      </c>
      <c r="M987" s="21">
        <f t="shared" si="61"/>
        <v>229870</v>
      </c>
      <c r="N987" s="21">
        <v>125689</v>
      </c>
      <c r="O987" s="23">
        <f t="shared" si="62"/>
        <v>1.8288792177517523</v>
      </c>
      <c r="P987" s="24">
        <v>1553</v>
      </c>
      <c r="Q987" s="25">
        <f t="shared" si="63"/>
        <v>148.0167417900837</v>
      </c>
      <c r="R987" s="26" t="s">
        <v>2124</v>
      </c>
      <c r="S987" s="27">
        <f>ABS(O1289-O987)*100</f>
        <v>88.805499744565736</v>
      </c>
      <c r="T987" s="19" t="s">
        <v>30</v>
      </c>
      <c r="U987" s="19" t="s">
        <v>31</v>
      </c>
      <c r="V987" s="21">
        <v>33130</v>
      </c>
      <c r="W987" s="19" t="s">
        <v>31</v>
      </c>
      <c r="X987" s="19" t="s">
        <v>2125</v>
      </c>
      <c r="Y987" s="19" t="s">
        <v>33</v>
      </c>
      <c r="Z987" s="19">
        <v>45</v>
      </c>
    </row>
    <row r="988" spans="1:26" x14ac:dyDescent="0.3">
      <c r="A988" s="19" t="s">
        <v>2124</v>
      </c>
      <c r="B988" s="19" t="s">
        <v>2132</v>
      </c>
      <c r="C988" s="19" t="s">
        <v>2133</v>
      </c>
      <c r="D988" s="20">
        <v>45219</v>
      </c>
      <c r="E988" s="21">
        <v>170000</v>
      </c>
      <c r="F988" s="19" t="s">
        <v>27</v>
      </c>
      <c r="G988" s="19" t="s">
        <v>28</v>
      </c>
      <c r="H988" s="21">
        <v>170000</v>
      </c>
      <c r="I988" s="21">
        <v>90500</v>
      </c>
      <c r="J988" s="22">
        <f t="shared" si="60"/>
        <v>53.235294117647058</v>
      </c>
      <c r="K988" s="21">
        <v>224801</v>
      </c>
      <c r="L988" s="21">
        <v>18854</v>
      </c>
      <c r="M988" s="21">
        <f t="shared" si="61"/>
        <v>151146</v>
      </c>
      <c r="N988" s="21">
        <v>103490</v>
      </c>
      <c r="O988" s="23">
        <f t="shared" si="62"/>
        <v>1.4604889361290947</v>
      </c>
      <c r="P988" s="24">
        <v>1281</v>
      </c>
      <c r="Q988" s="25">
        <f t="shared" si="63"/>
        <v>117.99063231850117</v>
      </c>
      <c r="R988" s="26" t="s">
        <v>2124</v>
      </c>
      <c r="S988" s="27">
        <f>ABS(O1289-O988)*100</f>
        <v>51.966471582299981</v>
      </c>
      <c r="T988" s="19" t="s">
        <v>30</v>
      </c>
      <c r="U988" s="19" t="s">
        <v>36</v>
      </c>
      <c r="V988" s="21">
        <v>18854</v>
      </c>
      <c r="W988" s="19" t="s">
        <v>31</v>
      </c>
      <c r="X988" s="19" t="s">
        <v>2125</v>
      </c>
      <c r="Y988" s="19" t="s">
        <v>33</v>
      </c>
      <c r="Z988" s="19">
        <v>45</v>
      </c>
    </row>
    <row r="989" spans="1:26" x14ac:dyDescent="0.3">
      <c r="A989" s="10" t="s">
        <v>2124</v>
      </c>
      <c r="B989" s="10" t="s">
        <v>2134</v>
      </c>
      <c r="C989" s="10" t="s">
        <v>2135</v>
      </c>
      <c r="D989" s="11">
        <v>45041</v>
      </c>
      <c r="E989" s="12">
        <v>212000</v>
      </c>
      <c r="F989" s="10" t="s">
        <v>27</v>
      </c>
      <c r="G989" s="10" t="s">
        <v>28</v>
      </c>
      <c r="H989" s="12">
        <v>212000</v>
      </c>
      <c r="I989" s="12">
        <v>90600</v>
      </c>
      <c r="J989" s="13">
        <f t="shared" si="60"/>
        <v>42.735849056603776</v>
      </c>
      <c r="K989" s="12">
        <v>218075</v>
      </c>
      <c r="L989" s="12">
        <v>18834</v>
      </c>
      <c r="M989" s="12">
        <f t="shared" si="61"/>
        <v>193166</v>
      </c>
      <c r="N989" s="12">
        <v>100121</v>
      </c>
      <c r="O989" s="14">
        <f t="shared" si="62"/>
        <v>1.9293255161254881</v>
      </c>
      <c r="P989" s="15">
        <v>1408</v>
      </c>
      <c r="Q989" s="16">
        <f t="shared" si="63"/>
        <v>137.19176136363637</v>
      </c>
      <c r="R989" s="17" t="s">
        <v>2124</v>
      </c>
      <c r="S989" s="18">
        <f>ABS(O1289-O989)*100</f>
        <v>98.850129581939314</v>
      </c>
      <c r="T989" s="10" t="s">
        <v>708</v>
      </c>
      <c r="U989" s="10" t="s">
        <v>36</v>
      </c>
      <c r="V989" s="12">
        <v>18834</v>
      </c>
      <c r="W989" s="10" t="s">
        <v>31</v>
      </c>
      <c r="X989" s="10" t="s">
        <v>2125</v>
      </c>
      <c r="Y989" s="10" t="s">
        <v>33</v>
      </c>
      <c r="Z989" s="10">
        <v>47</v>
      </c>
    </row>
    <row r="990" spans="1:26" x14ac:dyDescent="0.3">
      <c r="A990" s="10" t="s">
        <v>2124</v>
      </c>
      <c r="B990" s="10" t="s">
        <v>2136</v>
      </c>
      <c r="C990" s="10" t="s">
        <v>2137</v>
      </c>
      <c r="D990" s="11">
        <v>45079</v>
      </c>
      <c r="E990" s="12">
        <v>216000</v>
      </c>
      <c r="F990" s="10" t="s">
        <v>27</v>
      </c>
      <c r="G990" s="10" t="s">
        <v>28</v>
      </c>
      <c r="H990" s="12">
        <v>216000</v>
      </c>
      <c r="I990" s="12">
        <v>92900</v>
      </c>
      <c r="J990" s="13">
        <f t="shared" si="60"/>
        <v>43.00925925925926</v>
      </c>
      <c r="K990" s="12">
        <v>225278</v>
      </c>
      <c r="L990" s="12">
        <v>21785</v>
      </c>
      <c r="M990" s="12">
        <f t="shared" si="61"/>
        <v>194215</v>
      </c>
      <c r="N990" s="12">
        <v>102257</v>
      </c>
      <c r="O990" s="14">
        <f t="shared" si="62"/>
        <v>1.8992831786576958</v>
      </c>
      <c r="P990" s="15">
        <v>1177</v>
      </c>
      <c r="Q990" s="16">
        <f t="shared" si="63"/>
        <v>165.00849617672048</v>
      </c>
      <c r="R990" s="17" t="s">
        <v>2124</v>
      </c>
      <c r="S990" s="18">
        <f>ABS(O1289-O990)*100</f>
        <v>95.845895835160093</v>
      </c>
      <c r="T990" s="10" t="s">
        <v>30</v>
      </c>
      <c r="U990" s="10" t="s">
        <v>36</v>
      </c>
      <c r="V990" s="12">
        <v>21785</v>
      </c>
      <c r="W990" s="10" t="s">
        <v>31</v>
      </c>
      <c r="X990" s="10" t="s">
        <v>2125</v>
      </c>
      <c r="Y990" s="10" t="s">
        <v>33</v>
      </c>
      <c r="Z990" s="10">
        <v>45</v>
      </c>
    </row>
    <row r="991" spans="1:26" x14ac:dyDescent="0.3">
      <c r="A991" s="19" t="s">
        <v>2153</v>
      </c>
      <c r="B991" s="19" t="s">
        <v>2151</v>
      </c>
      <c r="C991" s="19" t="s">
        <v>2152</v>
      </c>
      <c r="D991" s="20">
        <v>45552</v>
      </c>
      <c r="E991" s="21">
        <v>85000</v>
      </c>
      <c r="F991" s="19" t="s">
        <v>69</v>
      </c>
      <c r="G991" s="19" t="s">
        <v>28</v>
      </c>
      <c r="H991" s="21">
        <v>85000</v>
      </c>
      <c r="I991" s="21">
        <v>66800</v>
      </c>
      <c r="J991" s="22">
        <f t="shared" si="60"/>
        <v>78.588235294117652</v>
      </c>
      <c r="K991" s="21">
        <v>149022</v>
      </c>
      <c r="L991" s="21">
        <v>15009</v>
      </c>
      <c r="M991" s="21">
        <f t="shared" si="61"/>
        <v>69991</v>
      </c>
      <c r="N991" s="21">
        <v>69436</v>
      </c>
      <c r="O991" s="23">
        <f t="shared" si="62"/>
        <v>1.0079929719453886</v>
      </c>
      <c r="P991" s="24">
        <v>844</v>
      </c>
      <c r="Q991" s="25">
        <f t="shared" si="63"/>
        <v>82.927725118483409</v>
      </c>
      <c r="R991" s="26" t="s">
        <v>2153</v>
      </c>
      <c r="S991" s="27">
        <f>ABS(O1284-O991)*100</f>
        <v>3.3659694013402186</v>
      </c>
      <c r="T991" s="19" t="s">
        <v>43</v>
      </c>
      <c r="U991" s="19" t="s">
        <v>31</v>
      </c>
      <c r="V991" s="21">
        <v>15009</v>
      </c>
      <c r="W991" s="19" t="s">
        <v>31</v>
      </c>
      <c r="X991" s="19" t="s">
        <v>2154</v>
      </c>
      <c r="Y991" s="19" t="s">
        <v>33</v>
      </c>
      <c r="Z991" s="19">
        <v>45</v>
      </c>
    </row>
    <row r="992" spans="1:26" x14ac:dyDescent="0.3">
      <c r="A992" s="10" t="s">
        <v>2153</v>
      </c>
      <c r="B992" s="10" t="s">
        <v>2155</v>
      </c>
      <c r="C992" s="10" t="s">
        <v>2156</v>
      </c>
      <c r="D992" s="11">
        <v>45666</v>
      </c>
      <c r="E992" s="12">
        <v>220000</v>
      </c>
      <c r="F992" s="10" t="s">
        <v>27</v>
      </c>
      <c r="G992" s="10" t="s">
        <v>28</v>
      </c>
      <c r="H992" s="12">
        <v>220000</v>
      </c>
      <c r="I992" s="12">
        <v>113900</v>
      </c>
      <c r="J992" s="13">
        <f t="shared" si="60"/>
        <v>51.772727272727273</v>
      </c>
      <c r="K992" s="12">
        <v>246173</v>
      </c>
      <c r="L992" s="12">
        <v>11138</v>
      </c>
      <c r="M992" s="12">
        <f t="shared" si="61"/>
        <v>208862</v>
      </c>
      <c r="N992" s="12">
        <v>121779</v>
      </c>
      <c r="O992" s="14">
        <f t="shared" si="62"/>
        <v>1.7150904507345273</v>
      </c>
      <c r="P992" s="15">
        <v>1920</v>
      </c>
      <c r="Q992" s="16">
        <f t="shared" si="63"/>
        <v>108.78229166666667</v>
      </c>
      <c r="R992" s="17" t="s">
        <v>2153</v>
      </c>
      <c r="S992" s="18">
        <f>ABS(O1284-O992)*100</f>
        <v>67.34377847757365</v>
      </c>
      <c r="T992" s="10" t="s">
        <v>52</v>
      </c>
      <c r="U992" s="10" t="s">
        <v>31</v>
      </c>
      <c r="V992" s="12">
        <v>9060</v>
      </c>
      <c r="W992" s="10" t="s">
        <v>31</v>
      </c>
      <c r="X992" s="10" t="s">
        <v>2154</v>
      </c>
      <c r="Y992" s="10" t="s">
        <v>33</v>
      </c>
      <c r="Z992" s="10">
        <v>48</v>
      </c>
    </row>
    <row r="993" spans="1:26" x14ac:dyDescent="0.3">
      <c r="A993" s="10" t="s">
        <v>2153</v>
      </c>
      <c r="B993" s="10" t="s">
        <v>2157</v>
      </c>
      <c r="C993" s="10" t="s">
        <v>2158</v>
      </c>
      <c r="D993" s="11">
        <v>45212</v>
      </c>
      <c r="E993" s="12">
        <v>200000</v>
      </c>
      <c r="F993" s="10" t="s">
        <v>27</v>
      </c>
      <c r="G993" s="10" t="s">
        <v>28</v>
      </c>
      <c r="H993" s="12">
        <v>200000</v>
      </c>
      <c r="I993" s="12">
        <v>38000</v>
      </c>
      <c r="J993" s="13">
        <f t="shared" si="60"/>
        <v>19</v>
      </c>
      <c r="K993" s="12">
        <v>187739</v>
      </c>
      <c r="L993" s="12">
        <v>23481</v>
      </c>
      <c r="M993" s="12">
        <f t="shared" si="61"/>
        <v>176519</v>
      </c>
      <c r="N993" s="12">
        <v>85107</v>
      </c>
      <c r="O993" s="14">
        <f t="shared" si="62"/>
        <v>2.0740832128967064</v>
      </c>
      <c r="P993" s="15">
        <v>1054</v>
      </c>
      <c r="Q993" s="16">
        <f t="shared" si="63"/>
        <v>167.47533206831119</v>
      </c>
      <c r="R993" s="17" t="s">
        <v>2153</v>
      </c>
      <c r="S993" s="18">
        <f>ABS(O1284-O993)*100</f>
        <v>103.24305469379156</v>
      </c>
      <c r="T993" s="10" t="s">
        <v>43</v>
      </c>
      <c r="U993" s="10" t="s">
        <v>36</v>
      </c>
      <c r="V993" s="12">
        <v>23481</v>
      </c>
      <c r="W993" s="10" t="s">
        <v>31</v>
      </c>
      <c r="X993" s="10" t="s">
        <v>2154</v>
      </c>
      <c r="Y993" s="10" t="s">
        <v>33</v>
      </c>
      <c r="Z993" s="10">
        <v>45</v>
      </c>
    </row>
    <row r="994" spans="1:26" x14ac:dyDescent="0.3">
      <c r="A994" s="19" t="s">
        <v>2140</v>
      </c>
      <c r="B994" s="19" t="s">
        <v>2138</v>
      </c>
      <c r="C994" s="19" t="s">
        <v>2139</v>
      </c>
      <c r="D994" s="20">
        <v>45464</v>
      </c>
      <c r="E994" s="21">
        <v>193000</v>
      </c>
      <c r="F994" s="19" t="s">
        <v>27</v>
      </c>
      <c r="G994" s="19" t="s">
        <v>55</v>
      </c>
      <c r="H994" s="21">
        <v>193000</v>
      </c>
      <c r="I994" s="21">
        <v>66500</v>
      </c>
      <c r="J994" s="22">
        <f t="shared" si="60"/>
        <v>34.4559585492228</v>
      </c>
      <c r="K994" s="21">
        <v>146414</v>
      </c>
      <c r="L994" s="21">
        <v>19662</v>
      </c>
      <c r="M994" s="21">
        <f t="shared" si="61"/>
        <v>173338</v>
      </c>
      <c r="N994" s="21">
        <v>74560</v>
      </c>
      <c r="O994" s="23">
        <f t="shared" si="62"/>
        <v>2.3248122317596565</v>
      </c>
      <c r="P994" s="24">
        <v>864</v>
      </c>
      <c r="Q994" s="25">
        <f t="shared" si="63"/>
        <v>200.62268518518519</v>
      </c>
      <c r="R994" s="26" t="s">
        <v>2140</v>
      </c>
      <c r="S994" s="27">
        <f>ABS(O1292-O994)*100</f>
        <v>141.14891864921665</v>
      </c>
      <c r="T994" s="19" t="s">
        <v>30</v>
      </c>
      <c r="U994" s="19" t="s">
        <v>36</v>
      </c>
      <c r="V994" s="21">
        <v>19662</v>
      </c>
      <c r="W994" s="19" t="s">
        <v>2141</v>
      </c>
      <c r="X994" s="19" t="s">
        <v>2142</v>
      </c>
      <c r="Y994" s="19" t="s">
        <v>33</v>
      </c>
      <c r="Z994" s="19">
        <v>45</v>
      </c>
    </row>
    <row r="995" spans="1:26" x14ac:dyDescent="0.3">
      <c r="A995" s="19" t="s">
        <v>2140</v>
      </c>
      <c r="B995" s="19" t="s">
        <v>2143</v>
      </c>
      <c r="C995" s="19" t="s">
        <v>2144</v>
      </c>
      <c r="D995" s="20">
        <v>45447</v>
      </c>
      <c r="E995" s="21">
        <v>172000</v>
      </c>
      <c r="F995" s="19" t="s">
        <v>27</v>
      </c>
      <c r="G995" s="19" t="s">
        <v>28</v>
      </c>
      <c r="H995" s="21">
        <v>172000</v>
      </c>
      <c r="I995" s="21">
        <v>74000</v>
      </c>
      <c r="J995" s="22">
        <f t="shared" si="60"/>
        <v>43.02325581395349</v>
      </c>
      <c r="K995" s="21">
        <v>162406</v>
      </c>
      <c r="L995" s="21">
        <v>8937</v>
      </c>
      <c r="M995" s="21">
        <f t="shared" si="61"/>
        <v>163063</v>
      </c>
      <c r="N995" s="21">
        <v>90275</v>
      </c>
      <c r="O995" s="23">
        <f t="shared" si="62"/>
        <v>1.8062918859041817</v>
      </c>
      <c r="P995" s="24">
        <v>1000</v>
      </c>
      <c r="Q995" s="25">
        <f t="shared" si="63"/>
        <v>163.06299999999999</v>
      </c>
      <c r="R995" s="26" t="s">
        <v>2140</v>
      </c>
      <c r="S995" s="27">
        <f>ABS(O1292-O995)*100</f>
        <v>89.296884063669197</v>
      </c>
      <c r="T995" s="19" t="s">
        <v>30</v>
      </c>
      <c r="U995" s="19" t="s">
        <v>36</v>
      </c>
      <c r="V995" s="21">
        <v>8937</v>
      </c>
      <c r="W995" s="19" t="s">
        <v>31</v>
      </c>
      <c r="X995" s="19" t="s">
        <v>2142</v>
      </c>
      <c r="Y995" s="19" t="s">
        <v>33</v>
      </c>
      <c r="Z995" s="19">
        <v>46</v>
      </c>
    </row>
    <row r="996" spans="1:26" x14ac:dyDescent="0.3">
      <c r="A996" s="10" t="s">
        <v>2140</v>
      </c>
      <c r="B996" s="10" t="s">
        <v>2145</v>
      </c>
      <c r="C996" s="10" t="s">
        <v>2146</v>
      </c>
      <c r="D996" s="11">
        <v>45133</v>
      </c>
      <c r="E996" s="12">
        <v>182000</v>
      </c>
      <c r="F996" s="10" t="s">
        <v>27</v>
      </c>
      <c r="G996" s="10" t="s">
        <v>28</v>
      </c>
      <c r="H996" s="12">
        <v>182000</v>
      </c>
      <c r="I996" s="12">
        <v>55500</v>
      </c>
      <c r="J996" s="13">
        <f t="shared" si="60"/>
        <v>30.494505494505496</v>
      </c>
      <c r="K996" s="12">
        <v>143702</v>
      </c>
      <c r="L996" s="12">
        <v>10833</v>
      </c>
      <c r="M996" s="12">
        <f t="shared" si="61"/>
        <v>171167</v>
      </c>
      <c r="N996" s="12">
        <v>78158</v>
      </c>
      <c r="O996" s="14">
        <f t="shared" si="62"/>
        <v>2.1900125387036518</v>
      </c>
      <c r="P996" s="15">
        <v>900</v>
      </c>
      <c r="Q996" s="16">
        <f t="shared" si="63"/>
        <v>190.18555555555557</v>
      </c>
      <c r="R996" s="17" t="s">
        <v>2140</v>
      </c>
      <c r="S996" s="18">
        <f>ABS(O1292-O996)*100</f>
        <v>127.66894934361619</v>
      </c>
      <c r="T996" s="10" t="s">
        <v>30</v>
      </c>
      <c r="U996" s="10" t="s">
        <v>36</v>
      </c>
      <c r="V996" s="12">
        <v>9608</v>
      </c>
      <c r="W996" s="10" t="s">
        <v>31</v>
      </c>
      <c r="X996" s="10" t="s">
        <v>2142</v>
      </c>
      <c r="Y996" s="10" t="s">
        <v>33</v>
      </c>
      <c r="Z996" s="10">
        <v>45</v>
      </c>
    </row>
    <row r="997" spans="1:26" x14ac:dyDescent="0.3">
      <c r="A997" s="10" t="s">
        <v>2140</v>
      </c>
      <c r="B997" s="10" t="s">
        <v>2147</v>
      </c>
      <c r="C997" s="10" t="s">
        <v>2148</v>
      </c>
      <c r="D997" s="11">
        <v>45159</v>
      </c>
      <c r="E997" s="12">
        <v>175000</v>
      </c>
      <c r="F997" s="10" t="s">
        <v>27</v>
      </c>
      <c r="G997" s="10" t="s">
        <v>28</v>
      </c>
      <c r="H997" s="12">
        <v>175000</v>
      </c>
      <c r="I997" s="12">
        <v>45600</v>
      </c>
      <c r="J997" s="13">
        <f t="shared" si="60"/>
        <v>26.057142857142857</v>
      </c>
      <c r="K997" s="12">
        <v>116740</v>
      </c>
      <c r="L997" s="12">
        <v>8770</v>
      </c>
      <c r="M997" s="12">
        <f t="shared" si="61"/>
        <v>166230</v>
      </c>
      <c r="N997" s="12">
        <v>63511</v>
      </c>
      <c r="O997" s="14">
        <f t="shared" si="62"/>
        <v>2.6173418777849506</v>
      </c>
      <c r="P997" s="15">
        <v>864</v>
      </c>
      <c r="Q997" s="16">
        <f t="shared" si="63"/>
        <v>192.39583333333334</v>
      </c>
      <c r="R997" s="17" t="s">
        <v>2140</v>
      </c>
      <c r="S997" s="18">
        <f>ABS(O1292-O997)*100</f>
        <v>170.40188325174609</v>
      </c>
      <c r="T997" s="10" t="s">
        <v>30</v>
      </c>
      <c r="U997" s="10" t="s">
        <v>36</v>
      </c>
      <c r="V997" s="12">
        <v>8770</v>
      </c>
      <c r="W997" s="10" t="s">
        <v>31</v>
      </c>
      <c r="X997" s="10" t="s">
        <v>2142</v>
      </c>
      <c r="Y997" s="10" t="s">
        <v>33</v>
      </c>
      <c r="Z997" s="10">
        <v>45</v>
      </c>
    </row>
    <row r="998" spans="1:26" x14ac:dyDescent="0.3">
      <c r="A998" s="19" t="s">
        <v>2140</v>
      </c>
      <c r="B998" s="19" t="s">
        <v>2149</v>
      </c>
      <c r="C998" s="19" t="s">
        <v>2150</v>
      </c>
      <c r="D998" s="20">
        <v>45154</v>
      </c>
      <c r="E998" s="21">
        <v>185000</v>
      </c>
      <c r="F998" s="19" t="s">
        <v>27</v>
      </c>
      <c r="G998" s="19" t="s">
        <v>28</v>
      </c>
      <c r="H998" s="21">
        <v>185000</v>
      </c>
      <c r="I998" s="21">
        <v>54300</v>
      </c>
      <c r="J998" s="22">
        <f t="shared" si="60"/>
        <v>29.351351351351351</v>
      </c>
      <c r="K998" s="21">
        <v>138192</v>
      </c>
      <c r="L998" s="21">
        <v>13502</v>
      </c>
      <c r="M998" s="21">
        <f t="shared" si="61"/>
        <v>171498</v>
      </c>
      <c r="N998" s="21">
        <v>73347</v>
      </c>
      <c r="O998" s="23">
        <f t="shared" si="62"/>
        <v>2.3381733404229212</v>
      </c>
      <c r="P998" s="24">
        <v>864</v>
      </c>
      <c r="Q998" s="25">
        <f t="shared" si="63"/>
        <v>198.49305555555554</v>
      </c>
      <c r="R998" s="26" t="s">
        <v>2140</v>
      </c>
      <c r="S998" s="27">
        <f>ABS(O1292-O998)*100</f>
        <v>142.48502951554315</v>
      </c>
      <c r="T998" s="19" t="s">
        <v>30</v>
      </c>
      <c r="U998" s="19" t="s">
        <v>36</v>
      </c>
      <c r="V998" s="21">
        <v>13502</v>
      </c>
      <c r="W998" s="19" t="s">
        <v>31</v>
      </c>
      <c r="X998" s="19" t="s">
        <v>2142</v>
      </c>
      <c r="Y998" s="19" t="s">
        <v>33</v>
      </c>
      <c r="Z998" s="19">
        <v>45</v>
      </c>
    </row>
    <row r="999" spans="1:26" x14ac:dyDescent="0.3">
      <c r="A999" s="19" t="s">
        <v>2161</v>
      </c>
      <c r="B999" s="19" t="s">
        <v>2159</v>
      </c>
      <c r="C999" s="19" t="s">
        <v>2160</v>
      </c>
      <c r="D999" s="20">
        <v>45105</v>
      </c>
      <c r="E999" s="21">
        <v>430000</v>
      </c>
      <c r="F999" s="19" t="s">
        <v>27</v>
      </c>
      <c r="G999" s="19" t="s">
        <v>28</v>
      </c>
      <c r="H999" s="21">
        <v>430000</v>
      </c>
      <c r="I999" s="21">
        <v>205400</v>
      </c>
      <c r="J999" s="22">
        <f t="shared" si="60"/>
        <v>47.767441860465112</v>
      </c>
      <c r="K999" s="21">
        <v>483960</v>
      </c>
      <c r="L999" s="21">
        <v>66040</v>
      </c>
      <c r="M999" s="21">
        <f t="shared" si="61"/>
        <v>363960</v>
      </c>
      <c r="N999" s="21">
        <v>230895</v>
      </c>
      <c r="O999" s="23">
        <f t="shared" si="62"/>
        <v>1.5763009160007795</v>
      </c>
      <c r="P999" s="24">
        <v>2793</v>
      </c>
      <c r="Q999" s="25">
        <f t="shared" si="63"/>
        <v>130.31149301825994</v>
      </c>
      <c r="R999" s="26" t="s">
        <v>2161</v>
      </c>
      <c r="S999" s="27">
        <f>ABS(O1289-O999)*100</f>
        <v>63.547669569468454</v>
      </c>
      <c r="T999" s="19" t="s">
        <v>30</v>
      </c>
      <c r="U999" s="19" t="s">
        <v>36</v>
      </c>
      <c r="V999" s="21">
        <v>66040</v>
      </c>
      <c r="W999" s="19" t="s">
        <v>31</v>
      </c>
      <c r="X999" s="19" t="s">
        <v>2162</v>
      </c>
      <c r="Y999" s="19" t="s">
        <v>33</v>
      </c>
      <c r="Z999" s="19">
        <v>42</v>
      </c>
    </row>
    <row r="1000" spans="1:26" x14ac:dyDescent="0.3">
      <c r="A1000" s="10" t="s">
        <v>2161</v>
      </c>
      <c r="B1000" s="10" t="s">
        <v>2169</v>
      </c>
      <c r="C1000" s="10" t="s">
        <v>2170</v>
      </c>
      <c r="D1000" s="11">
        <v>45567</v>
      </c>
      <c r="E1000" s="12">
        <v>310000</v>
      </c>
      <c r="F1000" s="10" t="s">
        <v>27</v>
      </c>
      <c r="G1000" s="10" t="s">
        <v>28</v>
      </c>
      <c r="H1000" s="12">
        <v>310000</v>
      </c>
      <c r="I1000" s="12">
        <v>144700</v>
      </c>
      <c r="J1000" s="13">
        <f t="shared" si="60"/>
        <v>46.677419354838712</v>
      </c>
      <c r="K1000" s="12">
        <v>295212</v>
      </c>
      <c r="L1000" s="12">
        <v>19844</v>
      </c>
      <c r="M1000" s="12">
        <f t="shared" si="61"/>
        <v>290156</v>
      </c>
      <c r="N1000" s="12">
        <v>152137</v>
      </c>
      <c r="O1000" s="14">
        <f t="shared" si="62"/>
        <v>1.9072020613000125</v>
      </c>
      <c r="P1000" s="15">
        <v>1641</v>
      </c>
      <c r="Q1000" s="16">
        <f t="shared" si="63"/>
        <v>176.81657525898842</v>
      </c>
      <c r="R1000" s="17" t="s">
        <v>2161</v>
      </c>
      <c r="S1000" s="18">
        <f>ABS(O1287-O1000)*100</f>
        <v>99.875144628373448</v>
      </c>
      <c r="T1000" s="10" t="s">
        <v>30</v>
      </c>
      <c r="U1000" s="10" t="s">
        <v>36</v>
      </c>
      <c r="V1000" s="12">
        <v>19844</v>
      </c>
      <c r="W1000" s="10" t="s">
        <v>31</v>
      </c>
      <c r="X1000" s="10" t="s">
        <v>2162</v>
      </c>
      <c r="Y1000" s="10" t="s">
        <v>33</v>
      </c>
      <c r="Z1000" s="10">
        <v>45</v>
      </c>
    </row>
    <row r="1001" spans="1:26" x14ac:dyDescent="0.3">
      <c r="A1001" s="19" t="s">
        <v>2161</v>
      </c>
      <c r="B1001" s="19" t="s">
        <v>2171</v>
      </c>
      <c r="C1001" s="19" t="s">
        <v>2172</v>
      </c>
      <c r="D1001" s="20">
        <v>45170</v>
      </c>
      <c r="E1001" s="21">
        <v>280000</v>
      </c>
      <c r="F1001" s="19" t="s">
        <v>27</v>
      </c>
      <c r="G1001" s="19" t="s">
        <v>28</v>
      </c>
      <c r="H1001" s="21">
        <v>280000</v>
      </c>
      <c r="I1001" s="21">
        <v>112300</v>
      </c>
      <c r="J1001" s="22">
        <f t="shared" si="60"/>
        <v>40.107142857142861</v>
      </c>
      <c r="K1001" s="21">
        <v>258538</v>
      </c>
      <c r="L1001" s="21">
        <v>31454</v>
      </c>
      <c r="M1001" s="21">
        <f t="shared" si="61"/>
        <v>248546</v>
      </c>
      <c r="N1001" s="21">
        <v>125460</v>
      </c>
      <c r="O1001" s="23">
        <f t="shared" si="62"/>
        <v>1.9810776343057548</v>
      </c>
      <c r="P1001" s="24">
        <v>1677</v>
      </c>
      <c r="Q1001" s="25">
        <f t="shared" si="63"/>
        <v>148.2087060226595</v>
      </c>
      <c r="R1001" s="26" t="s">
        <v>2161</v>
      </c>
      <c r="S1001" s="27">
        <f>ABS(O1287-O1001)*100</f>
        <v>107.26270192894769</v>
      </c>
      <c r="T1001" s="19" t="s">
        <v>52</v>
      </c>
      <c r="U1001" s="19" t="s">
        <v>36</v>
      </c>
      <c r="V1001" s="21">
        <v>31454</v>
      </c>
      <c r="W1001" s="19" t="s">
        <v>31</v>
      </c>
      <c r="X1001" s="19" t="s">
        <v>2162</v>
      </c>
      <c r="Y1001" s="19" t="s">
        <v>33</v>
      </c>
      <c r="Z1001" s="19">
        <v>43</v>
      </c>
    </row>
    <row r="1002" spans="1:26" x14ac:dyDescent="0.3">
      <c r="A1002" s="19" t="s">
        <v>2165</v>
      </c>
      <c r="B1002" s="19" t="s">
        <v>2163</v>
      </c>
      <c r="C1002" s="19" t="s">
        <v>2164</v>
      </c>
      <c r="D1002" s="20">
        <v>45616</v>
      </c>
      <c r="E1002" s="21">
        <v>250000</v>
      </c>
      <c r="F1002" s="19" t="s">
        <v>27</v>
      </c>
      <c r="G1002" s="19" t="s">
        <v>28</v>
      </c>
      <c r="H1002" s="21">
        <v>250000</v>
      </c>
      <c r="I1002" s="21">
        <v>204700</v>
      </c>
      <c r="J1002" s="22">
        <f t="shared" si="60"/>
        <v>81.88</v>
      </c>
      <c r="K1002" s="21">
        <v>430113</v>
      </c>
      <c r="L1002" s="21">
        <v>27931</v>
      </c>
      <c r="M1002" s="21">
        <f t="shared" si="61"/>
        <v>222069</v>
      </c>
      <c r="N1002" s="21">
        <v>418939</v>
      </c>
      <c r="O1002" s="23">
        <f t="shared" si="62"/>
        <v>0.53007478415712073</v>
      </c>
      <c r="P1002" s="24">
        <v>2471</v>
      </c>
      <c r="Q1002" s="25">
        <f t="shared" si="63"/>
        <v>89.870093079724811</v>
      </c>
      <c r="R1002" s="26" t="s">
        <v>2165</v>
      </c>
      <c r="S1002" s="27">
        <f>ABS(O1291-O1002)*100</f>
        <v>28.392035750286386</v>
      </c>
      <c r="T1002" s="19" t="s">
        <v>52</v>
      </c>
      <c r="U1002" s="19" t="s">
        <v>31</v>
      </c>
      <c r="V1002" s="21">
        <v>22682</v>
      </c>
      <c r="W1002" s="19" t="s">
        <v>31</v>
      </c>
      <c r="X1002" s="19" t="s">
        <v>2166</v>
      </c>
      <c r="Y1002" s="19" t="s">
        <v>33</v>
      </c>
      <c r="Z1002" s="19">
        <v>79</v>
      </c>
    </row>
    <row r="1003" spans="1:26" x14ac:dyDescent="0.3">
      <c r="A1003" s="10" t="s">
        <v>2165</v>
      </c>
      <c r="B1003" s="10" t="s">
        <v>2167</v>
      </c>
      <c r="C1003" s="10" t="s">
        <v>2168</v>
      </c>
      <c r="D1003" s="11">
        <v>45481</v>
      </c>
      <c r="E1003" s="12">
        <v>410000</v>
      </c>
      <c r="F1003" s="10" t="s">
        <v>27</v>
      </c>
      <c r="G1003" s="10" t="s">
        <v>28</v>
      </c>
      <c r="H1003" s="12">
        <v>410000</v>
      </c>
      <c r="I1003" s="12">
        <v>217900</v>
      </c>
      <c r="J1003" s="13">
        <f t="shared" si="60"/>
        <v>53.146341463414636</v>
      </c>
      <c r="K1003" s="12">
        <v>457268</v>
      </c>
      <c r="L1003" s="12">
        <v>34259</v>
      </c>
      <c r="M1003" s="12">
        <f t="shared" si="61"/>
        <v>375741</v>
      </c>
      <c r="N1003" s="12">
        <v>440634</v>
      </c>
      <c r="O1003" s="14">
        <f t="shared" si="62"/>
        <v>0.85272811448957642</v>
      </c>
      <c r="P1003" s="15">
        <v>2702</v>
      </c>
      <c r="Q1003" s="16">
        <f t="shared" si="63"/>
        <v>139.06032568467802</v>
      </c>
      <c r="R1003" s="17" t="s">
        <v>2165</v>
      </c>
      <c r="S1003" s="18">
        <f>ABS(O1291-O1003)*100</f>
        <v>60.657368783531965</v>
      </c>
      <c r="T1003" s="10" t="s">
        <v>52</v>
      </c>
      <c r="U1003" s="10" t="s">
        <v>36</v>
      </c>
      <c r="V1003" s="12">
        <v>20586</v>
      </c>
      <c r="W1003" s="10" t="s">
        <v>31</v>
      </c>
      <c r="X1003" s="10" t="s">
        <v>2166</v>
      </c>
      <c r="Y1003" s="10" t="s">
        <v>33</v>
      </c>
      <c r="Z1003" s="10">
        <v>78</v>
      </c>
    </row>
    <row r="1004" spans="1:26" x14ac:dyDescent="0.3">
      <c r="A1004" s="19" t="s">
        <v>2183</v>
      </c>
      <c r="B1004" s="19" t="s">
        <v>2181</v>
      </c>
      <c r="C1004" s="19" t="s">
        <v>2182</v>
      </c>
      <c r="D1004" s="20">
        <v>45496</v>
      </c>
      <c r="E1004" s="21">
        <v>260000</v>
      </c>
      <c r="F1004" s="19" t="s">
        <v>27</v>
      </c>
      <c r="G1004" s="19" t="s">
        <v>28</v>
      </c>
      <c r="H1004" s="21">
        <v>260000</v>
      </c>
      <c r="I1004" s="21">
        <v>95300</v>
      </c>
      <c r="J1004" s="22">
        <f t="shared" si="60"/>
        <v>36.653846153846153</v>
      </c>
      <c r="K1004" s="21">
        <v>216814</v>
      </c>
      <c r="L1004" s="21">
        <v>13739</v>
      </c>
      <c r="M1004" s="21">
        <f t="shared" si="61"/>
        <v>246261</v>
      </c>
      <c r="N1004" s="21">
        <v>121966</v>
      </c>
      <c r="O1004" s="23">
        <f t="shared" si="62"/>
        <v>2.0190954856271421</v>
      </c>
      <c r="P1004" s="24">
        <v>1381</v>
      </c>
      <c r="Q1004" s="25">
        <f t="shared" si="63"/>
        <v>178.32078204199854</v>
      </c>
      <c r="R1004" s="26" t="s">
        <v>2183</v>
      </c>
      <c r="S1004" s="27">
        <f>ABS(O1286-O1004)*100</f>
        <v>144.45057324820235</v>
      </c>
      <c r="T1004" s="19" t="s">
        <v>30</v>
      </c>
      <c r="U1004" s="19" t="s">
        <v>36</v>
      </c>
      <c r="V1004" s="21">
        <v>13739</v>
      </c>
      <c r="W1004" s="19" t="s">
        <v>31</v>
      </c>
      <c r="X1004" s="19" t="s">
        <v>2184</v>
      </c>
      <c r="Y1004" s="19" t="s">
        <v>33</v>
      </c>
      <c r="Z1004" s="19">
        <v>47</v>
      </c>
    </row>
    <row r="1005" spans="1:26" x14ac:dyDescent="0.3">
      <c r="A1005" s="19" t="s">
        <v>2183</v>
      </c>
      <c r="B1005" s="19" t="s">
        <v>2185</v>
      </c>
      <c r="C1005" s="19" t="s">
        <v>2186</v>
      </c>
      <c r="D1005" s="20">
        <v>45366</v>
      </c>
      <c r="E1005" s="21">
        <v>239900</v>
      </c>
      <c r="F1005" s="19" t="s">
        <v>27</v>
      </c>
      <c r="G1005" s="19" t="s">
        <v>28</v>
      </c>
      <c r="H1005" s="21">
        <v>239900</v>
      </c>
      <c r="I1005" s="21">
        <v>79000</v>
      </c>
      <c r="J1005" s="22">
        <f t="shared" si="60"/>
        <v>32.930387661525636</v>
      </c>
      <c r="K1005" s="21">
        <v>205246</v>
      </c>
      <c r="L1005" s="21">
        <v>12081</v>
      </c>
      <c r="M1005" s="21">
        <f t="shared" si="61"/>
        <v>227819</v>
      </c>
      <c r="N1005" s="21">
        <v>116015</v>
      </c>
      <c r="O1005" s="23">
        <f t="shared" si="62"/>
        <v>1.9637029694436063</v>
      </c>
      <c r="P1005" s="24">
        <v>1243</v>
      </c>
      <c r="Q1005" s="25">
        <f t="shared" si="63"/>
        <v>183.28157683024941</v>
      </c>
      <c r="R1005" s="26" t="s">
        <v>2183</v>
      </c>
      <c r="S1005" s="27">
        <f>ABS(O1286-O1005)*100</f>
        <v>138.91132162984877</v>
      </c>
      <c r="T1005" s="19" t="s">
        <v>30</v>
      </c>
      <c r="U1005" s="19" t="s">
        <v>36</v>
      </c>
      <c r="V1005" s="21">
        <v>11993</v>
      </c>
      <c r="W1005" s="19" t="s">
        <v>31</v>
      </c>
      <c r="X1005" s="19" t="s">
        <v>2184</v>
      </c>
      <c r="Y1005" s="19" t="s">
        <v>33</v>
      </c>
      <c r="Z1005" s="19">
        <v>49</v>
      </c>
    </row>
    <row r="1006" spans="1:26" x14ac:dyDescent="0.3">
      <c r="A1006" s="10" t="s">
        <v>2183</v>
      </c>
      <c r="B1006" s="10" t="s">
        <v>2187</v>
      </c>
      <c r="C1006" s="10" t="s">
        <v>2188</v>
      </c>
      <c r="D1006" s="11">
        <v>45429</v>
      </c>
      <c r="E1006" s="12">
        <v>185000</v>
      </c>
      <c r="F1006" s="10" t="s">
        <v>27</v>
      </c>
      <c r="G1006" s="10" t="s">
        <v>28</v>
      </c>
      <c r="H1006" s="12">
        <v>185000</v>
      </c>
      <c r="I1006" s="12">
        <v>83000</v>
      </c>
      <c r="J1006" s="13">
        <f t="shared" si="60"/>
        <v>44.86486486486487</v>
      </c>
      <c r="K1006" s="12">
        <v>189062</v>
      </c>
      <c r="L1006" s="12">
        <v>11993</v>
      </c>
      <c r="M1006" s="12">
        <f t="shared" si="61"/>
        <v>173007</v>
      </c>
      <c r="N1006" s="12">
        <v>106347</v>
      </c>
      <c r="O1006" s="14">
        <f t="shared" si="62"/>
        <v>1.6268159891675364</v>
      </c>
      <c r="P1006" s="15">
        <v>1075</v>
      </c>
      <c r="Q1006" s="16">
        <f t="shared" si="63"/>
        <v>160.93674418604652</v>
      </c>
      <c r="R1006" s="17" t="s">
        <v>2183</v>
      </c>
      <c r="S1006" s="18">
        <f>ABS(O1286-O1006)*100</f>
        <v>105.22262360224177</v>
      </c>
      <c r="T1006" s="10" t="s">
        <v>30</v>
      </c>
      <c r="U1006" s="10" t="s">
        <v>36</v>
      </c>
      <c r="V1006" s="12">
        <v>11993</v>
      </c>
      <c r="W1006" s="10" t="s">
        <v>31</v>
      </c>
      <c r="X1006" s="10" t="s">
        <v>2184</v>
      </c>
      <c r="Y1006" s="10" t="s">
        <v>33</v>
      </c>
      <c r="Z1006" s="10">
        <v>49</v>
      </c>
    </row>
    <row r="1007" spans="1:26" x14ac:dyDescent="0.3">
      <c r="A1007" s="10" t="s">
        <v>2183</v>
      </c>
      <c r="B1007" s="10" t="s">
        <v>2189</v>
      </c>
      <c r="C1007" s="10" t="s">
        <v>2190</v>
      </c>
      <c r="D1007" s="11">
        <v>45071</v>
      </c>
      <c r="E1007" s="12">
        <v>168000</v>
      </c>
      <c r="F1007" s="10" t="s">
        <v>27</v>
      </c>
      <c r="G1007" s="10" t="s">
        <v>28</v>
      </c>
      <c r="H1007" s="12">
        <v>168000</v>
      </c>
      <c r="I1007" s="12">
        <v>60000</v>
      </c>
      <c r="J1007" s="13">
        <f t="shared" si="60"/>
        <v>35.714285714285715</v>
      </c>
      <c r="K1007" s="12">
        <v>167197</v>
      </c>
      <c r="L1007" s="12">
        <v>12703</v>
      </c>
      <c r="M1007" s="12">
        <f t="shared" si="61"/>
        <v>155297</v>
      </c>
      <c r="N1007" s="12">
        <v>92789</v>
      </c>
      <c r="O1007" s="14">
        <f t="shared" si="62"/>
        <v>1.6736574378428477</v>
      </c>
      <c r="P1007" s="15">
        <v>1254</v>
      </c>
      <c r="Q1007" s="16">
        <f t="shared" si="63"/>
        <v>123.84130781499202</v>
      </c>
      <c r="R1007" s="17" t="s">
        <v>2183</v>
      </c>
      <c r="S1007" s="18">
        <f>ABS(O1286-O1007)*100</f>
        <v>109.9067684697729</v>
      </c>
      <c r="T1007" s="10" t="s">
        <v>30</v>
      </c>
      <c r="U1007" s="10" t="s">
        <v>36</v>
      </c>
      <c r="V1007" s="12">
        <v>12703</v>
      </c>
      <c r="W1007" s="10" t="s">
        <v>31</v>
      </c>
      <c r="X1007" s="10" t="s">
        <v>2184</v>
      </c>
      <c r="Y1007" s="10" t="s">
        <v>33</v>
      </c>
      <c r="Z1007" s="10">
        <v>45</v>
      </c>
    </row>
    <row r="1008" spans="1:26" x14ac:dyDescent="0.3">
      <c r="A1008" s="19" t="s">
        <v>2183</v>
      </c>
      <c r="B1008" s="19" t="s">
        <v>2191</v>
      </c>
      <c r="C1008" s="19" t="s">
        <v>2192</v>
      </c>
      <c r="D1008" s="20">
        <v>45358</v>
      </c>
      <c r="E1008" s="21">
        <v>144000</v>
      </c>
      <c r="F1008" s="19" t="s">
        <v>27</v>
      </c>
      <c r="G1008" s="19" t="s">
        <v>28</v>
      </c>
      <c r="H1008" s="21">
        <v>144000</v>
      </c>
      <c r="I1008" s="21">
        <v>55900</v>
      </c>
      <c r="J1008" s="22">
        <f t="shared" si="60"/>
        <v>38.819444444444443</v>
      </c>
      <c r="K1008" s="21">
        <v>149613</v>
      </c>
      <c r="L1008" s="21">
        <v>10569</v>
      </c>
      <c r="M1008" s="21">
        <f t="shared" si="61"/>
        <v>133431</v>
      </c>
      <c r="N1008" s="21">
        <v>83509</v>
      </c>
      <c r="O1008" s="23">
        <f t="shared" si="62"/>
        <v>1.5978038295273562</v>
      </c>
      <c r="P1008" s="24">
        <v>1008</v>
      </c>
      <c r="Q1008" s="25">
        <f t="shared" si="63"/>
        <v>132.3720238095238</v>
      </c>
      <c r="R1008" s="26" t="s">
        <v>2183</v>
      </c>
      <c r="S1008" s="27">
        <f>ABS(O1286-O1008)*100</f>
        <v>102.32140763822373</v>
      </c>
      <c r="T1008" s="19" t="s">
        <v>30</v>
      </c>
      <c r="U1008" s="19" t="s">
        <v>36</v>
      </c>
      <c r="V1008" s="21">
        <v>10569</v>
      </c>
      <c r="W1008" s="19" t="s">
        <v>31</v>
      </c>
      <c r="X1008" s="19" t="s">
        <v>2184</v>
      </c>
      <c r="Y1008" s="19" t="s">
        <v>33</v>
      </c>
      <c r="Z1008" s="19">
        <v>50</v>
      </c>
    </row>
    <row r="1009" spans="1:26" x14ac:dyDescent="0.3">
      <c r="A1009" s="19" t="s">
        <v>2183</v>
      </c>
      <c r="B1009" s="19" t="s">
        <v>2193</v>
      </c>
      <c r="C1009" s="19" t="s">
        <v>2194</v>
      </c>
      <c r="D1009" s="20">
        <v>45100</v>
      </c>
      <c r="E1009" s="21">
        <v>230000</v>
      </c>
      <c r="F1009" s="19" t="s">
        <v>27</v>
      </c>
      <c r="G1009" s="19" t="s">
        <v>28</v>
      </c>
      <c r="H1009" s="21">
        <v>230000</v>
      </c>
      <c r="I1009" s="21">
        <v>85000</v>
      </c>
      <c r="J1009" s="22">
        <f t="shared" si="60"/>
        <v>36.95652173913043</v>
      </c>
      <c r="K1009" s="21">
        <v>219602</v>
      </c>
      <c r="L1009" s="21">
        <v>13180</v>
      </c>
      <c r="M1009" s="21">
        <f t="shared" si="61"/>
        <v>216820</v>
      </c>
      <c r="N1009" s="21">
        <v>123977</v>
      </c>
      <c r="O1009" s="23">
        <f t="shared" si="62"/>
        <v>1.7488727747888722</v>
      </c>
      <c r="P1009" s="24">
        <v>1381</v>
      </c>
      <c r="Q1009" s="25">
        <f t="shared" si="63"/>
        <v>157.00217233888486</v>
      </c>
      <c r="R1009" s="26" t="s">
        <v>2183</v>
      </c>
      <c r="S1009" s="27">
        <f>ABS(O1286-O1009)*100</f>
        <v>117.42830216437534</v>
      </c>
      <c r="T1009" s="19" t="s">
        <v>30</v>
      </c>
      <c r="U1009" s="19" t="s">
        <v>36</v>
      </c>
      <c r="V1009" s="21">
        <v>13180</v>
      </c>
      <c r="W1009" s="19" t="s">
        <v>31</v>
      </c>
      <c r="X1009" s="19" t="s">
        <v>2184</v>
      </c>
      <c r="Y1009" s="19" t="s">
        <v>33</v>
      </c>
      <c r="Z1009" s="19">
        <v>49</v>
      </c>
    </row>
    <row r="1010" spans="1:26" x14ac:dyDescent="0.3">
      <c r="A1010" s="10" t="s">
        <v>2183</v>
      </c>
      <c r="B1010" s="10" t="s">
        <v>2195</v>
      </c>
      <c r="C1010" s="10" t="s">
        <v>2196</v>
      </c>
      <c r="D1010" s="11">
        <v>45457</v>
      </c>
      <c r="E1010" s="12">
        <v>155000</v>
      </c>
      <c r="F1010" s="10" t="s">
        <v>27</v>
      </c>
      <c r="G1010" s="10" t="s">
        <v>28</v>
      </c>
      <c r="H1010" s="12">
        <v>155000</v>
      </c>
      <c r="I1010" s="12">
        <v>59400</v>
      </c>
      <c r="J1010" s="13">
        <f t="shared" si="60"/>
        <v>38.322580645161288</v>
      </c>
      <c r="K1010" s="12">
        <v>144373</v>
      </c>
      <c r="L1010" s="12">
        <v>19694</v>
      </c>
      <c r="M1010" s="12">
        <f t="shared" si="61"/>
        <v>135306</v>
      </c>
      <c r="N1010" s="12">
        <v>69848</v>
      </c>
      <c r="O1010" s="14">
        <f t="shared" si="62"/>
        <v>1.9371492383461231</v>
      </c>
      <c r="P1010" s="15">
        <v>1104</v>
      </c>
      <c r="Q1010" s="16">
        <f t="shared" si="63"/>
        <v>122.55978260869566</v>
      </c>
      <c r="R1010" s="17" t="s">
        <v>2183</v>
      </c>
      <c r="S1010" s="18">
        <f>ABS(O1286-O1010)*100</f>
        <v>136.25594852010045</v>
      </c>
      <c r="T1010" s="10" t="s">
        <v>30</v>
      </c>
      <c r="U1010" s="10" t="s">
        <v>36</v>
      </c>
      <c r="V1010" s="12">
        <v>19694</v>
      </c>
      <c r="W1010" s="10" t="s">
        <v>31</v>
      </c>
      <c r="X1010" s="10" t="s">
        <v>2184</v>
      </c>
      <c r="Y1010" s="10" t="s">
        <v>33</v>
      </c>
      <c r="Z1010" s="10">
        <v>45</v>
      </c>
    </row>
    <row r="1011" spans="1:26" x14ac:dyDescent="0.3">
      <c r="A1011" s="19" t="s">
        <v>2175</v>
      </c>
      <c r="B1011" s="19" t="s">
        <v>2173</v>
      </c>
      <c r="C1011" s="19" t="s">
        <v>2174</v>
      </c>
      <c r="D1011" s="20">
        <v>45721</v>
      </c>
      <c r="E1011" s="21">
        <v>139000</v>
      </c>
      <c r="F1011" s="19" t="s">
        <v>27</v>
      </c>
      <c r="G1011" s="19" t="s">
        <v>28</v>
      </c>
      <c r="H1011" s="21">
        <v>139000</v>
      </c>
      <c r="I1011" s="21">
        <v>88400</v>
      </c>
      <c r="J1011" s="22">
        <f t="shared" si="60"/>
        <v>63.597122302158269</v>
      </c>
      <c r="K1011" s="21">
        <v>191899</v>
      </c>
      <c r="L1011" s="21">
        <v>19887</v>
      </c>
      <c r="M1011" s="21">
        <f t="shared" si="61"/>
        <v>119113</v>
      </c>
      <c r="N1011" s="21">
        <v>87761</v>
      </c>
      <c r="O1011" s="23">
        <f t="shared" si="62"/>
        <v>1.3572429666936339</v>
      </c>
      <c r="P1011" s="24">
        <v>998</v>
      </c>
      <c r="Q1011" s="25">
        <f t="shared" si="63"/>
        <v>119.35170340681363</v>
      </c>
      <c r="R1011" s="26" t="s">
        <v>2175</v>
      </c>
      <c r="S1011" s="27">
        <f>ABS(O1296-O1011)*100</f>
        <v>39.714324811590863</v>
      </c>
      <c r="T1011" s="19" t="s">
        <v>30</v>
      </c>
      <c r="U1011" s="19" t="s">
        <v>31</v>
      </c>
      <c r="V1011" s="21">
        <v>18169</v>
      </c>
      <c r="W1011" s="19" t="s">
        <v>31</v>
      </c>
      <c r="X1011" s="19" t="s">
        <v>2176</v>
      </c>
      <c r="Y1011" s="19" t="s">
        <v>33</v>
      </c>
      <c r="Z1011" s="19">
        <v>45</v>
      </c>
    </row>
    <row r="1012" spans="1:26" x14ac:dyDescent="0.3">
      <c r="A1012" s="10" t="s">
        <v>2175</v>
      </c>
      <c r="B1012" s="10" t="s">
        <v>2177</v>
      </c>
      <c r="C1012" s="10" t="s">
        <v>2178</v>
      </c>
      <c r="D1012" s="11">
        <v>45653</v>
      </c>
      <c r="E1012" s="12">
        <v>130000</v>
      </c>
      <c r="F1012" s="10" t="s">
        <v>27</v>
      </c>
      <c r="G1012" s="10" t="s">
        <v>28</v>
      </c>
      <c r="H1012" s="12">
        <v>130000</v>
      </c>
      <c r="I1012" s="12">
        <v>61100</v>
      </c>
      <c r="J1012" s="13">
        <f t="shared" si="60"/>
        <v>47</v>
      </c>
      <c r="K1012" s="12">
        <v>134611</v>
      </c>
      <c r="L1012" s="12">
        <v>11057</v>
      </c>
      <c r="M1012" s="12">
        <f t="shared" si="61"/>
        <v>118943</v>
      </c>
      <c r="N1012" s="12">
        <v>63037</v>
      </c>
      <c r="O1012" s="14">
        <f t="shared" si="62"/>
        <v>1.8868759617367579</v>
      </c>
      <c r="P1012" s="15">
        <v>916</v>
      </c>
      <c r="Q1012" s="16">
        <f t="shared" si="63"/>
        <v>129.8504366812227</v>
      </c>
      <c r="R1012" s="17" t="s">
        <v>2175</v>
      </c>
      <c r="S1012" s="18">
        <f>ABS(O1296-O1012)*100</f>
        <v>92.677624315903259</v>
      </c>
      <c r="T1012" s="10" t="s">
        <v>30</v>
      </c>
      <c r="U1012" s="10" t="s">
        <v>31</v>
      </c>
      <c r="V1012" s="12">
        <v>11057</v>
      </c>
      <c r="W1012" s="10" t="s">
        <v>31</v>
      </c>
      <c r="X1012" s="10" t="s">
        <v>2176</v>
      </c>
      <c r="Y1012" s="10" t="s">
        <v>33</v>
      </c>
      <c r="Z1012" s="10">
        <v>38</v>
      </c>
    </row>
    <row r="1013" spans="1:26" x14ac:dyDescent="0.3">
      <c r="A1013" s="10" t="s">
        <v>2175</v>
      </c>
      <c r="B1013" s="10" t="s">
        <v>2179</v>
      </c>
      <c r="C1013" s="10" t="s">
        <v>2180</v>
      </c>
      <c r="D1013" s="11">
        <v>45667</v>
      </c>
      <c r="E1013" s="12">
        <v>116000</v>
      </c>
      <c r="F1013" s="10" t="s">
        <v>27</v>
      </c>
      <c r="G1013" s="10" t="s">
        <v>28</v>
      </c>
      <c r="H1013" s="12">
        <v>116000</v>
      </c>
      <c r="I1013" s="12">
        <v>67100</v>
      </c>
      <c r="J1013" s="13">
        <f t="shared" si="60"/>
        <v>57.84482758620689</v>
      </c>
      <c r="K1013" s="12">
        <v>151786</v>
      </c>
      <c r="L1013" s="12">
        <v>11307</v>
      </c>
      <c r="M1013" s="12">
        <f t="shared" si="61"/>
        <v>104693</v>
      </c>
      <c r="N1013" s="12">
        <v>71672</v>
      </c>
      <c r="O1013" s="14">
        <f t="shared" si="62"/>
        <v>1.460723853108606</v>
      </c>
      <c r="P1013" s="15">
        <v>1072</v>
      </c>
      <c r="Q1013" s="16">
        <f t="shared" si="63"/>
        <v>97.661380597014926</v>
      </c>
      <c r="R1013" s="17" t="s">
        <v>2175</v>
      </c>
      <c r="S1013" s="18">
        <f>ABS(O1296-O1013)*100</f>
        <v>50.06241345308807</v>
      </c>
      <c r="T1013" s="10" t="s">
        <v>30</v>
      </c>
      <c r="U1013" s="10" t="s">
        <v>31</v>
      </c>
      <c r="V1013" s="12">
        <v>11307</v>
      </c>
      <c r="W1013" s="10" t="s">
        <v>31</v>
      </c>
      <c r="X1013" s="10" t="s">
        <v>2176</v>
      </c>
      <c r="Y1013" s="10" t="s">
        <v>33</v>
      </c>
      <c r="Z1013" s="10">
        <v>41</v>
      </c>
    </row>
    <row r="1014" spans="1:26" x14ac:dyDescent="0.3">
      <c r="A1014" s="10" t="s">
        <v>2308</v>
      </c>
      <c r="B1014" s="10" t="s">
        <v>2306</v>
      </c>
      <c r="C1014" s="10" t="s">
        <v>2307</v>
      </c>
      <c r="D1014" s="11">
        <v>45252</v>
      </c>
      <c r="E1014" s="12">
        <v>90000</v>
      </c>
      <c r="F1014" s="10" t="s">
        <v>27</v>
      </c>
      <c r="G1014" s="10" t="s">
        <v>28</v>
      </c>
      <c r="H1014" s="12">
        <v>90000</v>
      </c>
      <c r="I1014" s="12">
        <v>49800</v>
      </c>
      <c r="J1014" s="13">
        <f t="shared" si="60"/>
        <v>55.333333333333336</v>
      </c>
      <c r="K1014" s="12">
        <v>145601</v>
      </c>
      <c r="L1014" s="12">
        <v>13442</v>
      </c>
      <c r="M1014" s="12">
        <f t="shared" si="61"/>
        <v>76558</v>
      </c>
      <c r="N1014" s="12">
        <v>76613</v>
      </c>
      <c r="O1014" s="14">
        <f t="shared" si="62"/>
        <v>0.99928210616997115</v>
      </c>
      <c r="P1014" s="15">
        <v>996</v>
      </c>
      <c r="Q1014" s="16">
        <f t="shared" si="63"/>
        <v>76.865461847389554</v>
      </c>
      <c r="R1014" s="17" t="s">
        <v>2308</v>
      </c>
      <c r="S1014" s="18">
        <f>ABS(O1238-O1014)*100</f>
        <v>33.848774074347666</v>
      </c>
      <c r="T1014" s="10" t="s">
        <v>43</v>
      </c>
      <c r="U1014" s="10" t="s">
        <v>36</v>
      </c>
      <c r="V1014" s="12">
        <v>13442</v>
      </c>
      <c r="W1014" s="10" t="s">
        <v>31</v>
      </c>
      <c r="X1014" s="10" t="s">
        <v>2309</v>
      </c>
      <c r="Y1014" s="10" t="s">
        <v>33</v>
      </c>
      <c r="Z1014" s="10">
        <v>45</v>
      </c>
    </row>
    <row r="1015" spans="1:26" x14ac:dyDescent="0.3">
      <c r="A1015" s="10" t="s">
        <v>2308</v>
      </c>
      <c r="B1015" s="10" t="s">
        <v>2306</v>
      </c>
      <c r="C1015" s="10" t="s">
        <v>2307</v>
      </c>
      <c r="D1015" s="11">
        <v>45401</v>
      </c>
      <c r="E1015" s="12">
        <v>156000</v>
      </c>
      <c r="F1015" s="10" t="s">
        <v>27</v>
      </c>
      <c r="G1015" s="10" t="s">
        <v>28</v>
      </c>
      <c r="H1015" s="12">
        <v>156000</v>
      </c>
      <c r="I1015" s="12">
        <v>60500</v>
      </c>
      <c r="J1015" s="13">
        <f t="shared" si="60"/>
        <v>38.782051282051285</v>
      </c>
      <c r="K1015" s="12">
        <v>145601</v>
      </c>
      <c r="L1015" s="12">
        <v>13442</v>
      </c>
      <c r="M1015" s="12">
        <f t="shared" si="61"/>
        <v>142558</v>
      </c>
      <c r="N1015" s="12">
        <v>76613</v>
      </c>
      <c r="O1015" s="14">
        <f t="shared" si="62"/>
        <v>1.8607547022045867</v>
      </c>
      <c r="P1015" s="15">
        <v>996</v>
      </c>
      <c r="Q1015" s="16">
        <f t="shared" si="63"/>
        <v>143.13052208835342</v>
      </c>
      <c r="R1015" s="17" t="s">
        <v>2308</v>
      </c>
      <c r="S1015" s="18">
        <f>ABS(O1238-O1015)*100</f>
        <v>52.29848552911389</v>
      </c>
      <c r="T1015" s="10" t="s">
        <v>43</v>
      </c>
      <c r="U1015" s="10" t="s">
        <v>36</v>
      </c>
      <c r="V1015" s="12">
        <v>13442</v>
      </c>
      <c r="W1015" s="10" t="s">
        <v>31</v>
      </c>
      <c r="X1015" s="10" t="s">
        <v>2309</v>
      </c>
      <c r="Y1015" s="10" t="s">
        <v>33</v>
      </c>
      <c r="Z1015" s="10">
        <v>45</v>
      </c>
    </row>
    <row r="1016" spans="1:26" x14ac:dyDescent="0.3">
      <c r="A1016" s="19" t="s">
        <v>2308</v>
      </c>
      <c r="B1016" s="19" t="s">
        <v>2310</v>
      </c>
      <c r="C1016" s="19" t="s">
        <v>2311</v>
      </c>
      <c r="D1016" s="20">
        <v>45056</v>
      </c>
      <c r="E1016" s="21">
        <v>221000</v>
      </c>
      <c r="F1016" s="19" t="s">
        <v>27</v>
      </c>
      <c r="G1016" s="19" t="s">
        <v>55</v>
      </c>
      <c r="H1016" s="21">
        <v>221000</v>
      </c>
      <c r="I1016" s="21">
        <v>77300</v>
      </c>
      <c r="J1016" s="22">
        <f t="shared" si="60"/>
        <v>34.977375565610856</v>
      </c>
      <c r="K1016" s="21">
        <v>200656</v>
      </c>
      <c r="L1016" s="21">
        <v>26400</v>
      </c>
      <c r="M1016" s="21">
        <f t="shared" si="61"/>
        <v>194600</v>
      </c>
      <c r="N1016" s="21">
        <v>101017</v>
      </c>
      <c r="O1016" s="23">
        <f t="shared" si="62"/>
        <v>1.9264084263044834</v>
      </c>
      <c r="P1016" s="24">
        <v>1060</v>
      </c>
      <c r="Q1016" s="25">
        <f t="shared" si="63"/>
        <v>183.58490566037736</v>
      </c>
      <c r="R1016" s="26" t="s">
        <v>2308</v>
      </c>
      <c r="S1016" s="27">
        <f>ABS(O1238-O1016)*100</f>
        <v>58.863857939103561</v>
      </c>
      <c r="T1016" s="19" t="s">
        <v>30</v>
      </c>
      <c r="U1016" s="19" t="s">
        <v>36</v>
      </c>
      <c r="V1016" s="21">
        <v>24392</v>
      </c>
      <c r="W1016" s="19" t="s">
        <v>2312</v>
      </c>
      <c r="X1016" s="19" t="s">
        <v>2309</v>
      </c>
      <c r="Y1016" s="19" t="s">
        <v>33</v>
      </c>
      <c r="Z1016" s="19">
        <v>48</v>
      </c>
    </row>
    <row r="1017" spans="1:26" x14ac:dyDescent="0.3">
      <c r="A1017" s="19" t="s">
        <v>2308</v>
      </c>
      <c r="B1017" s="19" t="s">
        <v>2313</v>
      </c>
      <c r="C1017" s="19" t="s">
        <v>2314</v>
      </c>
      <c r="D1017" s="20">
        <v>45061</v>
      </c>
      <c r="E1017" s="21">
        <v>205000</v>
      </c>
      <c r="F1017" s="19" t="s">
        <v>27</v>
      </c>
      <c r="G1017" s="19" t="s">
        <v>28</v>
      </c>
      <c r="H1017" s="21">
        <v>205000</v>
      </c>
      <c r="I1017" s="21">
        <v>73800</v>
      </c>
      <c r="J1017" s="22">
        <f t="shared" si="60"/>
        <v>36</v>
      </c>
      <c r="K1017" s="21">
        <v>199734</v>
      </c>
      <c r="L1017" s="21">
        <v>15459</v>
      </c>
      <c r="M1017" s="21">
        <f t="shared" si="61"/>
        <v>189541</v>
      </c>
      <c r="N1017" s="21">
        <v>106826</v>
      </c>
      <c r="O1017" s="23">
        <f t="shared" si="62"/>
        <v>1.7742965195738865</v>
      </c>
      <c r="P1017" s="24">
        <v>1440</v>
      </c>
      <c r="Q1017" s="25">
        <f t="shared" si="63"/>
        <v>131.62569444444443</v>
      </c>
      <c r="R1017" s="26" t="s">
        <v>2308</v>
      </c>
      <c r="S1017" s="27">
        <f>ABS(O1238-O1017)*100</f>
        <v>43.652667266043863</v>
      </c>
      <c r="T1017" s="19" t="s">
        <v>30</v>
      </c>
      <c r="U1017" s="19" t="s">
        <v>36</v>
      </c>
      <c r="V1017" s="21">
        <v>13088</v>
      </c>
      <c r="W1017" s="19" t="s">
        <v>31</v>
      </c>
      <c r="X1017" s="19" t="s">
        <v>2309</v>
      </c>
      <c r="Y1017" s="19" t="s">
        <v>33</v>
      </c>
      <c r="Z1017" s="19">
        <v>45</v>
      </c>
    </row>
    <row r="1018" spans="1:26" x14ac:dyDescent="0.3">
      <c r="A1018" s="10" t="s">
        <v>2277</v>
      </c>
      <c r="B1018" s="10" t="s">
        <v>2275</v>
      </c>
      <c r="C1018" s="10" t="s">
        <v>2276</v>
      </c>
      <c r="D1018" s="11">
        <v>45433</v>
      </c>
      <c r="E1018" s="12">
        <v>120600</v>
      </c>
      <c r="F1018" s="10" t="s">
        <v>27</v>
      </c>
      <c r="G1018" s="10" t="s">
        <v>28</v>
      </c>
      <c r="H1018" s="12">
        <v>120600</v>
      </c>
      <c r="I1018" s="12">
        <v>42300</v>
      </c>
      <c r="J1018" s="13">
        <f t="shared" si="60"/>
        <v>35.074626865671647</v>
      </c>
      <c r="K1018" s="12">
        <v>99291</v>
      </c>
      <c r="L1018" s="12">
        <v>7580</v>
      </c>
      <c r="M1018" s="12">
        <f t="shared" si="61"/>
        <v>113020</v>
      </c>
      <c r="N1018" s="12">
        <v>53632</v>
      </c>
      <c r="O1018" s="14">
        <f t="shared" si="62"/>
        <v>2.1073239856801909</v>
      </c>
      <c r="P1018" s="15">
        <v>672</v>
      </c>
      <c r="Q1018" s="16">
        <f t="shared" si="63"/>
        <v>168.1845238095238</v>
      </c>
      <c r="R1018" s="17" t="s">
        <v>2277</v>
      </c>
      <c r="S1018" s="18">
        <f>ABS(O1258-O1018)*100</f>
        <v>106.1594656507024</v>
      </c>
      <c r="T1018" s="10" t="s">
        <v>30</v>
      </c>
      <c r="U1018" s="10" t="s">
        <v>36</v>
      </c>
      <c r="V1018" s="12">
        <v>7580</v>
      </c>
      <c r="W1018" s="10" t="s">
        <v>31</v>
      </c>
      <c r="X1018" s="10" t="s">
        <v>2278</v>
      </c>
      <c r="Y1018" s="10" t="s">
        <v>33</v>
      </c>
      <c r="Z1018" s="10">
        <v>45</v>
      </c>
    </row>
    <row r="1019" spans="1:26" x14ac:dyDescent="0.3">
      <c r="A1019" s="10" t="s">
        <v>2277</v>
      </c>
      <c r="B1019" s="10" t="s">
        <v>2275</v>
      </c>
      <c r="C1019" s="10" t="s">
        <v>2276</v>
      </c>
      <c r="D1019" s="11">
        <v>45555</v>
      </c>
      <c r="E1019" s="12">
        <v>132000</v>
      </c>
      <c r="F1019" s="10" t="s">
        <v>27</v>
      </c>
      <c r="G1019" s="10" t="s">
        <v>28</v>
      </c>
      <c r="H1019" s="12">
        <v>132000</v>
      </c>
      <c r="I1019" s="12">
        <v>42300</v>
      </c>
      <c r="J1019" s="13">
        <f t="shared" si="60"/>
        <v>32.045454545454547</v>
      </c>
      <c r="K1019" s="12">
        <v>99291</v>
      </c>
      <c r="L1019" s="12">
        <v>7580</v>
      </c>
      <c r="M1019" s="12">
        <f t="shared" si="61"/>
        <v>124420</v>
      </c>
      <c r="N1019" s="12">
        <v>53632</v>
      </c>
      <c r="O1019" s="14">
        <f t="shared" si="62"/>
        <v>2.3198836515513128</v>
      </c>
      <c r="P1019" s="15">
        <v>672</v>
      </c>
      <c r="Q1019" s="16">
        <f t="shared" si="63"/>
        <v>185.14880952380952</v>
      </c>
      <c r="R1019" s="17" t="s">
        <v>2277</v>
      </c>
      <c r="S1019" s="18">
        <f>ABS(O1258-O1019)*100</f>
        <v>127.4154322378146</v>
      </c>
      <c r="T1019" s="10" t="s">
        <v>30</v>
      </c>
      <c r="U1019" s="10" t="s">
        <v>36</v>
      </c>
      <c r="V1019" s="12">
        <v>7580</v>
      </c>
      <c r="W1019" s="10" t="s">
        <v>31</v>
      </c>
      <c r="X1019" s="10" t="s">
        <v>2278</v>
      </c>
      <c r="Y1019" s="10" t="s">
        <v>33</v>
      </c>
      <c r="Z1019" s="10">
        <v>45</v>
      </c>
    </row>
    <row r="1020" spans="1:26" x14ac:dyDescent="0.3">
      <c r="A1020" s="19" t="s">
        <v>2277</v>
      </c>
      <c r="B1020" s="19" t="s">
        <v>2279</v>
      </c>
      <c r="C1020" s="19" t="s">
        <v>2280</v>
      </c>
      <c r="D1020" s="20">
        <v>45399</v>
      </c>
      <c r="E1020" s="21">
        <v>115000</v>
      </c>
      <c r="F1020" s="19" t="s">
        <v>27</v>
      </c>
      <c r="G1020" s="19" t="s">
        <v>28</v>
      </c>
      <c r="H1020" s="21">
        <v>115000</v>
      </c>
      <c r="I1020" s="21">
        <v>50700</v>
      </c>
      <c r="J1020" s="22">
        <f t="shared" si="60"/>
        <v>44.086956521739125</v>
      </c>
      <c r="K1020" s="21">
        <v>118033</v>
      </c>
      <c r="L1020" s="21">
        <v>8692</v>
      </c>
      <c r="M1020" s="21">
        <f t="shared" si="61"/>
        <v>106308</v>
      </c>
      <c r="N1020" s="21">
        <v>63942</v>
      </c>
      <c r="O1020" s="23">
        <f t="shared" si="62"/>
        <v>1.6625692033405273</v>
      </c>
      <c r="P1020" s="24">
        <v>876</v>
      </c>
      <c r="Q1020" s="25">
        <f t="shared" si="63"/>
        <v>121.35616438356165</v>
      </c>
      <c r="R1020" s="26" t="s">
        <v>2277</v>
      </c>
      <c r="S1020" s="27">
        <f>ABS(O1258-O1020)*100</f>
        <v>61.683987416736045</v>
      </c>
      <c r="T1020" s="19" t="s">
        <v>30</v>
      </c>
      <c r="U1020" s="19" t="s">
        <v>36</v>
      </c>
      <c r="V1020" s="21">
        <v>8692</v>
      </c>
      <c r="W1020" s="19" t="s">
        <v>31</v>
      </c>
      <c r="X1020" s="19" t="s">
        <v>2278</v>
      </c>
      <c r="Y1020" s="19" t="s">
        <v>33</v>
      </c>
      <c r="Z1020" s="19">
        <v>45</v>
      </c>
    </row>
    <row r="1021" spans="1:26" x14ac:dyDescent="0.3">
      <c r="A1021" s="19" t="s">
        <v>2277</v>
      </c>
      <c r="B1021" s="19" t="s">
        <v>2281</v>
      </c>
      <c r="C1021" s="19" t="s">
        <v>2282</v>
      </c>
      <c r="D1021" s="20">
        <v>45023</v>
      </c>
      <c r="E1021" s="21">
        <v>115000</v>
      </c>
      <c r="F1021" s="19" t="s">
        <v>27</v>
      </c>
      <c r="G1021" s="19" t="s">
        <v>28</v>
      </c>
      <c r="H1021" s="21">
        <v>115000</v>
      </c>
      <c r="I1021" s="21">
        <v>34000</v>
      </c>
      <c r="J1021" s="22">
        <f t="shared" si="60"/>
        <v>29.565217391304348</v>
      </c>
      <c r="K1021" s="21">
        <v>89581</v>
      </c>
      <c r="L1021" s="21">
        <v>7585</v>
      </c>
      <c r="M1021" s="21">
        <f t="shared" si="61"/>
        <v>107415</v>
      </c>
      <c r="N1021" s="21">
        <v>47950</v>
      </c>
      <c r="O1021" s="23">
        <f t="shared" si="62"/>
        <v>2.24014598540146</v>
      </c>
      <c r="P1021" s="24">
        <v>672</v>
      </c>
      <c r="Q1021" s="25">
        <f t="shared" si="63"/>
        <v>159.84375</v>
      </c>
      <c r="R1021" s="26" t="s">
        <v>2277</v>
      </c>
      <c r="S1021" s="27">
        <f>ABS(O1258-O1021)*100</f>
        <v>119.44166562282932</v>
      </c>
      <c r="T1021" s="19" t="s">
        <v>30</v>
      </c>
      <c r="U1021" s="19" t="s">
        <v>36</v>
      </c>
      <c r="V1021" s="21">
        <v>7585</v>
      </c>
      <c r="W1021" s="19" t="s">
        <v>31</v>
      </c>
      <c r="X1021" s="19" t="s">
        <v>2278</v>
      </c>
      <c r="Y1021" s="19" t="s">
        <v>33</v>
      </c>
      <c r="Z1021" s="19">
        <v>45</v>
      </c>
    </row>
    <row r="1022" spans="1:26" x14ac:dyDescent="0.3">
      <c r="A1022" s="10" t="s">
        <v>2277</v>
      </c>
      <c r="B1022" s="10" t="s">
        <v>2283</v>
      </c>
      <c r="C1022" s="10" t="s">
        <v>2284</v>
      </c>
      <c r="D1022" s="11">
        <v>45309</v>
      </c>
      <c r="E1022" s="12">
        <v>135000</v>
      </c>
      <c r="F1022" s="10" t="s">
        <v>27</v>
      </c>
      <c r="G1022" s="10" t="s">
        <v>28</v>
      </c>
      <c r="H1022" s="12">
        <v>135000</v>
      </c>
      <c r="I1022" s="12">
        <v>34900</v>
      </c>
      <c r="J1022" s="13">
        <f t="shared" si="60"/>
        <v>25.851851851851855</v>
      </c>
      <c r="K1022" s="12">
        <v>101713</v>
      </c>
      <c r="L1022" s="12">
        <v>7600</v>
      </c>
      <c r="M1022" s="12">
        <f t="shared" si="61"/>
        <v>127400</v>
      </c>
      <c r="N1022" s="12">
        <v>55036</v>
      </c>
      <c r="O1022" s="14">
        <f t="shared" si="62"/>
        <v>2.3148484628243331</v>
      </c>
      <c r="P1022" s="15">
        <v>752</v>
      </c>
      <c r="Q1022" s="16">
        <f t="shared" si="63"/>
        <v>169.41489361702128</v>
      </c>
      <c r="R1022" s="17" t="s">
        <v>2277</v>
      </c>
      <c r="S1022" s="18">
        <f>ABS(O1258-O1022)*100</f>
        <v>126.91191336511662</v>
      </c>
      <c r="T1022" s="10" t="s">
        <v>30</v>
      </c>
      <c r="U1022" s="10" t="s">
        <v>36</v>
      </c>
      <c r="V1022" s="12">
        <v>7600</v>
      </c>
      <c r="W1022" s="10" t="s">
        <v>31</v>
      </c>
      <c r="X1022" s="10" t="s">
        <v>2278</v>
      </c>
      <c r="Y1022" s="10" t="s">
        <v>33</v>
      </c>
      <c r="Z1022" s="10">
        <v>45</v>
      </c>
    </row>
    <row r="1023" spans="1:26" x14ac:dyDescent="0.3">
      <c r="A1023" s="10" t="s">
        <v>2277</v>
      </c>
      <c r="B1023" s="10" t="s">
        <v>2285</v>
      </c>
      <c r="C1023" s="10" t="s">
        <v>2286</v>
      </c>
      <c r="D1023" s="11">
        <v>45182</v>
      </c>
      <c r="E1023" s="12">
        <v>189900</v>
      </c>
      <c r="F1023" s="10" t="s">
        <v>27</v>
      </c>
      <c r="G1023" s="10" t="s">
        <v>28</v>
      </c>
      <c r="H1023" s="12">
        <v>189900</v>
      </c>
      <c r="I1023" s="12">
        <v>53800</v>
      </c>
      <c r="J1023" s="13">
        <f t="shared" si="60"/>
        <v>28.330700368615059</v>
      </c>
      <c r="K1023" s="12">
        <v>140622</v>
      </c>
      <c r="L1023" s="12">
        <v>15209</v>
      </c>
      <c r="M1023" s="12">
        <f t="shared" si="61"/>
        <v>174691</v>
      </c>
      <c r="N1023" s="12">
        <v>73340</v>
      </c>
      <c r="O1023" s="14">
        <f t="shared" si="62"/>
        <v>2.3819334605944915</v>
      </c>
      <c r="P1023" s="15">
        <v>1040</v>
      </c>
      <c r="Q1023" s="16">
        <f t="shared" si="63"/>
        <v>167.97211538461539</v>
      </c>
      <c r="R1023" s="17" t="s">
        <v>2277</v>
      </c>
      <c r="S1023" s="18">
        <f>ABS(O1258-O1023)*100</f>
        <v>133.62041314213246</v>
      </c>
      <c r="T1023" s="10" t="s">
        <v>43</v>
      </c>
      <c r="U1023" s="10" t="s">
        <v>36</v>
      </c>
      <c r="V1023" s="12">
        <v>15209</v>
      </c>
      <c r="W1023" s="10" t="s">
        <v>31</v>
      </c>
      <c r="X1023" s="10" t="s">
        <v>2278</v>
      </c>
      <c r="Y1023" s="10" t="s">
        <v>33</v>
      </c>
      <c r="Z1023" s="10">
        <v>45</v>
      </c>
    </row>
    <row r="1024" spans="1:26" x14ac:dyDescent="0.3">
      <c r="A1024" s="19" t="s">
        <v>2277</v>
      </c>
      <c r="B1024" s="19" t="s">
        <v>2287</v>
      </c>
      <c r="C1024" s="19" t="s">
        <v>2288</v>
      </c>
      <c r="D1024" s="20">
        <v>45547</v>
      </c>
      <c r="E1024" s="21">
        <v>189000</v>
      </c>
      <c r="F1024" s="19" t="s">
        <v>27</v>
      </c>
      <c r="G1024" s="19" t="s">
        <v>28</v>
      </c>
      <c r="H1024" s="21">
        <v>189000</v>
      </c>
      <c r="I1024" s="21">
        <v>59500</v>
      </c>
      <c r="J1024" s="22">
        <f t="shared" ref="J1024:J1087" si="64">I1024/H1024*100</f>
        <v>31.481481481481481</v>
      </c>
      <c r="K1024" s="21">
        <v>139969</v>
      </c>
      <c r="L1024" s="21">
        <v>7632</v>
      </c>
      <c r="M1024" s="21">
        <f t="shared" ref="M1024:M1087" si="65">H1024-L1024</f>
        <v>181368</v>
      </c>
      <c r="N1024" s="21">
        <v>77390</v>
      </c>
      <c r="O1024" s="23">
        <f t="shared" ref="O1024:O1087" si="66">M1024/N1024</f>
        <v>2.3435585993022356</v>
      </c>
      <c r="P1024" s="24">
        <v>1260</v>
      </c>
      <c r="Q1024" s="25">
        <f t="shared" ref="Q1024:Q1087" si="67">M1024/P1024</f>
        <v>143.94285714285715</v>
      </c>
      <c r="R1024" s="26" t="s">
        <v>2277</v>
      </c>
      <c r="S1024" s="27">
        <f>ABS(O1258-O1024)*100</f>
        <v>129.78292701290687</v>
      </c>
      <c r="T1024" s="19" t="s">
        <v>30</v>
      </c>
      <c r="U1024" s="19" t="s">
        <v>36</v>
      </c>
      <c r="V1024" s="21">
        <v>7632</v>
      </c>
      <c r="W1024" s="19" t="s">
        <v>31</v>
      </c>
      <c r="X1024" s="19" t="s">
        <v>2278</v>
      </c>
      <c r="Y1024" s="19" t="s">
        <v>33</v>
      </c>
      <c r="Z1024" s="19">
        <v>45</v>
      </c>
    </row>
    <row r="1025" spans="1:26" x14ac:dyDescent="0.3">
      <c r="A1025" s="19" t="s">
        <v>2277</v>
      </c>
      <c r="B1025" s="19" t="s">
        <v>2289</v>
      </c>
      <c r="C1025" s="19" t="s">
        <v>2290</v>
      </c>
      <c r="D1025" s="20">
        <v>45448</v>
      </c>
      <c r="E1025" s="21">
        <v>150000</v>
      </c>
      <c r="F1025" s="19" t="s">
        <v>27</v>
      </c>
      <c r="G1025" s="19" t="s">
        <v>28</v>
      </c>
      <c r="H1025" s="21">
        <v>150000</v>
      </c>
      <c r="I1025" s="21">
        <v>44300</v>
      </c>
      <c r="J1025" s="22">
        <f t="shared" si="64"/>
        <v>29.533333333333335</v>
      </c>
      <c r="K1025" s="21">
        <v>102863</v>
      </c>
      <c r="L1025" s="21">
        <v>7647</v>
      </c>
      <c r="M1025" s="21">
        <f t="shared" si="65"/>
        <v>142353</v>
      </c>
      <c r="N1025" s="21">
        <v>55681</v>
      </c>
      <c r="O1025" s="23">
        <f t="shared" si="66"/>
        <v>2.556581239561071</v>
      </c>
      <c r="P1025" s="24">
        <v>720</v>
      </c>
      <c r="Q1025" s="25">
        <f t="shared" si="67"/>
        <v>197.71250000000001</v>
      </c>
      <c r="R1025" s="26" t="s">
        <v>2277</v>
      </c>
      <c r="S1025" s="27">
        <f>ABS(O1258-O1025)*100</f>
        <v>151.08519103879041</v>
      </c>
      <c r="T1025" s="19" t="s">
        <v>30</v>
      </c>
      <c r="U1025" s="19" t="s">
        <v>36</v>
      </c>
      <c r="V1025" s="21">
        <v>7647</v>
      </c>
      <c r="W1025" s="19" t="s">
        <v>31</v>
      </c>
      <c r="X1025" s="19" t="s">
        <v>2278</v>
      </c>
      <c r="Y1025" s="19" t="s">
        <v>33</v>
      </c>
      <c r="Z1025" s="19">
        <v>45</v>
      </c>
    </row>
    <row r="1026" spans="1:26" x14ac:dyDescent="0.3">
      <c r="A1026" s="10" t="s">
        <v>2277</v>
      </c>
      <c r="B1026" s="10" t="s">
        <v>2291</v>
      </c>
      <c r="C1026" s="10" t="s">
        <v>2292</v>
      </c>
      <c r="D1026" s="11">
        <v>45138</v>
      </c>
      <c r="E1026" s="12">
        <v>130000</v>
      </c>
      <c r="F1026" s="10" t="s">
        <v>27</v>
      </c>
      <c r="G1026" s="10" t="s">
        <v>28</v>
      </c>
      <c r="H1026" s="12">
        <v>130000</v>
      </c>
      <c r="I1026" s="12">
        <v>27500</v>
      </c>
      <c r="J1026" s="13">
        <f t="shared" si="64"/>
        <v>21.153846153846153</v>
      </c>
      <c r="K1026" s="12">
        <v>127128</v>
      </c>
      <c r="L1026" s="12">
        <v>16568</v>
      </c>
      <c r="M1026" s="12">
        <f t="shared" si="65"/>
        <v>113432</v>
      </c>
      <c r="N1026" s="12">
        <v>64654</v>
      </c>
      <c r="O1026" s="14">
        <f t="shared" si="66"/>
        <v>1.7544467473010177</v>
      </c>
      <c r="P1026" s="15">
        <v>768</v>
      </c>
      <c r="Q1026" s="16">
        <f t="shared" si="67"/>
        <v>147.69791666666666</v>
      </c>
      <c r="R1026" s="17" t="s">
        <v>2277</v>
      </c>
      <c r="S1026" s="18">
        <f>ABS(O1258-O1026)*100</f>
        <v>70.871741812785089</v>
      </c>
      <c r="T1026" s="10" t="s">
        <v>30</v>
      </c>
      <c r="U1026" s="10" t="s">
        <v>36</v>
      </c>
      <c r="V1026" s="12">
        <v>16568</v>
      </c>
      <c r="W1026" s="10" t="s">
        <v>31</v>
      </c>
      <c r="X1026" s="10" t="s">
        <v>2278</v>
      </c>
      <c r="Y1026" s="10" t="s">
        <v>33</v>
      </c>
      <c r="Z1026" s="10">
        <v>45</v>
      </c>
    </row>
    <row r="1027" spans="1:26" x14ac:dyDescent="0.3">
      <c r="A1027" s="10" t="s">
        <v>2277</v>
      </c>
      <c r="B1027" s="10" t="s">
        <v>2293</v>
      </c>
      <c r="C1027" s="10" t="s">
        <v>2294</v>
      </c>
      <c r="D1027" s="11">
        <v>45264</v>
      </c>
      <c r="E1027" s="12">
        <v>185000</v>
      </c>
      <c r="F1027" s="10" t="s">
        <v>27</v>
      </c>
      <c r="G1027" s="10" t="s">
        <v>28</v>
      </c>
      <c r="H1027" s="12">
        <v>185000</v>
      </c>
      <c r="I1027" s="12">
        <v>85000</v>
      </c>
      <c r="J1027" s="13">
        <f t="shared" si="64"/>
        <v>45.945945945945951</v>
      </c>
      <c r="K1027" s="12">
        <v>205553</v>
      </c>
      <c r="L1027" s="12">
        <v>23064</v>
      </c>
      <c r="M1027" s="12">
        <f t="shared" si="65"/>
        <v>161936</v>
      </c>
      <c r="N1027" s="12">
        <v>106718</v>
      </c>
      <c r="O1027" s="14">
        <f t="shared" si="66"/>
        <v>1.5174197417492832</v>
      </c>
      <c r="P1027" s="15">
        <v>1254</v>
      </c>
      <c r="Q1027" s="16">
        <f t="shared" si="67"/>
        <v>129.13556618819777</v>
      </c>
      <c r="R1027" s="17" t="s">
        <v>2277</v>
      </c>
      <c r="S1027" s="18">
        <f>ABS(O1258-O1027)*100</f>
        <v>47.169041257611632</v>
      </c>
      <c r="T1027" s="10" t="s">
        <v>30</v>
      </c>
      <c r="U1027" s="10" t="s">
        <v>36</v>
      </c>
      <c r="V1027" s="12">
        <v>23064</v>
      </c>
      <c r="W1027" s="10" t="s">
        <v>31</v>
      </c>
      <c r="X1027" s="10" t="s">
        <v>2278</v>
      </c>
      <c r="Y1027" s="10" t="s">
        <v>33</v>
      </c>
      <c r="Z1027" s="10">
        <v>46</v>
      </c>
    </row>
    <row r="1028" spans="1:26" x14ac:dyDescent="0.3">
      <c r="A1028" s="19" t="s">
        <v>2277</v>
      </c>
      <c r="B1028" s="19" t="s">
        <v>2295</v>
      </c>
      <c r="C1028" s="19" t="s">
        <v>2296</v>
      </c>
      <c r="D1028" s="20">
        <v>45085</v>
      </c>
      <c r="E1028" s="21">
        <v>192500</v>
      </c>
      <c r="F1028" s="19" t="s">
        <v>27</v>
      </c>
      <c r="G1028" s="19" t="s">
        <v>55</v>
      </c>
      <c r="H1028" s="21">
        <v>192500</v>
      </c>
      <c r="I1028" s="21">
        <v>87300</v>
      </c>
      <c r="J1028" s="22">
        <f t="shared" si="64"/>
        <v>45.350649350649356</v>
      </c>
      <c r="K1028" s="21">
        <v>212325</v>
      </c>
      <c r="L1028" s="21">
        <v>18527</v>
      </c>
      <c r="M1028" s="21">
        <f t="shared" si="65"/>
        <v>173973</v>
      </c>
      <c r="N1028" s="21">
        <v>113332</v>
      </c>
      <c r="O1028" s="23">
        <f t="shared" si="66"/>
        <v>1.535073942046377</v>
      </c>
      <c r="P1028" s="24">
        <v>1280</v>
      </c>
      <c r="Q1028" s="25">
        <f t="shared" si="67"/>
        <v>135.91640624999999</v>
      </c>
      <c r="R1028" s="26" t="s">
        <v>2277</v>
      </c>
      <c r="S1028" s="27">
        <f>ABS(O1258-O1028)*100</f>
        <v>48.934461287321021</v>
      </c>
      <c r="T1028" s="19" t="s">
        <v>30</v>
      </c>
      <c r="U1028" s="19" t="s">
        <v>36</v>
      </c>
      <c r="V1028" s="21">
        <v>18527</v>
      </c>
      <c r="W1028" s="19" t="s">
        <v>2297</v>
      </c>
      <c r="X1028" s="19" t="s">
        <v>2278</v>
      </c>
      <c r="Y1028" s="19" t="s">
        <v>33</v>
      </c>
      <c r="Z1028" s="19">
        <v>48</v>
      </c>
    </row>
    <row r="1029" spans="1:26" x14ac:dyDescent="0.3">
      <c r="A1029" s="19" t="s">
        <v>2277</v>
      </c>
      <c r="B1029" s="19" t="s">
        <v>2298</v>
      </c>
      <c r="C1029" s="19" t="s">
        <v>2299</v>
      </c>
      <c r="D1029" s="20">
        <v>45134</v>
      </c>
      <c r="E1029" s="21">
        <v>159750</v>
      </c>
      <c r="F1029" s="19" t="s">
        <v>27</v>
      </c>
      <c r="G1029" s="19" t="s">
        <v>28</v>
      </c>
      <c r="H1029" s="21">
        <v>159750</v>
      </c>
      <c r="I1029" s="21">
        <v>56800</v>
      </c>
      <c r="J1029" s="22">
        <f t="shared" si="64"/>
        <v>35.555555555555557</v>
      </c>
      <c r="K1029" s="21">
        <v>150105</v>
      </c>
      <c r="L1029" s="21">
        <v>8136</v>
      </c>
      <c r="M1029" s="21">
        <f t="shared" si="65"/>
        <v>151614</v>
      </c>
      <c r="N1029" s="21">
        <v>83022</v>
      </c>
      <c r="O1029" s="23">
        <f t="shared" si="66"/>
        <v>1.8261906482619066</v>
      </c>
      <c r="P1029" s="24">
        <v>1200</v>
      </c>
      <c r="Q1029" s="25">
        <f t="shared" si="67"/>
        <v>126.345</v>
      </c>
      <c r="R1029" s="26" t="s">
        <v>2277</v>
      </c>
      <c r="S1029" s="27">
        <f>ABS(O1258-O1029)*100</f>
        <v>78.046131908873974</v>
      </c>
      <c r="T1029" s="19" t="s">
        <v>43</v>
      </c>
      <c r="U1029" s="19" t="s">
        <v>36</v>
      </c>
      <c r="V1029" s="21">
        <v>8136</v>
      </c>
      <c r="W1029" s="19" t="s">
        <v>31</v>
      </c>
      <c r="X1029" s="19" t="s">
        <v>2278</v>
      </c>
      <c r="Y1029" s="19" t="s">
        <v>33</v>
      </c>
      <c r="Z1029" s="19">
        <v>45</v>
      </c>
    </row>
    <row r="1030" spans="1:26" x14ac:dyDescent="0.3">
      <c r="A1030" s="10" t="s">
        <v>2277</v>
      </c>
      <c r="B1030" s="10" t="s">
        <v>2300</v>
      </c>
      <c r="C1030" s="10" t="s">
        <v>2301</v>
      </c>
      <c r="D1030" s="11">
        <v>45681</v>
      </c>
      <c r="E1030" s="12">
        <v>170000</v>
      </c>
      <c r="F1030" s="10" t="s">
        <v>27</v>
      </c>
      <c r="G1030" s="10" t="s">
        <v>28</v>
      </c>
      <c r="H1030" s="12">
        <v>170000</v>
      </c>
      <c r="I1030" s="12">
        <v>62800</v>
      </c>
      <c r="J1030" s="13">
        <f t="shared" si="64"/>
        <v>36.941176470588232</v>
      </c>
      <c r="K1030" s="12">
        <v>142543</v>
      </c>
      <c r="L1030" s="12">
        <v>7578</v>
      </c>
      <c r="M1030" s="12">
        <f t="shared" si="65"/>
        <v>162422</v>
      </c>
      <c r="N1030" s="12">
        <v>78926</v>
      </c>
      <c r="O1030" s="14">
        <f t="shared" si="66"/>
        <v>2.0579023388997291</v>
      </c>
      <c r="P1030" s="15">
        <v>878</v>
      </c>
      <c r="Q1030" s="16">
        <f t="shared" si="67"/>
        <v>184.99088838268793</v>
      </c>
      <c r="R1030" s="17" t="s">
        <v>2277</v>
      </c>
      <c r="S1030" s="18">
        <f>ABS(O1258-O1030)*100</f>
        <v>101.21730097265622</v>
      </c>
      <c r="T1030" s="10" t="s">
        <v>43</v>
      </c>
      <c r="U1030" s="10" t="s">
        <v>31</v>
      </c>
      <c r="V1030" s="12">
        <v>7578</v>
      </c>
      <c r="W1030" s="10" t="s">
        <v>31</v>
      </c>
      <c r="X1030" s="10" t="s">
        <v>2278</v>
      </c>
      <c r="Y1030" s="10" t="s">
        <v>33</v>
      </c>
      <c r="Z1030" s="10">
        <v>45</v>
      </c>
    </row>
    <row r="1031" spans="1:26" x14ac:dyDescent="0.3">
      <c r="A1031" s="10" t="s">
        <v>2277</v>
      </c>
      <c r="B1031" s="10" t="s">
        <v>2302</v>
      </c>
      <c r="C1031" s="10" t="s">
        <v>2303</v>
      </c>
      <c r="D1031" s="11">
        <v>45449</v>
      </c>
      <c r="E1031" s="12">
        <v>50000</v>
      </c>
      <c r="F1031" s="10" t="s">
        <v>27</v>
      </c>
      <c r="G1031" s="10" t="s">
        <v>28</v>
      </c>
      <c r="H1031" s="12">
        <v>50000</v>
      </c>
      <c r="I1031" s="12">
        <v>52200</v>
      </c>
      <c r="J1031" s="13">
        <f t="shared" si="64"/>
        <v>104.4</v>
      </c>
      <c r="K1031" s="12">
        <v>123010</v>
      </c>
      <c r="L1031" s="12">
        <v>8796</v>
      </c>
      <c r="M1031" s="12">
        <f t="shared" si="65"/>
        <v>41204</v>
      </c>
      <c r="N1031" s="12">
        <v>66791</v>
      </c>
      <c r="O1031" s="14">
        <f t="shared" si="66"/>
        <v>0.61690946384991985</v>
      </c>
      <c r="P1031" s="15">
        <v>1032</v>
      </c>
      <c r="Q1031" s="16">
        <f t="shared" si="67"/>
        <v>39.926356589147289</v>
      </c>
      <c r="R1031" s="17" t="s">
        <v>2277</v>
      </c>
      <c r="S1031" s="18">
        <f>ABS(O1258-O1031)*100</f>
        <v>42.881986532324703</v>
      </c>
      <c r="T1031" s="10" t="s">
        <v>43</v>
      </c>
      <c r="U1031" s="10" t="s">
        <v>36</v>
      </c>
      <c r="V1031" s="12">
        <v>8796</v>
      </c>
      <c r="W1031" s="10" t="s">
        <v>31</v>
      </c>
      <c r="X1031" s="10" t="s">
        <v>2278</v>
      </c>
      <c r="Y1031" s="10" t="s">
        <v>33</v>
      </c>
      <c r="Z1031" s="10">
        <v>45</v>
      </c>
    </row>
    <row r="1032" spans="1:26" x14ac:dyDescent="0.3">
      <c r="A1032" s="19" t="s">
        <v>2277</v>
      </c>
      <c r="B1032" s="19" t="s">
        <v>2304</v>
      </c>
      <c r="C1032" s="19" t="s">
        <v>2305</v>
      </c>
      <c r="D1032" s="20">
        <v>45582</v>
      </c>
      <c r="E1032" s="21">
        <v>135000</v>
      </c>
      <c r="F1032" s="19" t="s">
        <v>69</v>
      </c>
      <c r="G1032" s="19" t="s">
        <v>28</v>
      </c>
      <c r="H1032" s="21">
        <v>135000</v>
      </c>
      <c r="I1032" s="21">
        <v>76000</v>
      </c>
      <c r="J1032" s="22">
        <f t="shared" si="64"/>
        <v>56.296296296296298</v>
      </c>
      <c r="K1032" s="21">
        <v>176387</v>
      </c>
      <c r="L1032" s="21">
        <v>19377</v>
      </c>
      <c r="M1032" s="21">
        <f t="shared" si="65"/>
        <v>115623</v>
      </c>
      <c r="N1032" s="21">
        <v>91818</v>
      </c>
      <c r="O1032" s="23">
        <f t="shared" si="66"/>
        <v>1.2592628896294844</v>
      </c>
      <c r="P1032" s="24">
        <v>1424</v>
      </c>
      <c r="Q1032" s="25">
        <f t="shared" si="67"/>
        <v>81.195926966292134</v>
      </c>
      <c r="R1032" s="26" t="s">
        <v>2277</v>
      </c>
      <c r="S1032" s="27">
        <f>ABS(O1258-O1032)*100</f>
        <v>21.353356045631756</v>
      </c>
      <c r="T1032" s="19" t="s">
        <v>52</v>
      </c>
      <c r="U1032" s="19" t="s">
        <v>31</v>
      </c>
      <c r="V1032" s="21">
        <v>19377</v>
      </c>
      <c r="W1032" s="19" t="s">
        <v>31</v>
      </c>
      <c r="X1032" s="19" t="s">
        <v>2278</v>
      </c>
      <c r="Y1032" s="19" t="s">
        <v>33</v>
      </c>
      <c r="Z1032" s="19">
        <v>43</v>
      </c>
    </row>
    <row r="1033" spans="1:26" x14ac:dyDescent="0.3">
      <c r="A1033" s="19" t="s">
        <v>2277</v>
      </c>
      <c r="B1033" s="19" t="s">
        <v>2304</v>
      </c>
      <c r="C1033" s="19" t="s">
        <v>2305</v>
      </c>
      <c r="D1033" s="20">
        <v>45741</v>
      </c>
      <c r="E1033" s="21">
        <v>245000</v>
      </c>
      <c r="F1033" s="19" t="s">
        <v>27</v>
      </c>
      <c r="G1033" s="19" t="s">
        <v>28</v>
      </c>
      <c r="H1033" s="21">
        <v>245000</v>
      </c>
      <c r="I1033" s="21">
        <v>76000</v>
      </c>
      <c r="J1033" s="22">
        <f t="shared" si="64"/>
        <v>31.020408163265305</v>
      </c>
      <c r="K1033" s="21">
        <v>176387</v>
      </c>
      <c r="L1033" s="21">
        <v>19377</v>
      </c>
      <c r="M1033" s="21">
        <f t="shared" si="65"/>
        <v>225623</v>
      </c>
      <c r="N1033" s="21">
        <v>91818</v>
      </c>
      <c r="O1033" s="23">
        <f t="shared" si="66"/>
        <v>2.4572850639308195</v>
      </c>
      <c r="P1033" s="24">
        <v>1424</v>
      </c>
      <c r="Q1033" s="25">
        <f t="shared" si="67"/>
        <v>158.44311797752809</v>
      </c>
      <c r="R1033" s="26" t="s">
        <v>2277</v>
      </c>
      <c r="S1033" s="27">
        <f>ABS(O1258-O1033)*100</f>
        <v>141.15557347576527</v>
      </c>
      <c r="T1033" s="19" t="s">
        <v>52</v>
      </c>
      <c r="U1033" s="19" t="s">
        <v>31</v>
      </c>
      <c r="V1033" s="21">
        <v>19377</v>
      </c>
      <c r="W1033" s="19" t="s">
        <v>31</v>
      </c>
      <c r="X1033" s="19" t="s">
        <v>2278</v>
      </c>
      <c r="Y1033" s="19" t="s">
        <v>33</v>
      </c>
      <c r="Z1033" s="19">
        <v>43</v>
      </c>
    </row>
    <row r="1034" spans="1:26" x14ac:dyDescent="0.3">
      <c r="A1034" s="10" t="s">
        <v>2328</v>
      </c>
      <c r="B1034" s="10" t="s">
        <v>2326</v>
      </c>
      <c r="C1034" s="10" t="s">
        <v>2327</v>
      </c>
      <c r="D1034" s="11">
        <v>45086</v>
      </c>
      <c r="E1034" s="12">
        <v>515000</v>
      </c>
      <c r="F1034" s="10" t="s">
        <v>27</v>
      </c>
      <c r="G1034" s="10" t="s">
        <v>28</v>
      </c>
      <c r="H1034" s="12">
        <v>515000</v>
      </c>
      <c r="I1034" s="12">
        <v>178700</v>
      </c>
      <c r="J1034" s="13">
        <f t="shared" si="64"/>
        <v>34.699029126213595</v>
      </c>
      <c r="K1034" s="12">
        <v>480803</v>
      </c>
      <c r="L1034" s="12">
        <v>44300</v>
      </c>
      <c r="M1034" s="12">
        <f t="shared" si="65"/>
        <v>470700</v>
      </c>
      <c r="N1034" s="12">
        <v>538892</v>
      </c>
      <c r="O1034" s="14">
        <f t="shared" si="66"/>
        <v>0.87345887487659868</v>
      </c>
      <c r="P1034" s="15">
        <v>3268</v>
      </c>
      <c r="Q1034" s="16">
        <f t="shared" si="67"/>
        <v>144.03304773561811</v>
      </c>
      <c r="R1034" s="17" t="s">
        <v>2328</v>
      </c>
      <c r="S1034" s="18">
        <f>ABS(O1249-O1034)*100</f>
        <v>27.630796065258632</v>
      </c>
      <c r="T1034" s="10" t="s">
        <v>52</v>
      </c>
      <c r="U1034" s="10" t="s">
        <v>36</v>
      </c>
      <c r="V1034" s="12">
        <v>44300</v>
      </c>
      <c r="W1034" s="10" t="s">
        <v>31</v>
      </c>
      <c r="X1034" s="10" t="s">
        <v>2329</v>
      </c>
      <c r="Y1034" s="10" t="s">
        <v>33</v>
      </c>
      <c r="Z1034" s="10">
        <v>82</v>
      </c>
    </row>
    <row r="1035" spans="1:26" x14ac:dyDescent="0.3">
      <c r="A1035" s="19" t="s">
        <v>2328</v>
      </c>
      <c r="B1035" s="19" t="s">
        <v>2330</v>
      </c>
      <c r="C1035" s="19" t="s">
        <v>2331</v>
      </c>
      <c r="D1035" s="20">
        <v>45169</v>
      </c>
      <c r="E1035" s="21">
        <v>520000</v>
      </c>
      <c r="F1035" s="19" t="s">
        <v>27</v>
      </c>
      <c r="G1035" s="19" t="s">
        <v>28</v>
      </c>
      <c r="H1035" s="21">
        <v>520000</v>
      </c>
      <c r="I1035" s="21">
        <v>177400</v>
      </c>
      <c r="J1035" s="22">
        <f t="shared" si="64"/>
        <v>34.115384615384613</v>
      </c>
      <c r="K1035" s="21">
        <v>477215</v>
      </c>
      <c r="L1035" s="21">
        <v>42528</v>
      </c>
      <c r="M1035" s="21">
        <f t="shared" si="65"/>
        <v>477472</v>
      </c>
      <c r="N1035" s="21">
        <v>536650</v>
      </c>
      <c r="O1035" s="23">
        <f t="shared" si="66"/>
        <v>0.88972701015559486</v>
      </c>
      <c r="P1035" s="24">
        <v>3256</v>
      </c>
      <c r="Q1035" s="25">
        <f t="shared" si="67"/>
        <v>146.64373464373463</v>
      </c>
      <c r="R1035" s="26" t="s">
        <v>2328</v>
      </c>
      <c r="S1035" s="27">
        <f>ABS(O1249-O1035)*100</f>
        <v>26.003982537359015</v>
      </c>
      <c r="T1035" s="19" t="s">
        <v>52</v>
      </c>
      <c r="U1035" s="19" t="s">
        <v>36</v>
      </c>
      <c r="V1035" s="21">
        <v>42528</v>
      </c>
      <c r="W1035" s="19" t="s">
        <v>31</v>
      </c>
      <c r="X1035" s="19" t="s">
        <v>2329</v>
      </c>
      <c r="Y1035" s="19" t="s">
        <v>33</v>
      </c>
      <c r="Z1035" s="19">
        <v>81</v>
      </c>
    </row>
    <row r="1036" spans="1:26" x14ac:dyDescent="0.3">
      <c r="A1036" s="19" t="s">
        <v>2328</v>
      </c>
      <c r="B1036" s="19" t="s">
        <v>2332</v>
      </c>
      <c r="C1036" s="19" t="s">
        <v>2333</v>
      </c>
      <c r="D1036" s="20">
        <v>45413</v>
      </c>
      <c r="E1036" s="21">
        <v>505000</v>
      </c>
      <c r="F1036" s="19" t="s">
        <v>27</v>
      </c>
      <c r="G1036" s="19" t="s">
        <v>28</v>
      </c>
      <c r="H1036" s="21">
        <v>505000</v>
      </c>
      <c r="I1036" s="21">
        <v>195600</v>
      </c>
      <c r="J1036" s="22">
        <f t="shared" si="64"/>
        <v>38.732673267326732</v>
      </c>
      <c r="K1036" s="21">
        <v>457532</v>
      </c>
      <c r="L1036" s="21">
        <v>42528</v>
      </c>
      <c r="M1036" s="21">
        <f t="shared" si="65"/>
        <v>462472</v>
      </c>
      <c r="N1036" s="21">
        <v>512350</v>
      </c>
      <c r="O1036" s="23">
        <f t="shared" si="66"/>
        <v>0.90264858007221627</v>
      </c>
      <c r="P1036" s="24">
        <v>3016</v>
      </c>
      <c r="Q1036" s="25">
        <f t="shared" si="67"/>
        <v>153.33952254641909</v>
      </c>
      <c r="R1036" s="26" t="s">
        <v>2328</v>
      </c>
      <c r="S1036" s="27">
        <f>ABS(O1249-O1036)*100</f>
        <v>24.711825545696875</v>
      </c>
      <c r="T1036" s="19" t="s">
        <v>52</v>
      </c>
      <c r="U1036" s="19" t="s">
        <v>36</v>
      </c>
      <c r="V1036" s="21">
        <v>42528</v>
      </c>
      <c r="W1036" s="19" t="s">
        <v>31</v>
      </c>
      <c r="X1036" s="19" t="s">
        <v>2329</v>
      </c>
      <c r="Y1036" s="19" t="s">
        <v>33</v>
      </c>
      <c r="Z1036" s="19">
        <v>81</v>
      </c>
    </row>
    <row r="1037" spans="1:26" x14ac:dyDescent="0.3">
      <c r="A1037" s="10" t="s">
        <v>2372</v>
      </c>
      <c r="B1037" s="10" t="s">
        <v>2370</v>
      </c>
      <c r="C1037" s="10" t="s">
        <v>2371</v>
      </c>
      <c r="D1037" s="11">
        <v>45583</v>
      </c>
      <c r="E1037" s="12">
        <v>242000</v>
      </c>
      <c r="F1037" s="10" t="s">
        <v>27</v>
      </c>
      <c r="G1037" s="10" t="s">
        <v>28</v>
      </c>
      <c r="H1037" s="12">
        <v>242000</v>
      </c>
      <c r="I1037" s="12">
        <v>98800</v>
      </c>
      <c r="J1037" s="13">
        <f t="shared" si="64"/>
        <v>40.826446280991732</v>
      </c>
      <c r="K1037" s="12">
        <v>199909</v>
      </c>
      <c r="L1037" s="12">
        <v>21362</v>
      </c>
      <c r="M1037" s="12">
        <f t="shared" si="65"/>
        <v>220638</v>
      </c>
      <c r="N1037" s="12">
        <v>123135</v>
      </c>
      <c r="O1037" s="14">
        <f t="shared" si="66"/>
        <v>1.7918382263369472</v>
      </c>
      <c r="P1037" s="15">
        <v>1407</v>
      </c>
      <c r="Q1037" s="16">
        <f t="shared" si="67"/>
        <v>156.81449893390192</v>
      </c>
      <c r="R1037" s="17" t="s">
        <v>2372</v>
      </c>
      <c r="S1037" s="18">
        <f>ABS(O1233-O1037)*100</f>
        <v>31.989962196036224</v>
      </c>
      <c r="T1037" s="10" t="s">
        <v>30</v>
      </c>
      <c r="U1037" s="10" t="s">
        <v>31</v>
      </c>
      <c r="V1037" s="12">
        <v>21362</v>
      </c>
      <c r="W1037" s="10" t="s">
        <v>31</v>
      </c>
      <c r="X1037" s="10" t="s">
        <v>2373</v>
      </c>
      <c r="Y1037" s="10" t="s">
        <v>33</v>
      </c>
      <c r="Z1037" s="10">
        <v>47</v>
      </c>
    </row>
    <row r="1038" spans="1:26" x14ac:dyDescent="0.3">
      <c r="A1038" s="10" t="s">
        <v>2372</v>
      </c>
      <c r="B1038" s="10" t="s">
        <v>2374</v>
      </c>
      <c r="C1038" s="10" t="s">
        <v>2375</v>
      </c>
      <c r="D1038" s="11">
        <v>45023</v>
      </c>
      <c r="E1038" s="12">
        <v>218000</v>
      </c>
      <c r="F1038" s="10" t="s">
        <v>27</v>
      </c>
      <c r="G1038" s="10" t="s">
        <v>28</v>
      </c>
      <c r="H1038" s="12">
        <v>218000</v>
      </c>
      <c r="I1038" s="12">
        <v>84200</v>
      </c>
      <c r="J1038" s="13">
        <f t="shared" si="64"/>
        <v>38.623853211009177</v>
      </c>
      <c r="K1038" s="12">
        <v>195524</v>
      </c>
      <c r="L1038" s="12">
        <v>21127</v>
      </c>
      <c r="M1038" s="12">
        <f t="shared" si="65"/>
        <v>196873</v>
      </c>
      <c r="N1038" s="12">
        <v>120273</v>
      </c>
      <c r="O1038" s="14">
        <f t="shared" si="66"/>
        <v>1.6368844212749329</v>
      </c>
      <c r="P1038" s="15">
        <v>1298</v>
      </c>
      <c r="Q1038" s="16">
        <f t="shared" si="67"/>
        <v>151.67411402157165</v>
      </c>
      <c r="R1038" s="17" t="s">
        <v>2372</v>
      </c>
      <c r="S1038" s="18">
        <f>ABS(O1233-O1038)*100</f>
        <v>16.494581689834796</v>
      </c>
      <c r="T1038" s="10" t="s">
        <v>30</v>
      </c>
      <c r="U1038" s="10" t="s">
        <v>36</v>
      </c>
      <c r="V1038" s="12">
        <v>21127</v>
      </c>
      <c r="W1038" s="10" t="s">
        <v>31</v>
      </c>
      <c r="X1038" s="10" t="s">
        <v>2373</v>
      </c>
      <c r="Y1038" s="10" t="s">
        <v>33</v>
      </c>
      <c r="Z1038" s="10">
        <v>47</v>
      </c>
    </row>
    <row r="1039" spans="1:26" x14ac:dyDescent="0.3">
      <c r="A1039" s="19" t="s">
        <v>2372</v>
      </c>
      <c r="B1039" s="19" t="s">
        <v>2376</v>
      </c>
      <c r="C1039" s="19" t="s">
        <v>2377</v>
      </c>
      <c r="D1039" s="20">
        <v>45433</v>
      </c>
      <c r="E1039" s="21">
        <v>216000</v>
      </c>
      <c r="F1039" s="19" t="s">
        <v>27</v>
      </c>
      <c r="G1039" s="19" t="s">
        <v>28</v>
      </c>
      <c r="H1039" s="21">
        <v>216000</v>
      </c>
      <c r="I1039" s="21">
        <v>102700</v>
      </c>
      <c r="J1039" s="22">
        <f t="shared" si="64"/>
        <v>47.546296296296298</v>
      </c>
      <c r="K1039" s="21">
        <v>208330</v>
      </c>
      <c r="L1039" s="21">
        <v>22343</v>
      </c>
      <c r="M1039" s="21">
        <f t="shared" si="65"/>
        <v>193657</v>
      </c>
      <c r="N1039" s="21">
        <v>128266</v>
      </c>
      <c r="O1039" s="23">
        <f t="shared" si="66"/>
        <v>1.5098077432834891</v>
      </c>
      <c r="P1039" s="24">
        <v>1407</v>
      </c>
      <c r="Q1039" s="25">
        <f t="shared" si="67"/>
        <v>137.63823738450603</v>
      </c>
      <c r="R1039" s="26" t="s">
        <v>2372</v>
      </c>
      <c r="S1039" s="27">
        <f>ABS(O1233-O1039)*100</f>
        <v>3.7869138906904132</v>
      </c>
      <c r="T1039" s="19" t="s">
        <v>30</v>
      </c>
      <c r="U1039" s="19" t="s">
        <v>36</v>
      </c>
      <c r="V1039" s="21">
        <v>21344</v>
      </c>
      <c r="W1039" s="19" t="s">
        <v>31</v>
      </c>
      <c r="X1039" s="19" t="s">
        <v>2373</v>
      </c>
      <c r="Y1039" s="19" t="s">
        <v>33</v>
      </c>
      <c r="Z1039" s="19">
        <v>50</v>
      </c>
    </row>
    <row r="1040" spans="1:26" x14ac:dyDescent="0.3">
      <c r="A1040" s="19" t="s">
        <v>2372</v>
      </c>
      <c r="B1040" s="19" t="s">
        <v>2378</v>
      </c>
      <c r="C1040" s="19" t="s">
        <v>2379</v>
      </c>
      <c r="D1040" s="20">
        <v>45393</v>
      </c>
      <c r="E1040" s="21">
        <v>225000</v>
      </c>
      <c r="F1040" s="19" t="s">
        <v>27</v>
      </c>
      <c r="G1040" s="19" t="s">
        <v>28</v>
      </c>
      <c r="H1040" s="21">
        <v>225000</v>
      </c>
      <c r="I1040" s="21">
        <v>114200</v>
      </c>
      <c r="J1040" s="22">
        <f t="shared" si="64"/>
        <v>50.755555555555553</v>
      </c>
      <c r="K1040" s="21">
        <v>232519</v>
      </c>
      <c r="L1040" s="21">
        <v>37917</v>
      </c>
      <c r="M1040" s="21">
        <f t="shared" si="65"/>
        <v>187083</v>
      </c>
      <c r="N1040" s="21">
        <v>134208</v>
      </c>
      <c r="O1040" s="23">
        <f t="shared" si="66"/>
        <v>1.3939780042918455</v>
      </c>
      <c r="P1040" s="24">
        <v>1637</v>
      </c>
      <c r="Q1040" s="25">
        <f t="shared" si="67"/>
        <v>114.28405620036652</v>
      </c>
      <c r="R1040" s="26" t="s">
        <v>2372</v>
      </c>
      <c r="S1040" s="27">
        <f>ABS(O1233-O1040)*100</f>
        <v>7.7960600084739484</v>
      </c>
      <c r="T1040" s="19" t="s">
        <v>52</v>
      </c>
      <c r="U1040" s="19" t="s">
        <v>36</v>
      </c>
      <c r="V1040" s="21">
        <v>26796</v>
      </c>
      <c r="W1040" s="19" t="s">
        <v>31</v>
      </c>
      <c r="X1040" s="19" t="s">
        <v>2373</v>
      </c>
      <c r="Y1040" s="19" t="s">
        <v>33</v>
      </c>
      <c r="Z1040" s="19">
        <v>50</v>
      </c>
    </row>
    <row r="1041" spans="1:26" x14ac:dyDescent="0.3">
      <c r="A1041" s="10" t="s">
        <v>2372</v>
      </c>
      <c r="B1041" s="10" t="s">
        <v>2380</v>
      </c>
      <c r="C1041" s="10" t="s">
        <v>2381</v>
      </c>
      <c r="D1041" s="11">
        <v>45588</v>
      </c>
      <c r="E1041" s="12">
        <v>225000</v>
      </c>
      <c r="F1041" s="10" t="s">
        <v>27</v>
      </c>
      <c r="G1041" s="10" t="s">
        <v>28</v>
      </c>
      <c r="H1041" s="12">
        <v>225000</v>
      </c>
      <c r="I1041" s="12">
        <v>97600</v>
      </c>
      <c r="J1041" s="13">
        <f t="shared" si="64"/>
        <v>43.377777777777773</v>
      </c>
      <c r="K1041" s="12">
        <v>198125</v>
      </c>
      <c r="L1041" s="12">
        <v>22288</v>
      </c>
      <c r="M1041" s="12">
        <f t="shared" si="65"/>
        <v>202712</v>
      </c>
      <c r="N1041" s="12">
        <v>121266</v>
      </c>
      <c r="O1041" s="14">
        <f t="shared" si="66"/>
        <v>1.6716309600382631</v>
      </c>
      <c r="P1041" s="15">
        <v>1298</v>
      </c>
      <c r="Q1041" s="16">
        <f t="shared" si="67"/>
        <v>156.17257318952235</v>
      </c>
      <c r="R1041" s="17" t="s">
        <v>2372</v>
      </c>
      <c r="S1041" s="18">
        <f>ABS(O1233-O1041)*100</f>
        <v>19.969235566167811</v>
      </c>
      <c r="T1041" s="10" t="s">
        <v>30</v>
      </c>
      <c r="U1041" s="10" t="s">
        <v>31</v>
      </c>
      <c r="V1041" s="12">
        <v>22288</v>
      </c>
      <c r="W1041" s="10" t="s">
        <v>31</v>
      </c>
      <c r="X1041" s="10" t="s">
        <v>2373</v>
      </c>
      <c r="Y1041" s="10" t="s">
        <v>33</v>
      </c>
      <c r="Z1041" s="10">
        <v>49</v>
      </c>
    </row>
    <row r="1042" spans="1:26" x14ac:dyDescent="0.3">
      <c r="A1042" s="10" t="s">
        <v>2372</v>
      </c>
      <c r="B1042" s="10" t="s">
        <v>2382</v>
      </c>
      <c r="C1042" s="10" t="s">
        <v>2383</v>
      </c>
      <c r="D1042" s="11">
        <v>45523</v>
      </c>
      <c r="E1042" s="12">
        <v>259000</v>
      </c>
      <c r="F1042" s="10" t="s">
        <v>27</v>
      </c>
      <c r="G1042" s="10" t="s">
        <v>28</v>
      </c>
      <c r="H1042" s="12">
        <v>259000</v>
      </c>
      <c r="I1042" s="12">
        <v>94300</v>
      </c>
      <c r="J1042" s="13">
        <f t="shared" si="64"/>
        <v>36.409266409266408</v>
      </c>
      <c r="K1042" s="12">
        <v>189202</v>
      </c>
      <c r="L1042" s="12">
        <v>22870</v>
      </c>
      <c r="M1042" s="12">
        <f t="shared" si="65"/>
        <v>236130</v>
      </c>
      <c r="N1042" s="12">
        <v>114711</v>
      </c>
      <c r="O1042" s="14">
        <f t="shared" si="66"/>
        <v>2.0584773910087089</v>
      </c>
      <c r="P1042" s="15">
        <v>1268</v>
      </c>
      <c r="Q1042" s="16">
        <f t="shared" si="67"/>
        <v>186.22239747634069</v>
      </c>
      <c r="R1042" s="17" t="s">
        <v>2372</v>
      </c>
      <c r="S1042" s="18">
        <f>ABS(O1233-O1042)*100</f>
        <v>58.653878663212389</v>
      </c>
      <c r="T1042" s="10" t="s">
        <v>30</v>
      </c>
      <c r="U1042" s="10" t="s">
        <v>36</v>
      </c>
      <c r="V1042" s="12">
        <v>20335</v>
      </c>
      <c r="W1042" s="10" t="s">
        <v>31</v>
      </c>
      <c r="X1042" s="10" t="s">
        <v>2373</v>
      </c>
      <c r="Y1042" s="10" t="s">
        <v>33</v>
      </c>
      <c r="Z1042" s="10">
        <v>47</v>
      </c>
    </row>
    <row r="1043" spans="1:26" x14ac:dyDescent="0.3">
      <c r="A1043" s="19" t="s">
        <v>2372</v>
      </c>
      <c r="B1043" s="19" t="s">
        <v>2384</v>
      </c>
      <c r="C1043" s="19" t="s">
        <v>2385</v>
      </c>
      <c r="D1043" s="20">
        <v>45191</v>
      </c>
      <c r="E1043" s="21">
        <v>195000</v>
      </c>
      <c r="F1043" s="19" t="s">
        <v>27</v>
      </c>
      <c r="G1043" s="19" t="s">
        <v>28</v>
      </c>
      <c r="H1043" s="21">
        <v>195000</v>
      </c>
      <c r="I1043" s="21">
        <v>86400</v>
      </c>
      <c r="J1043" s="22">
        <f t="shared" si="64"/>
        <v>44.307692307692307</v>
      </c>
      <c r="K1043" s="21">
        <v>200261</v>
      </c>
      <c r="L1043" s="21">
        <v>18000</v>
      </c>
      <c r="M1043" s="21">
        <f t="shared" si="65"/>
        <v>177000</v>
      </c>
      <c r="N1043" s="21">
        <v>125697</v>
      </c>
      <c r="O1043" s="23">
        <f t="shared" si="66"/>
        <v>1.4081481658273467</v>
      </c>
      <c r="P1043" s="24">
        <v>1407</v>
      </c>
      <c r="Q1043" s="25">
        <f t="shared" si="67"/>
        <v>125.79957356076758</v>
      </c>
      <c r="R1043" s="26" t="s">
        <v>2372</v>
      </c>
      <c r="S1043" s="27">
        <f>ABS(O1233-O1043)*100</f>
        <v>6.3790438549238271</v>
      </c>
      <c r="T1043" s="19" t="s">
        <v>30</v>
      </c>
      <c r="U1043" s="19" t="s">
        <v>36</v>
      </c>
      <c r="V1043" s="21">
        <v>18000</v>
      </c>
      <c r="W1043" s="19" t="s">
        <v>31</v>
      </c>
      <c r="X1043" s="19" t="s">
        <v>2373</v>
      </c>
      <c r="Y1043" s="19" t="s">
        <v>33</v>
      </c>
      <c r="Z1043" s="19">
        <v>49</v>
      </c>
    </row>
    <row r="1044" spans="1:26" x14ac:dyDescent="0.3">
      <c r="A1044" s="19" t="s">
        <v>2372</v>
      </c>
      <c r="B1044" s="19" t="s">
        <v>2386</v>
      </c>
      <c r="C1044" s="19" t="s">
        <v>2387</v>
      </c>
      <c r="D1044" s="20">
        <v>45554</v>
      </c>
      <c r="E1044" s="21">
        <v>115000</v>
      </c>
      <c r="F1044" s="19" t="s">
        <v>27</v>
      </c>
      <c r="G1044" s="19" t="s">
        <v>28</v>
      </c>
      <c r="H1044" s="21">
        <v>115000</v>
      </c>
      <c r="I1044" s="21">
        <v>79800</v>
      </c>
      <c r="J1044" s="22">
        <f t="shared" si="64"/>
        <v>69.391304347826093</v>
      </c>
      <c r="K1044" s="21">
        <v>159210</v>
      </c>
      <c r="L1044" s="21">
        <v>18000</v>
      </c>
      <c r="M1044" s="21">
        <f t="shared" si="65"/>
        <v>97000</v>
      </c>
      <c r="N1044" s="21">
        <v>97386</v>
      </c>
      <c r="O1044" s="23">
        <f t="shared" si="66"/>
        <v>0.99603639126773869</v>
      </c>
      <c r="P1044" s="24">
        <v>1025</v>
      </c>
      <c r="Q1044" s="25">
        <f t="shared" si="67"/>
        <v>94.634146341463421</v>
      </c>
      <c r="R1044" s="26" t="s">
        <v>2372</v>
      </c>
      <c r="S1044" s="27">
        <f>ABS(O1233-O1044)*100</f>
        <v>47.59022131088463</v>
      </c>
      <c r="T1044" s="19" t="s">
        <v>30</v>
      </c>
      <c r="U1044" s="19" t="s">
        <v>36</v>
      </c>
      <c r="V1044" s="21">
        <v>18000</v>
      </c>
      <c r="W1044" s="19" t="s">
        <v>31</v>
      </c>
      <c r="X1044" s="19" t="s">
        <v>2373</v>
      </c>
      <c r="Y1044" s="19" t="s">
        <v>33</v>
      </c>
      <c r="Z1044" s="19">
        <v>49</v>
      </c>
    </row>
    <row r="1045" spans="1:26" x14ac:dyDescent="0.3">
      <c r="A1045" s="10" t="s">
        <v>2372</v>
      </c>
      <c r="B1045" s="10" t="s">
        <v>2386</v>
      </c>
      <c r="C1045" s="10" t="s">
        <v>2387</v>
      </c>
      <c r="D1045" s="11">
        <v>45645</v>
      </c>
      <c r="E1045" s="12">
        <v>216000</v>
      </c>
      <c r="F1045" s="10" t="s">
        <v>27</v>
      </c>
      <c r="G1045" s="10" t="s">
        <v>28</v>
      </c>
      <c r="H1045" s="12">
        <v>216000</v>
      </c>
      <c r="I1045" s="12">
        <v>79800</v>
      </c>
      <c r="J1045" s="13">
        <f t="shared" si="64"/>
        <v>36.944444444444443</v>
      </c>
      <c r="K1045" s="12">
        <v>159210</v>
      </c>
      <c r="L1045" s="12">
        <v>18000</v>
      </c>
      <c r="M1045" s="12">
        <f t="shared" si="65"/>
        <v>198000</v>
      </c>
      <c r="N1045" s="12">
        <v>97386</v>
      </c>
      <c r="O1045" s="14">
        <f t="shared" si="66"/>
        <v>2.0331464481547656</v>
      </c>
      <c r="P1045" s="15">
        <v>1025</v>
      </c>
      <c r="Q1045" s="16">
        <f t="shared" si="67"/>
        <v>193.17073170731706</v>
      </c>
      <c r="R1045" s="17" t="s">
        <v>2372</v>
      </c>
      <c r="S1045" s="18">
        <f>ABS(O1233-O1045)*100</f>
        <v>56.120784377818069</v>
      </c>
      <c r="T1045" s="10" t="s">
        <v>30</v>
      </c>
      <c r="U1045" s="10" t="s">
        <v>31</v>
      </c>
      <c r="V1045" s="12">
        <v>18000</v>
      </c>
      <c r="W1045" s="10" t="s">
        <v>31</v>
      </c>
      <c r="X1045" s="10" t="s">
        <v>2373</v>
      </c>
      <c r="Y1045" s="10" t="s">
        <v>33</v>
      </c>
      <c r="Z1045" s="10">
        <v>49</v>
      </c>
    </row>
    <row r="1046" spans="1:26" x14ac:dyDescent="0.3">
      <c r="A1046" s="10" t="s">
        <v>2372</v>
      </c>
      <c r="B1046" s="10" t="s">
        <v>2388</v>
      </c>
      <c r="C1046" s="10" t="s">
        <v>2389</v>
      </c>
      <c r="D1046" s="11">
        <v>45415</v>
      </c>
      <c r="E1046" s="12">
        <v>230000</v>
      </c>
      <c r="F1046" s="10" t="s">
        <v>27</v>
      </c>
      <c r="G1046" s="10" t="s">
        <v>28</v>
      </c>
      <c r="H1046" s="12">
        <v>230000</v>
      </c>
      <c r="I1046" s="12">
        <v>96000</v>
      </c>
      <c r="J1046" s="13">
        <f t="shared" si="64"/>
        <v>41.739130434782609</v>
      </c>
      <c r="K1046" s="12">
        <v>194651</v>
      </c>
      <c r="L1046" s="12">
        <v>18000</v>
      </c>
      <c r="M1046" s="12">
        <f t="shared" si="65"/>
        <v>212000</v>
      </c>
      <c r="N1046" s="12">
        <v>121828</v>
      </c>
      <c r="O1046" s="14">
        <f t="shared" si="66"/>
        <v>1.7401582559017632</v>
      </c>
      <c r="P1046" s="15">
        <v>1298</v>
      </c>
      <c r="Q1046" s="16">
        <f t="shared" si="67"/>
        <v>163.32819722650231</v>
      </c>
      <c r="R1046" s="17" t="s">
        <v>2372</v>
      </c>
      <c r="S1046" s="18">
        <f>ABS(O1233-O1046)*100</f>
        <v>26.821965152517823</v>
      </c>
      <c r="T1046" s="10" t="s">
        <v>30</v>
      </c>
      <c r="U1046" s="10" t="s">
        <v>36</v>
      </c>
      <c r="V1046" s="12">
        <v>18000</v>
      </c>
      <c r="W1046" s="10" t="s">
        <v>31</v>
      </c>
      <c r="X1046" s="10" t="s">
        <v>2373</v>
      </c>
      <c r="Y1046" s="10" t="s">
        <v>33</v>
      </c>
      <c r="Z1046" s="10">
        <v>49</v>
      </c>
    </row>
    <row r="1047" spans="1:26" x14ac:dyDescent="0.3">
      <c r="A1047" s="19" t="s">
        <v>2372</v>
      </c>
      <c r="B1047" s="19" t="s">
        <v>2390</v>
      </c>
      <c r="C1047" s="19" t="s">
        <v>2391</v>
      </c>
      <c r="D1047" s="20">
        <v>45414</v>
      </c>
      <c r="E1047" s="21">
        <v>220000</v>
      </c>
      <c r="F1047" s="19" t="s">
        <v>27</v>
      </c>
      <c r="G1047" s="19" t="s">
        <v>28</v>
      </c>
      <c r="H1047" s="21">
        <v>220000</v>
      </c>
      <c r="I1047" s="21">
        <v>103500</v>
      </c>
      <c r="J1047" s="22">
        <f t="shared" si="64"/>
        <v>47.045454545454547</v>
      </c>
      <c r="K1047" s="21">
        <v>210184</v>
      </c>
      <c r="L1047" s="21">
        <v>19508</v>
      </c>
      <c r="M1047" s="21">
        <f t="shared" si="65"/>
        <v>200492</v>
      </c>
      <c r="N1047" s="21">
        <v>131500</v>
      </c>
      <c r="O1047" s="23">
        <f t="shared" si="66"/>
        <v>1.5246539923954372</v>
      </c>
      <c r="P1047" s="24">
        <v>1637</v>
      </c>
      <c r="Q1047" s="25">
        <f t="shared" si="67"/>
        <v>122.4752596212584</v>
      </c>
      <c r="R1047" s="26" t="s">
        <v>2372</v>
      </c>
      <c r="S1047" s="27">
        <f>ABS(O1233-O1047)*100</f>
        <v>5.2715388018852227</v>
      </c>
      <c r="T1047" s="19" t="s">
        <v>52</v>
      </c>
      <c r="U1047" s="19" t="s">
        <v>36</v>
      </c>
      <c r="V1047" s="21">
        <v>18000</v>
      </c>
      <c r="W1047" s="19" t="s">
        <v>31</v>
      </c>
      <c r="X1047" s="19" t="s">
        <v>2373</v>
      </c>
      <c r="Y1047" s="19" t="s">
        <v>33</v>
      </c>
      <c r="Z1047" s="19">
        <v>49</v>
      </c>
    </row>
    <row r="1048" spans="1:26" x14ac:dyDescent="0.3">
      <c r="A1048" s="19" t="s">
        <v>2394</v>
      </c>
      <c r="B1048" s="19" t="s">
        <v>2392</v>
      </c>
      <c r="C1048" s="19" t="s">
        <v>2393</v>
      </c>
      <c r="D1048" s="20">
        <v>45540</v>
      </c>
      <c r="E1048" s="21">
        <v>189999</v>
      </c>
      <c r="F1048" s="19" t="s">
        <v>27</v>
      </c>
      <c r="G1048" s="19" t="s">
        <v>28</v>
      </c>
      <c r="H1048" s="21">
        <v>189999</v>
      </c>
      <c r="I1048" s="21">
        <v>89500</v>
      </c>
      <c r="J1048" s="22">
        <f t="shared" si="64"/>
        <v>47.105511081637268</v>
      </c>
      <c r="K1048" s="21">
        <v>192567</v>
      </c>
      <c r="L1048" s="21">
        <v>18900</v>
      </c>
      <c r="M1048" s="21">
        <f t="shared" si="65"/>
        <v>171099</v>
      </c>
      <c r="N1048" s="21">
        <v>102157</v>
      </c>
      <c r="O1048" s="23">
        <f t="shared" si="66"/>
        <v>1.6748632007596151</v>
      </c>
      <c r="P1048" s="24">
        <v>1512</v>
      </c>
      <c r="Q1048" s="25">
        <f t="shared" si="67"/>
        <v>113.16071428571429</v>
      </c>
      <c r="R1048" s="26" t="s">
        <v>2394</v>
      </c>
      <c r="S1048" s="27">
        <f>ABS(O1233-O1048)*100</f>
        <v>20.292459638303018</v>
      </c>
      <c r="T1048" s="19" t="s">
        <v>1307</v>
      </c>
      <c r="U1048" s="19" t="s">
        <v>36</v>
      </c>
      <c r="V1048" s="21">
        <v>18900</v>
      </c>
      <c r="W1048" s="19" t="s">
        <v>31</v>
      </c>
      <c r="X1048" s="19" t="s">
        <v>2395</v>
      </c>
      <c r="Y1048" s="19" t="s">
        <v>33</v>
      </c>
      <c r="Z1048" s="19">
        <v>49</v>
      </c>
    </row>
    <row r="1049" spans="1:26" x14ac:dyDescent="0.3">
      <c r="A1049" s="10" t="s">
        <v>2394</v>
      </c>
      <c r="B1049" s="10" t="s">
        <v>2396</v>
      </c>
      <c r="C1049" s="10" t="s">
        <v>2397</v>
      </c>
      <c r="D1049" s="11">
        <v>45639</v>
      </c>
      <c r="E1049" s="12">
        <v>130000</v>
      </c>
      <c r="F1049" s="10" t="s">
        <v>27</v>
      </c>
      <c r="G1049" s="10" t="s">
        <v>28</v>
      </c>
      <c r="H1049" s="12">
        <v>130000</v>
      </c>
      <c r="I1049" s="12">
        <v>67200</v>
      </c>
      <c r="J1049" s="13">
        <f t="shared" si="64"/>
        <v>51.692307692307693</v>
      </c>
      <c r="K1049" s="12">
        <v>143576</v>
      </c>
      <c r="L1049" s="12">
        <v>11882</v>
      </c>
      <c r="M1049" s="12">
        <f t="shared" si="65"/>
        <v>118118</v>
      </c>
      <c r="N1049" s="12">
        <v>77467</v>
      </c>
      <c r="O1049" s="14">
        <f t="shared" si="66"/>
        <v>1.5247524752475248</v>
      </c>
      <c r="P1049" s="15">
        <v>1020</v>
      </c>
      <c r="Q1049" s="16">
        <f t="shared" si="67"/>
        <v>115.80196078431372</v>
      </c>
      <c r="R1049" s="17" t="s">
        <v>2394</v>
      </c>
      <c r="S1049" s="18">
        <f>ABS(O1233-O1049)*100</f>
        <v>5.2813870870939805</v>
      </c>
      <c r="T1049" s="10" t="s">
        <v>30</v>
      </c>
      <c r="U1049" s="10" t="s">
        <v>31</v>
      </c>
      <c r="V1049" s="12">
        <v>8307</v>
      </c>
      <c r="W1049" s="10" t="s">
        <v>31</v>
      </c>
      <c r="X1049" s="10" t="s">
        <v>2395</v>
      </c>
      <c r="Y1049" s="10" t="s">
        <v>33</v>
      </c>
      <c r="Z1049" s="10">
        <v>50</v>
      </c>
    </row>
    <row r="1050" spans="1:26" x14ac:dyDescent="0.3">
      <c r="A1050" s="10" t="s">
        <v>2394</v>
      </c>
      <c r="B1050" s="10" t="s">
        <v>2398</v>
      </c>
      <c r="C1050" s="10" t="s">
        <v>2399</v>
      </c>
      <c r="D1050" s="11">
        <v>45506</v>
      </c>
      <c r="E1050" s="12">
        <v>128000</v>
      </c>
      <c r="F1050" s="10" t="s">
        <v>27</v>
      </c>
      <c r="G1050" s="10" t="s">
        <v>28</v>
      </c>
      <c r="H1050" s="12">
        <v>128000</v>
      </c>
      <c r="I1050" s="12">
        <v>53100</v>
      </c>
      <c r="J1050" s="13">
        <f t="shared" si="64"/>
        <v>41.484375</v>
      </c>
      <c r="K1050" s="12">
        <v>112743</v>
      </c>
      <c r="L1050" s="12">
        <v>8400</v>
      </c>
      <c r="M1050" s="12">
        <f t="shared" si="65"/>
        <v>119600</v>
      </c>
      <c r="N1050" s="12">
        <v>61378</v>
      </c>
      <c r="O1050" s="14">
        <f t="shared" si="66"/>
        <v>1.9485809247613151</v>
      </c>
      <c r="P1050" s="15">
        <v>860</v>
      </c>
      <c r="Q1050" s="16">
        <f t="shared" si="67"/>
        <v>139.06976744186048</v>
      </c>
      <c r="R1050" s="17" t="s">
        <v>2394</v>
      </c>
      <c r="S1050" s="18">
        <f>ABS(O1233-O1050)*100</f>
        <v>47.66423203847301</v>
      </c>
      <c r="T1050" s="10" t="s">
        <v>30</v>
      </c>
      <c r="U1050" s="10" t="s">
        <v>36</v>
      </c>
      <c r="V1050" s="12">
        <v>8400</v>
      </c>
      <c r="W1050" s="10" t="s">
        <v>31</v>
      </c>
      <c r="X1050" s="10" t="s">
        <v>2395</v>
      </c>
      <c r="Y1050" s="10" t="s">
        <v>33</v>
      </c>
      <c r="Z1050" s="10">
        <v>45</v>
      </c>
    </row>
    <row r="1051" spans="1:26" x14ac:dyDescent="0.3">
      <c r="A1051" s="19" t="s">
        <v>2394</v>
      </c>
      <c r="B1051" s="19" t="s">
        <v>2400</v>
      </c>
      <c r="C1051" s="19" t="s">
        <v>2401</v>
      </c>
      <c r="D1051" s="20">
        <v>45407</v>
      </c>
      <c r="E1051" s="21">
        <v>79900</v>
      </c>
      <c r="F1051" s="19" t="s">
        <v>27</v>
      </c>
      <c r="G1051" s="19" t="s">
        <v>28</v>
      </c>
      <c r="H1051" s="21">
        <v>79900</v>
      </c>
      <c r="I1051" s="21">
        <v>47900</v>
      </c>
      <c r="J1051" s="22">
        <f t="shared" si="64"/>
        <v>59.949937421777221</v>
      </c>
      <c r="K1051" s="21">
        <v>106206</v>
      </c>
      <c r="L1051" s="21">
        <v>8400</v>
      </c>
      <c r="M1051" s="21">
        <f t="shared" si="65"/>
        <v>71500</v>
      </c>
      <c r="N1051" s="21">
        <v>57532</v>
      </c>
      <c r="O1051" s="23">
        <f t="shared" si="66"/>
        <v>1.2427866230967113</v>
      </c>
      <c r="P1051" s="24">
        <v>904</v>
      </c>
      <c r="Q1051" s="25">
        <f t="shared" si="67"/>
        <v>79.092920353982308</v>
      </c>
      <c r="R1051" s="26" t="s">
        <v>2394</v>
      </c>
      <c r="S1051" s="27">
        <f>ABS(O1233-O1051)*100</f>
        <v>22.915198127987367</v>
      </c>
      <c r="T1051" s="19" t="s">
        <v>30</v>
      </c>
      <c r="U1051" s="19" t="s">
        <v>36</v>
      </c>
      <c r="V1051" s="21">
        <v>8400</v>
      </c>
      <c r="W1051" s="19" t="s">
        <v>31</v>
      </c>
      <c r="X1051" s="19" t="s">
        <v>2395</v>
      </c>
      <c r="Y1051" s="19" t="s">
        <v>33</v>
      </c>
      <c r="Z1051" s="19">
        <v>44</v>
      </c>
    </row>
    <row r="1052" spans="1:26" x14ac:dyDescent="0.3">
      <c r="A1052" s="19" t="s">
        <v>2394</v>
      </c>
      <c r="B1052" s="19" t="s">
        <v>2402</v>
      </c>
      <c r="C1052" s="19" t="s">
        <v>2403</v>
      </c>
      <c r="D1052" s="20">
        <v>45041</v>
      </c>
      <c r="E1052" s="21">
        <v>137880</v>
      </c>
      <c r="F1052" s="19" t="s">
        <v>27</v>
      </c>
      <c r="G1052" s="19" t="s">
        <v>28</v>
      </c>
      <c r="H1052" s="21">
        <v>137880</v>
      </c>
      <c r="I1052" s="21">
        <v>43800</v>
      </c>
      <c r="J1052" s="22">
        <f t="shared" si="64"/>
        <v>31.766753698868584</v>
      </c>
      <c r="K1052" s="21">
        <v>109023</v>
      </c>
      <c r="L1052" s="21">
        <v>16800</v>
      </c>
      <c r="M1052" s="21">
        <f t="shared" si="65"/>
        <v>121080</v>
      </c>
      <c r="N1052" s="21">
        <v>54248</v>
      </c>
      <c r="O1052" s="23">
        <f t="shared" si="66"/>
        <v>2.2319716855920957</v>
      </c>
      <c r="P1052" s="24">
        <v>840</v>
      </c>
      <c r="Q1052" s="25">
        <f t="shared" si="67"/>
        <v>144.14285714285714</v>
      </c>
      <c r="R1052" s="26" t="s">
        <v>2394</v>
      </c>
      <c r="S1052" s="27">
        <f>ABS(O1233-O1052)*100</f>
        <v>76.003308121551072</v>
      </c>
      <c r="T1052" s="19" t="s">
        <v>43</v>
      </c>
      <c r="U1052" s="19" t="s">
        <v>36</v>
      </c>
      <c r="V1052" s="21">
        <v>16800</v>
      </c>
      <c r="W1052" s="19" t="s">
        <v>31</v>
      </c>
      <c r="X1052" s="19" t="s">
        <v>2395</v>
      </c>
      <c r="Y1052" s="19" t="s">
        <v>33</v>
      </c>
      <c r="Z1052" s="19">
        <v>45</v>
      </c>
    </row>
    <row r="1053" spans="1:26" x14ac:dyDescent="0.3">
      <c r="A1053" s="10" t="s">
        <v>2394</v>
      </c>
      <c r="B1053" s="10" t="s">
        <v>2404</v>
      </c>
      <c r="C1053" s="10" t="s">
        <v>2405</v>
      </c>
      <c r="D1053" s="11">
        <v>45688</v>
      </c>
      <c r="E1053" s="12">
        <v>136000</v>
      </c>
      <c r="F1053" s="10" t="s">
        <v>69</v>
      </c>
      <c r="G1053" s="10" t="s">
        <v>28</v>
      </c>
      <c r="H1053" s="12">
        <v>136000</v>
      </c>
      <c r="I1053" s="12">
        <v>46700</v>
      </c>
      <c r="J1053" s="13">
        <f t="shared" si="64"/>
        <v>34.338235294117645</v>
      </c>
      <c r="K1053" s="12">
        <v>103588</v>
      </c>
      <c r="L1053" s="12">
        <v>8400</v>
      </c>
      <c r="M1053" s="12">
        <f t="shared" si="65"/>
        <v>127600</v>
      </c>
      <c r="N1053" s="12">
        <v>55992</v>
      </c>
      <c r="O1053" s="14">
        <f t="shared" si="66"/>
        <v>2.2788969852836121</v>
      </c>
      <c r="P1053" s="15">
        <v>920</v>
      </c>
      <c r="Q1053" s="16">
        <f t="shared" si="67"/>
        <v>138.69565217391303</v>
      </c>
      <c r="R1053" s="17" t="s">
        <v>2394</v>
      </c>
      <c r="S1053" s="18">
        <f>ABS(O1233-O1053)*100</f>
        <v>80.695838090702708</v>
      </c>
      <c r="T1053" s="10" t="s">
        <v>43</v>
      </c>
      <c r="U1053" s="10" t="s">
        <v>31</v>
      </c>
      <c r="V1053" s="12">
        <v>8400</v>
      </c>
      <c r="W1053" s="10" t="s">
        <v>31</v>
      </c>
      <c r="X1053" s="10" t="s">
        <v>2395</v>
      </c>
      <c r="Y1053" s="10" t="s">
        <v>33</v>
      </c>
      <c r="Z1053" s="10">
        <v>45</v>
      </c>
    </row>
    <row r="1054" spans="1:26" x14ac:dyDescent="0.3">
      <c r="A1054" s="10" t="s">
        <v>2394</v>
      </c>
      <c r="B1054" s="10" t="s">
        <v>2406</v>
      </c>
      <c r="C1054" s="10" t="s">
        <v>2407</v>
      </c>
      <c r="D1054" s="11">
        <v>45155</v>
      </c>
      <c r="E1054" s="12">
        <v>122000</v>
      </c>
      <c r="F1054" s="10" t="s">
        <v>27</v>
      </c>
      <c r="G1054" s="10" t="s">
        <v>28</v>
      </c>
      <c r="H1054" s="12">
        <v>122000</v>
      </c>
      <c r="I1054" s="12">
        <v>46100</v>
      </c>
      <c r="J1054" s="13">
        <f t="shared" si="64"/>
        <v>37.786885245901644</v>
      </c>
      <c r="K1054" s="12">
        <v>115364</v>
      </c>
      <c r="L1054" s="12">
        <v>8400</v>
      </c>
      <c r="M1054" s="12">
        <f t="shared" si="65"/>
        <v>113600</v>
      </c>
      <c r="N1054" s="12">
        <v>62920</v>
      </c>
      <c r="O1054" s="14">
        <f t="shared" si="66"/>
        <v>1.8054672600127146</v>
      </c>
      <c r="P1054" s="15">
        <v>840</v>
      </c>
      <c r="Q1054" s="16">
        <f t="shared" si="67"/>
        <v>135.23809523809524</v>
      </c>
      <c r="R1054" s="17" t="s">
        <v>2394</v>
      </c>
      <c r="S1054" s="18">
        <f>ABS(O1233-O1054)*100</f>
        <v>33.352865563612966</v>
      </c>
      <c r="T1054" s="10" t="s">
        <v>43</v>
      </c>
      <c r="U1054" s="10" t="s">
        <v>36</v>
      </c>
      <c r="V1054" s="12">
        <v>8400</v>
      </c>
      <c r="W1054" s="10" t="s">
        <v>31</v>
      </c>
      <c r="X1054" s="10" t="s">
        <v>2395</v>
      </c>
      <c r="Y1054" s="10" t="s">
        <v>33</v>
      </c>
      <c r="Z1054" s="10">
        <v>45</v>
      </c>
    </row>
    <row r="1055" spans="1:26" x14ac:dyDescent="0.3">
      <c r="A1055" s="19" t="s">
        <v>2410</v>
      </c>
      <c r="B1055" s="19" t="s">
        <v>2408</v>
      </c>
      <c r="C1055" s="19" t="s">
        <v>2409</v>
      </c>
      <c r="D1055" s="20">
        <v>45637</v>
      </c>
      <c r="E1055" s="21">
        <v>10000</v>
      </c>
      <c r="F1055" s="19" t="s">
        <v>27</v>
      </c>
      <c r="G1055" s="19" t="s">
        <v>28</v>
      </c>
      <c r="H1055" s="21">
        <v>10000</v>
      </c>
      <c r="I1055" s="21">
        <v>59400</v>
      </c>
      <c r="J1055" s="22">
        <f t="shared" si="64"/>
        <v>594</v>
      </c>
      <c r="K1055" s="21">
        <v>127047</v>
      </c>
      <c r="L1055" s="21">
        <v>8875</v>
      </c>
      <c r="M1055" s="21">
        <f t="shared" si="65"/>
        <v>1125</v>
      </c>
      <c r="N1055" s="21">
        <v>69924</v>
      </c>
      <c r="O1055" s="23">
        <f t="shared" si="66"/>
        <v>1.6088896516217609E-2</v>
      </c>
      <c r="P1055" s="24">
        <v>1001</v>
      </c>
      <c r="Q1055" s="25">
        <f t="shared" si="67"/>
        <v>1.1238761238761239</v>
      </c>
      <c r="R1055" s="26" t="s">
        <v>2410</v>
      </c>
      <c r="S1055" s="27">
        <f>ABS(O1233-O1055)*100</f>
        <v>145.58497078603673</v>
      </c>
      <c r="T1055" s="19" t="s">
        <v>30</v>
      </c>
      <c r="U1055" s="19" t="s">
        <v>31</v>
      </c>
      <c r="V1055" s="21">
        <v>8200</v>
      </c>
      <c r="W1055" s="19" t="s">
        <v>31</v>
      </c>
      <c r="X1055" s="19" t="s">
        <v>2411</v>
      </c>
      <c r="Y1055" s="19" t="s">
        <v>33</v>
      </c>
      <c r="Z1055" s="19">
        <v>49</v>
      </c>
    </row>
    <row r="1056" spans="1:26" x14ac:dyDescent="0.3">
      <c r="A1056" s="19" t="s">
        <v>2410</v>
      </c>
      <c r="B1056" s="19" t="s">
        <v>2412</v>
      </c>
      <c r="C1056" s="19" t="s">
        <v>2413</v>
      </c>
      <c r="D1056" s="20">
        <v>45614</v>
      </c>
      <c r="E1056" s="21">
        <v>175000</v>
      </c>
      <c r="F1056" s="19" t="s">
        <v>27</v>
      </c>
      <c r="G1056" s="19" t="s">
        <v>28</v>
      </c>
      <c r="H1056" s="21">
        <v>175000</v>
      </c>
      <c r="I1056" s="21">
        <v>52000</v>
      </c>
      <c r="J1056" s="22">
        <f t="shared" si="64"/>
        <v>29.714285714285715</v>
      </c>
      <c r="K1056" s="21">
        <v>116732</v>
      </c>
      <c r="L1056" s="21">
        <v>8200</v>
      </c>
      <c r="M1056" s="21">
        <f t="shared" si="65"/>
        <v>166800</v>
      </c>
      <c r="N1056" s="21">
        <v>64220</v>
      </c>
      <c r="O1056" s="23">
        <f t="shared" si="66"/>
        <v>2.5973217066334473</v>
      </c>
      <c r="P1056" s="24">
        <v>870</v>
      </c>
      <c r="Q1056" s="25">
        <f t="shared" si="67"/>
        <v>191.72413793103448</v>
      </c>
      <c r="R1056" s="26" t="s">
        <v>2410</v>
      </c>
      <c r="S1056" s="27">
        <f>ABS(O1233-O1056)*100</f>
        <v>112.53831022568623</v>
      </c>
      <c r="T1056" s="19" t="s">
        <v>43</v>
      </c>
      <c r="U1056" s="19" t="s">
        <v>31</v>
      </c>
      <c r="V1056" s="21">
        <v>8200</v>
      </c>
      <c r="W1056" s="19" t="s">
        <v>31</v>
      </c>
      <c r="X1056" s="19" t="s">
        <v>2411</v>
      </c>
      <c r="Y1056" s="19" t="s">
        <v>33</v>
      </c>
      <c r="Z1056" s="19">
        <v>45</v>
      </c>
    </row>
    <row r="1057" spans="1:26" x14ac:dyDescent="0.3">
      <c r="A1057" s="10" t="s">
        <v>2410</v>
      </c>
      <c r="B1057" s="10" t="s">
        <v>2414</v>
      </c>
      <c r="C1057" s="10" t="s">
        <v>2415</v>
      </c>
      <c r="D1057" s="11">
        <v>45425</v>
      </c>
      <c r="E1057" s="12">
        <v>150000</v>
      </c>
      <c r="F1057" s="10" t="s">
        <v>27</v>
      </c>
      <c r="G1057" s="10" t="s">
        <v>28</v>
      </c>
      <c r="H1057" s="12">
        <v>150000</v>
      </c>
      <c r="I1057" s="12">
        <v>56800</v>
      </c>
      <c r="J1057" s="13">
        <f t="shared" si="64"/>
        <v>37.866666666666667</v>
      </c>
      <c r="K1057" s="12">
        <v>125215</v>
      </c>
      <c r="L1057" s="12">
        <v>11879</v>
      </c>
      <c r="M1057" s="12">
        <f t="shared" si="65"/>
        <v>138121</v>
      </c>
      <c r="N1057" s="12">
        <v>67062</v>
      </c>
      <c r="O1057" s="14">
        <f t="shared" si="66"/>
        <v>2.0596015627329933</v>
      </c>
      <c r="P1057" s="15">
        <v>1044</v>
      </c>
      <c r="Q1057" s="16">
        <f t="shared" si="67"/>
        <v>132.29980842911877</v>
      </c>
      <c r="R1057" s="17" t="s">
        <v>2410</v>
      </c>
      <c r="S1057" s="18">
        <f>ABS(O1233-O1057)*100</f>
        <v>58.766295835640832</v>
      </c>
      <c r="T1057" s="10" t="s">
        <v>147</v>
      </c>
      <c r="U1057" s="10" t="s">
        <v>36</v>
      </c>
      <c r="V1057" s="12">
        <v>11879</v>
      </c>
      <c r="W1057" s="10" t="s">
        <v>31</v>
      </c>
      <c r="X1057" s="10" t="s">
        <v>2411</v>
      </c>
      <c r="Y1057" s="10" t="s">
        <v>33</v>
      </c>
      <c r="Z1057" s="10">
        <v>43</v>
      </c>
    </row>
    <row r="1058" spans="1:26" x14ac:dyDescent="0.3">
      <c r="A1058" s="10" t="s">
        <v>2410</v>
      </c>
      <c r="B1058" s="10" t="s">
        <v>2416</v>
      </c>
      <c r="C1058" s="10" t="s">
        <v>2417</v>
      </c>
      <c r="D1058" s="11">
        <v>45525</v>
      </c>
      <c r="E1058" s="12">
        <v>170000</v>
      </c>
      <c r="F1058" s="10" t="s">
        <v>69</v>
      </c>
      <c r="G1058" s="10" t="s">
        <v>28</v>
      </c>
      <c r="H1058" s="12">
        <v>170000</v>
      </c>
      <c r="I1058" s="12">
        <v>54200</v>
      </c>
      <c r="J1058" s="13">
        <f t="shared" si="64"/>
        <v>31.882352941176471</v>
      </c>
      <c r="K1058" s="12">
        <v>119355</v>
      </c>
      <c r="L1058" s="12">
        <v>8200</v>
      </c>
      <c r="M1058" s="12">
        <f t="shared" si="65"/>
        <v>161800</v>
      </c>
      <c r="N1058" s="12">
        <v>65772</v>
      </c>
      <c r="O1058" s="14">
        <f t="shared" si="66"/>
        <v>2.4600133795536094</v>
      </c>
      <c r="P1058" s="15">
        <v>870</v>
      </c>
      <c r="Q1058" s="16">
        <f t="shared" si="67"/>
        <v>185.97701149425288</v>
      </c>
      <c r="R1058" s="17" t="s">
        <v>2410</v>
      </c>
      <c r="S1058" s="18">
        <f>ABS(O1233-O1058)*100</f>
        <v>98.807477517702452</v>
      </c>
      <c r="T1058" s="10" t="s">
        <v>43</v>
      </c>
      <c r="U1058" s="10" t="s">
        <v>31</v>
      </c>
      <c r="V1058" s="12">
        <v>8200</v>
      </c>
      <c r="W1058" s="10" t="s">
        <v>31</v>
      </c>
      <c r="X1058" s="10" t="s">
        <v>2411</v>
      </c>
      <c r="Y1058" s="10" t="s">
        <v>33</v>
      </c>
      <c r="Z1058" s="10">
        <v>45</v>
      </c>
    </row>
    <row r="1059" spans="1:26" x14ac:dyDescent="0.3">
      <c r="A1059" s="19" t="s">
        <v>2410</v>
      </c>
      <c r="B1059" s="19" t="s">
        <v>2418</v>
      </c>
      <c r="C1059" s="19" t="s">
        <v>2419</v>
      </c>
      <c r="D1059" s="20">
        <v>45715</v>
      </c>
      <c r="E1059" s="21">
        <v>112000</v>
      </c>
      <c r="F1059" s="19" t="s">
        <v>27</v>
      </c>
      <c r="G1059" s="19" t="s">
        <v>28</v>
      </c>
      <c r="H1059" s="21">
        <v>112000</v>
      </c>
      <c r="I1059" s="21">
        <v>77700</v>
      </c>
      <c r="J1059" s="22">
        <f t="shared" si="64"/>
        <v>69.375</v>
      </c>
      <c r="K1059" s="21">
        <v>160449</v>
      </c>
      <c r="L1059" s="21">
        <v>48461</v>
      </c>
      <c r="M1059" s="21">
        <f t="shared" si="65"/>
        <v>63539</v>
      </c>
      <c r="N1059" s="21">
        <v>66265</v>
      </c>
      <c r="O1059" s="23">
        <f t="shared" si="66"/>
        <v>0.95886214442013129</v>
      </c>
      <c r="P1059" s="24">
        <v>864</v>
      </c>
      <c r="Q1059" s="25">
        <f t="shared" si="67"/>
        <v>73.540509259259252</v>
      </c>
      <c r="R1059" s="26" t="s">
        <v>2410</v>
      </c>
      <c r="S1059" s="27">
        <f>ABS(O1233-O1059)*100</f>
        <v>51.307645995645366</v>
      </c>
      <c r="T1059" s="19" t="s">
        <v>30</v>
      </c>
      <c r="U1059" s="19" t="s">
        <v>31</v>
      </c>
      <c r="V1059" s="21">
        <v>48461</v>
      </c>
      <c r="W1059" s="19" t="s">
        <v>31</v>
      </c>
      <c r="X1059" s="19" t="s">
        <v>2411</v>
      </c>
      <c r="Y1059" s="19" t="s">
        <v>33</v>
      </c>
      <c r="Z1059" s="19">
        <v>46</v>
      </c>
    </row>
    <row r="1060" spans="1:26" x14ac:dyDescent="0.3">
      <c r="A1060" s="19" t="s">
        <v>2410</v>
      </c>
      <c r="B1060" s="19" t="s">
        <v>2420</v>
      </c>
      <c r="C1060" s="19" t="s">
        <v>2421</v>
      </c>
      <c r="D1060" s="20">
        <v>45623</v>
      </c>
      <c r="E1060" s="21">
        <v>150000</v>
      </c>
      <c r="F1060" s="19" t="s">
        <v>27</v>
      </c>
      <c r="G1060" s="19" t="s">
        <v>28</v>
      </c>
      <c r="H1060" s="21">
        <v>150000</v>
      </c>
      <c r="I1060" s="21">
        <v>57500</v>
      </c>
      <c r="J1060" s="22">
        <f t="shared" si="64"/>
        <v>38.333333333333336</v>
      </c>
      <c r="K1060" s="21">
        <v>117175</v>
      </c>
      <c r="L1060" s="21">
        <v>8077</v>
      </c>
      <c r="M1060" s="21">
        <f t="shared" si="65"/>
        <v>141923</v>
      </c>
      <c r="N1060" s="21">
        <v>64555</v>
      </c>
      <c r="O1060" s="23">
        <f t="shared" si="66"/>
        <v>2.1984819146464254</v>
      </c>
      <c r="P1060" s="24">
        <v>864</v>
      </c>
      <c r="Q1060" s="25">
        <f t="shared" si="67"/>
        <v>164.2627314814815</v>
      </c>
      <c r="R1060" s="26" t="s">
        <v>2410</v>
      </c>
      <c r="S1060" s="27">
        <f>ABS(O1233-O1060)*100</f>
        <v>72.654331026984039</v>
      </c>
      <c r="T1060" s="19" t="s">
        <v>30</v>
      </c>
      <c r="U1060" s="19" t="s">
        <v>31</v>
      </c>
      <c r="V1060" s="21">
        <v>8077</v>
      </c>
      <c r="W1060" s="19" t="s">
        <v>31</v>
      </c>
      <c r="X1060" s="19" t="s">
        <v>2411</v>
      </c>
      <c r="Y1060" s="19" t="s">
        <v>33</v>
      </c>
      <c r="Z1060" s="19">
        <v>45</v>
      </c>
    </row>
    <row r="1061" spans="1:26" x14ac:dyDescent="0.3">
      <c r="A1061" s="10" t="s">
        <v>2410</v>
      </c>
      <c r="B1061" s="10" t="s">
        <v>2422</v>
      </c>
      <c r="C1061" s="10" t="s">
        <v>2423</v>
      </c>
      <c r="D1061" s="11">
        <v>45457</v>
      </c>
      <c r="E1061" s="12">
        <v>152500</v>
      </c>
      <c r="F1061" s="10" t="s">
        <v>27</v>
      </c>
      <c r="G1061" s="10" t="s">
        <v>28</v>
      </c>
      <c r="H1061" s="12">
        <v>152500</v>
      </c>
      <c r="I1061" s="12">
        <v>61000</v>
      </c>
      <c r="J1061" s="13">
        <f t="shared" si="64"/>
        <v>40</v>
      </c>
      <c r="K1061" s="12">
        <v>130311</v>
      </c>
      <c r="L1061" s="12">
        <v>14179</v>
      </c>
      <c r="M1061" s="12">
        <f t="shared" si="65"/>
        <v>138321</v>
      </c>
      <c r="N1061" s="12">
        <v>68717</v>
      </c>
      <c r="O1061" s="14">
        <f t="shared" si="66"/>
        <v>2.012908014028552</v>
      </c>
      <c r="P1061" s="15">
        <v>1007</v>
      </c>
      <c r="Q1061" s="16">
        <f t="shared" si="67"/>
        <v>137.35948361469713</v>
      </c>
      <c r="R1061" s="17" t="s">
        <v>2410</v>
      </c>
      <c r="S1061" s="18">
        <f>ABS(O1233-O1061)*100</f>
        <v>54.096940965196708</v>
      </c>
      <c r="T1061" s="10" t="s">
        <v>30</v>
      </c>
      <c r="U1061" s="10" t="s">
        <v>36</v>
      </c>
      <c r="V1061" s="12">
        <v>12115</v>
      </c>
      <c r="W1061" s="10" t="s">
        <v>31</v>
      </c>
      <c r="X1061" s="10" t="s">
        <v>2411</v>
      </c>
      <c r="Y1061" s="10" t="s">
        <v>33</v>
      </c>
      <c r="Z1061" s="10">
        <v>47</v>
      </c>
    </row>
    <row r="1062" spans="1:26" x14ac:dyDescent="0.3">
      <c r="A1062" s="19" t="s">
        <v>2410</v>
      </c>
      <c r="B1062" s="19" t="s">
        <v>2450</v>
      </c>
      <c r="C1062" s="19" t="s">
        <v>2451</v>
      </c>
      <c r="D1062" s="20">
        <v>45427</v>
      </c>
      <c r="E1062" s="21">
        <v>161000</v>
      </c>
      <c r="F1062" s="19" t="s">
        <v>27</v>
      </c>
      <c r="G1062" s="19" t="s">
        <v>28</v>
      </c>
      <c r="H1062" s="21">
        <v>161000</v>
      </c>
      <c r="I1062" s="21">
        <v>54600</v>
      </c>
      <c r="J1062" s="22">
        <f t="shared" si="64"/>
        <v>33.913043478260867</v>
      </c>
      <c r="K1062" s="21">
        <v>120460</v>
      </c>
      <c r="L1062" s="21">
        <v>10096</v>
      </c>
      <c r="M1062" s="21">
        <f t="shared" si="65"/>
        <v>150904</v>
      </c>
      <c r="N1062" s="21">
        <v>65304</v>
      </c>
      <c r="O1062" s="23">
        <f t="shared" si="66"/>
        <v>2.3107926007595245</v>
      </c>
      <c r="P1062" s="24">
        <v>836</v>
      </c>
      <c r="Q1062" s="25">
        <f t="shared" si="67"/>
        <v>180.50717703349281</v>
      </c>
      <c r="R1062" s="26" t="s">
        <v>2410</v>
      </c>
      <c r="S1062" s="27">
        <f>ABS(O1219-O1062)*100</f>
        <v>137.3889187785727</v>
      </c>
      <c r="T1062" s="19" t="s">
        <v>30</v>
      </c>
      <c r="U1062" s="19" t="s">
        <v>36</v>
      </c>
      <c r="V1062" s="21">
        <v>10096</v>
      </c>
      <c r="W1062" s="19" t="s">
        <v>31</v>
      </c>
      <c r="X1062" s="19" t="s">
        <v>2411</v>
      </c>
      <c r="Y1062" s="19" t="s">
        <v>33</v>
      </c>
      <c r="Z1062" s="19">
        <v>45</v>
      </c>
    </row>
    <row r="1063" spans="1:26" x14ac:dyDescent="0.3">
      <c r="A1063" s="10" t="s">
        <v>2410</v>
      </c>
      <c r="B1063" s="10" t="s">
        <v>2452</v>
      </c>
      <c r="C1063" s="10" t="s">
        <v>2453</v>
      </c>
      <c r="D1063" s="11">
        <v>45418</v>
      </c>
      <c r="E1063" s="12">
        <v>114000</v>
      </c>
      <c r="F1063" s="10" t="s">
        <v>27</v>
      </c>
      <c r="G1063" s="10" t="s">
        <v>28</v>
      </c>
      <c r="H1063" s="12">
        <v>114000</v>
      </c>
      <c r="I1063" s="12">
        <v>57500</v>
      </c>
      <c r="J1063" s="13">
        <f t="shared" si="64"/>
        <v>50.438596491228068</v>
      </c>
      <c r="K1063" s="12">
        <v>122750</v>
      </c>
      <c r="L1063" s="12">
        <v>8200</v>
      </c>
      <c r="M1063" s="12">
        <f t="shared" si="65"/>
        <v>105800</v>
      </c>
      <c r="N1063" s="12">
        <v>67781</v>
      </c>
      <c r="O1063" s="14">
        <f t="shared" si="66"/>
        <v>1.5609093993892094</v>
      </c>
      <c r="P1063" s="15">
        <v>1001</v>
      </c>
      <c r="Q1063" s="16">
        <f t="shared" si="67"/>
        <v>105.6943056943057</v>
      </c>
      <c r="R1063" s="17" t="s">
        <v>2410</v>
      </c>
      <c r="S1063" s="18">
        <f>ABS(O1219-O1063)*100</f>
        <v>62.40059864154118</v>
      </c>
      <c r="T1063" s="10" t="s">
        <v>30</v>
      </c>
      <c r="U1063" s="10" t="s">
        <v>36</v>
      </c>
      <c r="V1063" s="12">
        <v>8200</v>
      </c>
      <c r="W1063" s="10" t="s">
        <v>31</v>
      </c>
      <c r="X1063" s="10" t="s">
        <v>2411</v>
      </c>
      <c r="Y1063" s="10" t="s">
        <v>33</v>
      </c>
      <c r="Z1063" s="10">
        <v>46</v>
      </c>
    </row>
    <row r="1064" spans="1:26" x14ac:dyDescent="0.3">
      <c r="A1064" s="10" t="s">
        <v>2410</v>
      </c>
      <c r="B1064" s="10" t="s">
        <v>2454</v>
      </c>
      <c r="C1064" s="10" t="s">
        <v>2455</v>
      </c>
      <c r="D1064" s="11">
        <v>45635</v>
      </c>
      <c r="E1064" s="12">
        <v>150000</v>
      </c>
      <c r="F1064" s="10" t="s">
        <v>27</v>
      </c>
      <c r="G1064" s="10" t="s">
        <v>28</v>
      </c>
      <c r="H1064" s="12">
        <v>150000</v>
      </c>
      <c r="I1064" s="12">
        <v>58300</v>
      </c>
      <c r="J1064" s="13">
        <f t="shared" si="64"/>
        <v>38.866666666666667</v>
      </c>
      <c r="K1064" s="12">
        <v>129871</v>
      </c>
      <c r="L1064" s="12">
        <v>10702</v>
      </c>
      <c r="M1064" s="12">
        <f t="shared" si="65"/>
        <v>139298</v>
      </c>
      <c r="N1064" s="12">
        <v>70514</v>
      </c>
      <c r="O1064" s="14">
        <f t="shared" si="66"/>
        <v>1.9754658649346228</v>
      </c>
      <c r="P1064" s="15">
        <v>1120</v>
      </c>
      <c r="Q1064" s="16">
        <f t="shared" si="67"/>
        <v>124.37321428571428</v>
      </c>
      <c r="R1064" s="17" t="s">
        <v>2410</v>
      </c>
      <c r="S1064" s="18">
        <f>ABS(O1219-O1064)*100</f>
        <v>103.85624519608254</v>
      </c>
      <c r="T1064" s="10" t="s">
        <v>30</v>
      </c>
      <c r="U1064" s="10" t="s">
        <v>31</v>
      </c>
      <c r="V1064" s="12">
        <v>8200</v>
      </c>
      <c r="W1064" s="10" t="s">
        <v>31</v>
      </c>
      <c r="X1064" s="10" t="s">
        <v>2411</v>
      </c>
      <c r="Y1064" s="10" t="s">
        <v>33</v>
      </c>
      <c r="Z1064" s="10">
        <v>45</v>
      </c>
    </row>
    <row r="1065" spans="1:26" x14ac:dyDescent="0.3">
      <c r="A1065" s="19" t="s">
        <v>2410</v>
      </c>
      <c r="B1065" s="19" t="s">
        <v>2456</v>
      </c>
      <c r="C1065" s="19" t="s">
        <v>2457</v>
      </c>
      <c r="D1065" s="20">
        <v>45231</v>
      </c>
      <c r="E1065" s="21">
        <v>100000</v>
      </c>
      <c r="F1065" s="19" t="s">
        <v>27</v>
      </c>
      <c r="G1065" s="19" t="s">
        <v>28</v>
      </c>
      <c r="H1065" s="21">
        <v>100000</v>
      </c>
      <c r="I1065" s="21">
        <v>57100</v>
      </c>
      <c r="J1065" s="22">
        <f t="shared" si="64"/>
        <v>57.099999999999994</v>
      </c>
      <c r="K1065" s="21">
        <v>150495</v>
      </c>
      <c r="L1065" s="21">
        <v>16154</v>
      </c>
      <c r="M1065" s="21">
        <f t="shared" si="65"/>
        <v>83846</v>
      </c>
      <c r="N1065" s="21">
        <v>79491</v>
      </c>
      <c r="O1065" s="23">
        <f t="shared" si="66"/>
        <v>1.0547860764111661</v>
      </c>
      <c r="P1065" s="24">
        <v>1066</v>
      </c>
      <c r="Q1065" s="25">
        <f t="shared" si="67"/>
        <v>78.654784240150093</v>
      </c>
      <c r="R1065" s="26" t="s">
        <v>2410</v>
      </c>
      <c r="S1065" s="27">
        <f>ABS(O1219-O1065)*100</f>
        <v>11.788266343736852</v>
      </c>
      <c r="T1065" s="19" t="s">
        <v>30</v>
      </c>
      <c r="U1065" s="19" t="s">
        <v>36</v>
      </c>
      <c r="V1065" s="21">
        <v>16154</v>
      </c>
      <c r="W1065" s="19" t="s">
        <v>31</v>
      </c>
      <c r="X1065" s="19" t="s">
        <v>2411</v>
      </c>
      <c r="Y1065" s="19" t="s">
        <v>33</v>
      </c>
      <c r="Z1065" s="19">
        <v>45</v>
      </c>
    </row>
    <row r="1066" spans="1:26" x14ac:dyDescent="0.3">
      <c r="A1066" s="19" t="s">
        <v>2410</v>
      </c>
      <c r="B1066" s="19" t="s">
        <v>2458</v>
      </c>
      <c r="C1066" s="19" t="s">
        <v>2459</v>
      </c>
      <c r="D1066" s="20">
        <v>45518</v>
      </c>
      <c r="E1066" s="21">
        <v>99000</v>
      </c>
      <c r="F1066" s="19" t="s">
        <v>27</v>
      </c>
      <c r="G1066" s="19" t="s">
        <v>28</v>
      </c>
      <c r="H1066" s="21">
        <v>99000</v>
      </c>
      <c r="I1066" s="21">
        <v>60200</v>
      </c>
      <c r="J1066" s="22">
        <f t="shared" si="64"/>
        <v>60.80808080808081</v>
      </c>
      <c r="K1066" s="21">
        <v>131783</v>
      </c>
      <c r="L1066" s="21">
        <v>10250</v>
      </c>
      <c r="M1066" s="21">
        <f t="shared" si="65"/>
        <v>88750</v>
      </c>
      <c r="N1066" s="21">
        <v>71913</v>
      </c>
      <c r="O1066" s="23">
        <f t="shared" si="66"/>
        <v>1.2341301294619889</v>
      </c>
      <c r="P1066" s="24">
        <v>836</v>
      </c>
      <c r="Q1066" s="25">
        <f t="shared" si="67"/>
        <v>106.16028708133972</v>
      </c>
      <c r="R1066" s="26" t="s">
        <v>2410</v>
      </c>
      <c r="S1066" s="27">
        <f>ABS(O1219-O1066)*100</f>
        <v>29.722671648819134</v>
      </c>
      <c r="T1066" s="19" t="s">
        <v>30</v>
      </c>
      <c r="U1066" s="19" t="s">
        <v>36</v>
      </c>
      <c r="V1066" s="21">
        <v>10250</v>
      </c>
      <c r="W1066" s="19" t="s">
        <v>31</v>
      </c>
      <c r="X1066" s="19" t="s">
        <v>2411</v>
      </c>
      <c r="Y1066" s="19" t="s">
        <v>33</v>
      </c>
      <c r="Z1066" s="19">
        <v>45</v>
      </c>
    </row>
    <row r="1067" spans="1:26" x14ac:dyDescent="0.3">
      <c r="A1067" s="10" t="s">
        <v>2410</v>
      </c>
      <c r="B1067" s="10" t="s">
        <v>2460</v>
      </c>
      <c r="C1067" s="10" t="s">
        <v>2461</v>
      </c>
      <c r="D1067" s="11">
        <v>45194</v>
      </c>
      <c r="E1067" s="12">
        <v>194500</v>
      </c>
      <c r="F1067" s="10" t="s">
        <v>27</v>
      </c>
      <c r="G1067" s="10" t="s">
        <v>28</v>
      </c>
      <c r="H1067" s="12">
        <v>194500</v>
      </c>
      <c r="I1067" s="12">
        <v>80000</v>
      </c>
      <c r="J1067" s="13">
        <f t="shared" si="64"/>
        <v>41.131105398457585</v>
      </c>
      <c r="K1067" s="12">
        <v>200409</v>
      </c>
      <c r="L1067" s="12">
        <v>9860</v>
      </c>
      <c r="M1067" s="12">
        <f t="shared" si="65"/>
        <v>184640</v>
      </c>
      <c r="N1067" s="12">
        <v>112750</v>
      </c>
      <c r="O1067" s="14">
        <f t="shared" si="66"/>
        <v>1.6376053215077606</v>
      </c>
      <c r="P1067" s="15">
        <v>1512</v>
      </c>
      <c r="Q1067" s="16">
        <f t="shared" si="67"/>
        <v>122.11640211640211</v>
      </c>
      <c r="R1067" s="17" t="s">
        <v>2410</v>
      </c>
      <c r="S1067" s="18">
        <f>ABS(O1219-O1067)*100</f>
        <v>70.070190853396312</v>
      </c>
      <c r="T1067" s="10" t="s">
        <v>52</v>
      </c>
      <c r="U1067" s="10" t="s">
        <v>36</v>
      </c>
      <c r="V1067" s="12">
        <v>9860</v>
      </c>
      <c r="W1067" s="10" t="s">
        <v>31</v>
      </c>
      <c r="X1067" s="10" t="s">
        <v>2411</v>
      </c>
      <c r="Y1067" s="10" t="s">
        <v>33</v>
      </c>
      <c r="Z1067" s="10">
        <v>49</v>
      </c>
    </row>
    <row r="1068" spans="1:26" x14ac:dyDescent="0.3">
      <c r="A1068" s="10" t="s">
        <v>2410</v>
      </c>
      <c r="B1068" s="10" t="s">
        <v>2462</v>
      </c>
      <c r="C1068" s="10" t="s">
        <v>2463</v>
      </c>
      <c r="D1068" s="11">
        <v>45681</v>
      </c>
      <c r="E1068" s="12">
        <v>155000</v>
      </c>
      <c r="F1068" s="10" t="s">
        <v>27</v>
      </c>
      <c r="G1068" s="10" t="s">
        <v>28</v>
      </c>
      <c r="H1068" s="12">
        <v>155000</v>
      </c>
      <c r="I1068" s="12">
        <v>51800</v>
      </c>
      <c r="J1068" s="13">
        <f t="shared" si="64"/>
        <v>33.419354838709673</v>
      </c>
      <c r="K1068" s="12">
        <v>115199</v>
      </c>
      <c r="L1068" s="12">
        <v>9860</v>
      </c>
      <c r="M1068" s="12">
        <f t="shared" si="65"/>
        <v>145140</v>
      </c>
      <c r="N1068" s="12">
        <v>62330</v>
      </c>
      <c r="O1068" s="14">
        <f t="shared" si="66"/>
        <v>2.328573720519814</v>
      </c>
      <c r="P1068" s="15">
        <v>992</v>
      </c>
      <c r="Q1068" s="16">
        <f t="shared" si="67"/>
        <v>146.31048387096774</v>
      </c>
      <c r="R1068" s="17" t="s">
        <v>2410</v>
      </c>
      <c r="S1068" s="18">
        <f>ABS(O1219-O1068)*100</f>
        <v>139.16703075460165</v>
      </c>
      <c r="T1068" s="10" t="s">
        <v>30</v>
      </c>
      <c r="U1068" s="10" t="s">
        <v>31</v>
      </c>
      <c r="V1068" s="12">
        <v>9860</v>
      </c>
      <c r="W1068" s="10" t="s">
        <v>31</v>
      </c>
      <c r="X1068" s="10" t="s">
        <v>2411</v>
      </c>
      <c r="Y1068" s="10" t="s">
        <v>33</v>
      </c>
      <c r="Z1068" s="10">
        <v>45</v>
      </c>
    </row>
    <row r="1069" spans="1:26" x14ac:dyDescent="0.3">
      <c r="A1069" s="55" t="s">
        <v>2410</v>
      </c>
      <c r="B1069" s="10" t="s">
        <v>2462</v>
      </c>
      <c r="C1069" s="10" t="s">
        <v>2463</v>
      </c>
      <c r="D1069" s="11">
        <v>45454</v>
      </c>
      <c r="E1069" s="12">
        <v>87000</v>
      </c>
      <c r="F1069" s="10" t="s">
        <v>2803</v>
      </c>
      <c r="G1069" s="10" t="s">
        <v>2804</v>
      </c>
      <c r="H1069" s="12">
        <v>87000</v>
      </c>
      <c r="I1069" s="12">
        <v>51800</v>
      </c>
      <c r="J1069" s="13">
        <f t="shared" si="64"/>
        <v>59.540229885057471</v>
      </c>
      <c r="K1069" s="12">
        <v>115199</v>
      </c>
      <c r="L1069" s="12">
        <v>9860</v>
      </c>
      <c r="M1069" s="12">
        <f t="shared" si="65"/>
        <v>77140</v>
      </c>
      <c r="N1069" s="12">
        <v>62330</v>
      </c>
      <c r="O1069" s="14">
        <f t="shared" si="66"/>
        <v>1.2376062891063693</v>
      </c>
      <c r="P1069" s="15">
        <v>992</v>
      </c>
      <c r="Q1069" s="16">
        <f t="shared" si="67"/>
        <v>77.762096774193552</v>
      </c>
      <c r="R1069" s="17" t="s">
        <v>2410</v>
      </c>
      <c r="S1069" s="18">
        <f>ABS(O1224-O1069)*100</f>
        <v>57.714216762203606</v>
      </c>
      <c r="T1069" s="10" t="s">
        <v>30</v>
      </c>
      <c r="U1069" s="10" t="s">
        <v>36</v>
      </c>
      <c r="V1069" s="12">
        <v>9860</v>
      </c>
      <c r="W1069" s="10" t="s">
        <v>31</v>
      </c>
      <c r="X1069" s="10" t="s">
        <v>2411</v>
      </c>
      <c r="Y1069" s="10" t="s">
        <v>33</v>
      </c>
      <c r="Z1069" s="10">
        <v>45</v>
      </c>
    </row>
    <row r="1070" spans="1:26" x14ac:dyDescent="0.3">
      <c r="A1070" s="19" t="s">
        <v>2410</v>
      </c>
      <c r="B1070" s="19" t="s">
        <v>2464</v>
      </c>
      <c r="C1070" s="19" t="s">
        <v>2465</v>
      </c>
      <c r="D1070" s="20">
        <v>45407</v>
      </c>
      <c r="E1070" s="21">
        <v>57000</v>
      </c>
      <c r="F1070" s="19" t="s">
        <v>27</v>
      </c>
      <c r="G1070" s="19" t="s">
        <v>28</v>
      </c>
      <c r="H1070" s="21">
        <v>57000</v>
      </c>
      <c r="I1070" s="21">
        <v>56600</v>
      </c>
      <c r="J1070" s="22">
        <f t="shared" si="64"/>
        <v>99.298245614035082</v>
      </c>
      <c r="K1070" s="21">
        <v>126193</v>
      </c>
      <c r="L1070" s="21">
        <v>8077</v>
      </c>
      <c r="M1070" s="21">
        <f t="shared" si="65"/>
        <v>48923</v>
      </c>
      <c r="N1070" s="21">
        <v>69891</v>
      </c>
      <c r="O1070" s="23">
        <f t="shared" si="66"/>
        <v>0.69998998440428672</v>
      </c>
      <c r="P1070" s="24">
        <v>1188</v>
      </c>
      <c r="Q1070" s="25">
        <f t="shared" si="67"/>
        <v>41.180976430976429</v>
      </c>
      <c r="R1070" s="26" t="s">
        <v>2410</v>
      </c>
      <c r="S1070" s="27">
        <f>ABS(O1220-O1070)*100</f>
        <v>26.987508172490372</v>
      </c>
      <c r="T1070" s="19" t="s">
        <v>52</v>
      </c>
      <c r="U1070" s="19" t="s">
        <v>36</v>
      </c>
      <c r="V1070" s="21">
        <v>8077</v>
      </c>
      <c r="W1070" s="19" t="s">
        <v>31</v>
      </c>
      <c r="X1070" s="19" t="s">
        <v>2411</v>
      </c>
      <c r="Y1070" s="19" t="s">
        <v>33</v>
      </c>
      <c r="Z1070" s="19">
        <v>45</v>
      </c>
    </row>
    <row r="1071" spans="1:26" x14ac:dyDescent="0.3">
      <c r="A1071" s="19" t="s">
        <v>2410</v>
      </c>
      <c r="B1071" s="19" t="s">
        <v>2464</v>
      </c>
      <c r="C1071" s="19" t="s">
        <v>2465</v>
      </c>
      <c r="D1071" s="20">
        <v>45407</v>
      </c>
      <c r="E1071" s="21">
        <v>45000</v>
      </c>
      <c r="F1071" s="19" t="s">
        <v>27</v>
      </c>
      <c r="G1071" s="19" t="s">
        <v>28</v>
      </c>
      <c r="H1071" s="21">
        <v>45000</v>
      </c>
      <c r="I1071" s="21">
        <v>56600</v>
      </c>
      <c r="J1071" s="22">
        <f t="shared" si="64"/>
        <v>125.77777777777779</v>
      </c>
      <c r="K1071" s="21">
        <v>126193</v>
      </c>
      <c r="L1071" s="21">
        <v>8077</v>
      </c>
      <c r="M1071" s="21">
        <f t="shared" si="65"/>
        <v>36923</v>
      </c>
      <c r="N1071" s="21">
        <v>69891</v>
      </c>
      <c r="O1071" s="23">
        <f t="shared" si="66"/>
        <v>0.52829405789014328</v>
      </c>
      <c r="P1071" s="24">
        <v>1188</v>
      </c>
      <c r="Q1071" s="25">
        <f t="shared" si="67"/>
        <v>31.079966329966329</v>
      </c>
      <c r="R1071" s="26" t="s">
        <v>2410</v>
      </c>
      <c r="S1071" s="27">
        <f>ABS(O1220-O1071)*100</f>
        <v>44.157100823904713</v>
      </c>
      <c r="T1071" s="19" t="s">
        <v>52</v>
      </c>
      <c r="U1071" s="19" t="s">
        <v>36</v>
      </c>
      <c r="V1071" s="21">
        <v>8077</v>
      </c>
      <c r="W1071" s="19" t="s">
        <v>31</v>
      </c>
      <c r="X1071" s="19" t="s">
        <v>2411</v>
      </c>
      <c r="Y1071" s="19" t="s">
        <v>33</v>
      </c>
      <c r="Z1071" s="19">
        <v>45</v>
      </c>
    </row>
    <row r="1072" spans="1:26" x14ac:dyDescent="0.3">
      <c r="A1072" s="10" t="s">
        <v>2410</v>
      </c>
      <c r="B1072" s="10" t="s">
        <v>2464</v>
      </c>
      <c r="C1072" s="10" t="s">
        <v>2465</v>
      </c>
      <c r="D1072" s="11">
        <v>45653</v>
      </c>
      <c r="E1072" s="12">
        <v>170000</v>
      </c>
      <c r="F1072" s="10" t="s">
        <v>27</v>
      </c>
      <c r="G1072" s="10" t="s">
        <v>28</v>
      </c>
      <c r="H1072" s="12">
        <v>170000</v>
      </c>
      <c r="I1072" s="12">
        <v>56600</v>
      </c>
      <c r="J1072" s="13">
        <f t="shared" si="64"/>
        <v>33.294117647058826</v>
      </c>
      <c r="K1072" s="12">
        <v>126193</v>
      </c>
      <c r="L1072" s="12">
        <v>8077</v>
      </c>
      <c r="M1072" s="12">
        <f t="shared" si="65"/>
        <v>161923</v>
      </c>
      <c r="N1072" s="12">
        <v>69891</v>
      </c>
      <c r="O1072" s="14">
        <f t="shared" si="66"/>
        <v>2.3167932924124708</v>
      </c>
      <c r="P1072" s="15">
        <v>1188</v>
      </c>
      <c r="Q1072" s="16">
        <f t="shared" si="67"/>
        <v>136.29882154882154</v>
      </c>
      <c r="R1072" s="17" t="s">
        <v>2410</v>
      </c>
      <c r="S1072" s="18">
        <f>ABS(O1220-O1072)*100</f>
        <v>134.69282262832803</v>
      </c>
      <c r="T1072" s="10" t="s">
        <v>52</v>
      </c>
      <c r="U1072" s="10" t="s">
        <v>31</v>
      </c>
      <c r="V1072" s="12">
        <v>8077</v>
      </c>
      <c r="W1072" s="10" t="s">
        <v>31</v>
      </c>
      <c r="X1072" s="10" t="s">
        <v>2411</v>
      </c>
      <c r="Y1072" s="10" t="s">
        <v>33</v>
      </c>
      <c r="Z1072" s="10">
        <v>45</v>
      </c>
    </row>
    <row r="1073" spans="1:26" x14ac:dyDescent="0.3">
      <c r="A1073" s="10" t="s">
        <v>2468</v>
      </c>
      <c r="B1073" s="10" t="s">
        <v>2466</v>
      </c>
      <c r="C1073" s="10" t="s">
        <v>2467</v>
      </c>
      <c r="D1073" s="11">
        <v>45499</v>
      </c>
      <c r="E1073" s="12">
        <v>80000</v>
      </c>
      <c r="F1073" s="10" t="s">
        <v>27</v>
      </c>
      <c r="G1073" s="10" t="s">
        <v>28</v>
      </c>
      <c r="H1073" s="12">
        <v>80000</v>
      </c>
      <c r="I1073" s="12">
        <v>51200</v>
      </c>
      <c r="J1073" s="13">
        <f t="shared" si="64"/>
        <v>64</v>
      </c>
      <c r="K1073" s="12">
        <v>112076</v>
      </c>
      <c r="L1073" s="12">
        <v>17869</v>
      </c>
      <c r="M1073" s="12">
        <f t="shared" si="65"/>
        <v>62131</v>
      </c>
      <c r="N1073" s="12">
        <v>85642</v>
      </c>
      <c r="O1073" s="14">
        <f t="shared" si="66"/>
        <v>0.72547348263702394</v>
      </c>
      <c r="P1073" s="15">
        <v>1179</v>
      </c>
      <c r="Q1073" s="16">
        <f t="shared" si="67"/>
        <v>52.698049194232404</v>
      </c>
      <c r="R1073" s="17" t="s">
        <v>2468</v>
      </c>
      <c r="S1073" s="18">
        <f>ABS(O1220-O1073)*100</f>
        <v>24.439158349216651</v>
      </c>
      <c r="T1073" s="10" t="s">
        <v>147</v>
      </c>
      <c r="U1073" s="10" t="s">
        <v>36</v>
      </c>
      <c r="V1073" s="12">
        <v>17869</v>
      </c>
      <c r="W1073" s="10" t="s">
        <v>31</v>
      </c>
      <c r="X1073" s="10" t="s">
        <v>2469</v>
      </c>
      <c r="Y1073" s="10" t="s">
        <v>33</v>
      </c>
      <c r="Z1073" s="10">
        <v>45</v>
      </c>
    </row>
    <row r="1074" spans="1:26" x14ac:dyDescent="0.3">
      <c r="A1074" s="19" t="s">
        <v>2341</v>
      </c>
      <c r="B1074" s="19" t="s">
        <v>2339</v>
      </c>
      <c r="C1074" s="19" t="s">
        <v>2340</v>
      </c>
      <c r="D1074" s="20">
        <v>45215</v>
      </c>
      <c r="E1074" s="21">
        <v>113000</v>
      </c>
      <c r="F1074" s="19" t="s">
        <v>27</v>
      </c>
      <c r="G1074" s="19" t="s">
        <v>28</v>
      </c>
      <c r="H1074" s="21">
        <v>113000</v>
      </c>
      <c r="I1074" s="21">
        <v>37400</v>
      </c>
      <c r="J1074" s="22">
        <f t="shared" si="64"/>
        <v>33.097345132743364</v>
      </c>
      <c r="K1074" s="21">
        <v>93482</v>
      </c>
      <c r="L1074" s="21">
        <v>33740</v>
      </c>
      <c r="M1074" s="21">
        <f t="shared" si="65"/>
        <v>79260</v>
      </c>
      <c r="N1074" s="21">
        <v>34834</v>
      </c>
      <c r="O1074" s="23">
        <f t="shared" si="66"/>
        <v>2.2753631509444796</v>
      </c>
      <c r="P1074" s="24">
        <v>860</v>
      </c>
      <c r="Q1074" s="25">
        <f t="shared" si="67"/>
        <v>92.162790697674424</v>
      </c>
      <c r="R1074" s="26" t="s">
        <v>2341</v>
      </c>
      <c r="S1074" s="27">
        <f>ABS(O1284-O1074)*100</f>
        <v>123.37104849856888</v>
      </c>
      <c r="T1074" s="19" t="s">
        <v>30</v>
      </c>
      <c r="U1074" s="19" t="s">
        <v>36</v>
      </c>
      <c r="V1074" s="21">
        <v>33740</v>
      </c>
      <c r="W1074" s="19" t="s">
        <v>31</v>
      </c>
      <c r="X1074" s="19" t="s">
        <v>2342</v>
      </c>
      <c r="Y1074" s="19" t="s">
        <v>33</v>
      </c>
      <c r="Z1074" s="19">
        <v>23</v>
      </c>
    </row>
    <row r="1075" spans="1:26" x14ac:dyDescent="0.3">
      <c r="A1075" s="19" t="s">
        <v>2341</v>
      </c>
      <c r="B1075" s="19" t="s">
        <v>2343</v>
      </c>
      <c r="C1075" s="19" t="s">
        <v>2344</v>
      </c>
      <c r="D1075" s="20">
        <v>45190</v>
      </c>
      <c r="E1075" s="21">
        <v>130000</v>
      </c>
      <c r="F1075" s="19" t="s">
        <v>27</v>
      </c>
      <c r="G1075" s="19" t="s">
        <v>28</v>
      </c>
      <c r="H1075" s="21">
        <v>130000</v>
      </c>
      <c r="I1075" s="21">
        <v>49800</v>
      </c>
      <c r="J1075" s="22">
        <f t="shared" si="64"/>
        <v>38.307692307692307</v>
      </c>
      <c r="K1075" s="21">
        <v>127725</v>
      </c>
      <c r="L1075" s="21">
        <v>8779</v>
      </c>
      <c r="M1075" s="21">
        <f t="shared" si="65"/>
        <v>121221</v>
      </c>
      <c r="N1075" s="21">
        <v>69356</v>
      </c>
      <c r="O1075" s="23">
        <f t="shared" si="66"/>
        <v>1.7478084087894343</v>
      </c>
      <c r="P1075" s="24">
        <v>1001</v>
      </c>
      <c r="Q1075" s="25">
        <f t="shared" si="67"/>
        <v>121.0999000999001</v>
      </c>
      <c r="R1075" s="26" t="s">
        <v>2341</v>
      </c>
      <c r="S1075" s="27">
        <f>ABS(O1284-O1075)*100</f>
        <v>70.615574283064348</v>
      </c>
      <c r="T1075" s="19" t="s">
        <v>30</v>
      </c>
      <c r="U1075" s="19" t="s">
        <v>36</v>
      </c>
      <c r="V1075" s="21">
        <v>8779</v>
      </c>
      <c r="W1075" s="19" t="s">
        <v>31</v>
      </c>
      <c r="X1075" s="19" t="s">
        <v>2342</v>
      </c>
      <c r="Y1075" s="19" t="s">
        <v>33</v>
      </c>
      <c r="Z1075" s="19">
        <v>49</v>
      </c>
    </row>
    <row r="1076" spans="1:26" x14ac:dyDescent="0.3">
      <c r="A1076" s="10" t="s">
        <v>2341</v>
      </c>
      <c r="B1076" s="10" t="s">
        <v>2345</v>
      </c>
      <c r="C1076" s="10" t="s">
        <v>2346</v>
      </c>
      <c r="D1076" s="11">
        <v>45128</v>
      </c>
      <c r="E1076" s="12">
        <v>108000</v>
      </c>
      <c r="F1076" s="10" t="s">
        <v>27</v>
      </c>
      <c r="G1076" s="10" t="s">
        <v>28</v>
      </c>
      <c r="H1076" s="12">
        <v>108000</v>
      </c>
      <c r="I1076" s="12">
        <v>49700</v>
      </c>
      <c r="J1076" s="13">
        <f t="shared" si="64"/>
        <v>46.018518518518519</v>
      </c>
      <c r="K1076" s="12">
        <v>127629</v>
      </c>
      <c r="L1076" s="12">
        <v>8683</v>
      </c>
      <c r="M1076" s="12">
        <f t="shared" si="65"/>
        <v>99317</v>
      </c>
      <c r="N1076" s="12">
        <v>69356</v>
      </c>
      <c r="O1076" s="14">
        <f t="shared" si="66"/>
        <v>1.431988580656324</v>
      </c>
      <c r="P1076" s="15">
        <v>1001</v>
      </c>
      <c r="Q1076" s="16">
        <f t="shared" si="67"/>
        <v>99.217782217782215</v>
      </c>
      <c r="R1076" s="17" t="s">
        <v>2341</v>
      </c>
      <c r="S1076" s="18">
        <f>ABS(O1284-O1076)*100</f>
        <v>39.033591469753318</v>
      </c>
      <c r="T1076" s="10" t="s">
        <v>30</v>
      </c>
      <c r="U1076" s="10" t="s">
        <v>36</v>
      </c>
      <c r="V1076" s="12">
        <v>8683</v>
      </c>
      <c r="W1076" s="10" t="s">
        <v>31</v>
      </c>
      <c r="X1076" s="10" t="s">
        <v>2342</v>
      </c>
      <c r="Y1076" s="10" t="s">
        <v>33</v>
      </c>
      <c r="Z1076" s="10">
        <v>49</v>
      </c>
    </row>
    <row r="1077" spans="1:26" x14ac:dyDescent="0.3">
      <c r="A1077" s="10" t="s">
        <v>2341</v>
      </c>
      <c r="B1077" s="10" t="s">
        <v>2347</v>
      </c>
      <c r="C1077" s="10" t="s">
        <v>2348</v>
      </c>
      <c r="D1077" s="11">
        <v>45548</v>
      </c>
      <c r="E1077" s="12">
        <v>140000</v>
      </c>
      <c r="F1077" s="10" t="s">
        <v>27</v>
      </c>
      <c r="G1077" s="10" t="s">
        <v>28</v>
      </c>
      <c r="H1077" s="12">
        <v>140000</v>
      </c>
      <c r="I1077" s="12">
        <v>64600</v>
      </c>
      <c r="J1077" s="13">
        <f t="shared" si="64"/>
        <v>46.142857142857139</v>
      </c>
      <c r="K1077" s="12">
        <v>142873</v>
      </c>
      <c r="L1077" s="12">
        <v>8683</v>
      </c>
      <c r="M1077" s="12">
        <f t="shared" si="65"/>
        <v>131317</v>
      </c>
      <c r="N1077" s="12">
        <v>78244</v>
      </c>
      <c r="O1077" s="14">
        <f t="shared" si="66"/>
        <v>1.6783012115944993</v>
      </c>
      <c r="P1077" s="15">
        <v>1001</v>
      </c>
      <c r="Q1077" s="16">
        <f t="shared" si="67"/>
        <v>131.18581418581419</v>
      </c>
      <c r="R1077" s="17" t="s">
        <v>2341</v>
      </c>
      <c r="S1077" s="18">
        <f>ABS(O1284-O1077)*100</f>
        <v>63.664854563570849</v>
      </c>
      <c r="T1077" s="10" t="s">
        <v>30</v>
      </c>
      <c r="U1077" s="10" t="s">
        <v>36</v>
      </c>
      <c r="V1077" s="12">
        <v>8683</v>
      </c>
      <c r="W1077" s="10" t="s">
        <v>31</v>
      </c>
      <c r="X1077" s="10" t="s">
        <v>2342</v>
      </c>
      <c r="Y1077" s="10" t="s">
        <v>33</v>
      </c>
      <c r="Z1077" s="10">
        <v>49</v>
      </c>
    </row>
    <row r="1078" spans="1:26" x14ac:dyDescent="0.3">
      <c r="A1078" s="19" t="s">
        <v>2341</v>
      </c>
      <c r="B1078" s="19" t="s">
        <v>2349</v>
      </c>
      <c r="C1078" s="19" t="s">
        <v>2350</v>
      </c>
      <c r="D1078" s="20">
        <v>45037</v>
      </c>
      <c r="E1078" s="21">
        <v>92900</v>
      </c>
      <c r="F1078" s="19" t="s">
        <v>27</v>
      </c>
      <c r="G1078" s="19" t="s">
        <v>28</v>
      </c>
      <c r="H1078" s="21">
        <v>92900</v>
      </c>
      <c r="I1078" s="21">
        <v>40400</v>
      </c>
      <c r="J1078" s="22">
        <f t="shared" si="64"/>
        <v>43.487621097954793</v>
      </c>
      <c r="K1078" s="21">
        <v>108119</v>
      </c>
      <c r="L1078" s="21">
        <v>8683</v>
      </c>
      <c r="M1078" s="21">
        <f t="shared" si="65"/>
        <v>84217</v>
      </c>
      <c r="N1078" s="21">
        <v>57980</v>
      </c>
      <c r="O1078" s="23">
        <f t="shared" si="66"/>
        <v>1.4525181096929975</v>
      </c>
      <c r="P1078" s="24">
        <v>672</v>
      </c>
      <c r="Q1078" s="25">
        <f t="shared" si="67"/>
        <v>125.32291666666667</v>
      </c>
      <c r="R1078" s="26" t="s">
        <v>2341</v>
      </c>
      <c r="S1078" s="27">
        <f>ABS(O1284-O1078)*100</f>
        <v>41.086544373420672</v>
      </c>
      <c r="T1078" s="19" t="s">
        <v>30</v>
      </c>
      <c r="U1078" s="19" t="s">
        <v>36</v>
      </c>
      <c r="V1078" s="21">
        <v>8683</v>
      </c>
      <c r="W1078" s="19" t="s">
        <v>31</v>
      </c>
      <c r="X1078" s="19" t="s">
        <v>2342</v>
      </c>
      <c r="Y1078" s="19" t="s">
        <v>33</v>
      </c>
      <c r="Z1078" s="19">
        <v>45</v>
      </c>
    </row>
    <row r="1079" spans="1:26" x14ac:dyDescent="0.3">
      <c r="A1079" s="19" t="s">
        <v>2341</v>
      </c>
      <c r="B1079" s="19" t="s">
        <v>2351</v>
      </c>
      <c r="C1079" s="19" t="s">
        <v>2352</v>
      </c>
      <c r="D1079" s="20">
        <v>45580</v>
      </c>
      <c r="E1079" s="21">
        <v>164000</v>
      </c>
      <c r="F1079" s="19" t="s">
        <v>27</v>
      </c>
      <c r="G1079" s="19" t="s">
        <v>28</v>
      </c>
      <c r="H1079" s="21">
        <v>164000</v>
      </c>
      <c r="I1079" s="21">
        <v>74100</v>
      </c>
      <c r="J1079" s="22">
        <f t="shared" si="64"/>
        <v>45.182926829268297</v>
      </c>
      <c r="K1079" s="21">
        <v>169185</v>
      </c>
      <c r="L1079" s="21">
        <v>17908</v>
      </c>
      <c r="M1079" s="21">
        <f t="shared" si="65"/>
        <v>146092</v>
      </c>
      <c r="N1079" s="21">
        <v>88208</v>
      </c>
      <c r="O1079" s="23">
        <f t="shared" si="66"/>
        <v>1.6562216578995101</v>
      </c>
      <c r="P1079" s="24">
        <v>1112</v>
      </c>
      <c r="Q1079" s="25">
        <f t="shared" si="67"/>
        <v>131.37769784172662</v>
      </c>
      <c r="R1079" s="26" t="s">
        <v>2341</v>
      </c>
      <c r="S1079" s="27">
        <f>ABS(O1284-O1079)*100</f>
        <v>61.456899194071937</v>
      </c>
      <c r="T1079" s="19" t="s">
        <v>30</v>
      </c>
      <c r="U1079" s="19" t="s">
        <v>31</v>
      </c>
      <c r="V1079" s="21">
        <v>17908</v>
      </c>
      <c r="W1079" s="19" t="s">
        <v>31</v>
      </c>
      <c r="X1079" s="19" t="s">
        <v>2342</v>
      </c>
      <c r="Y1079" s="19" t="s">
        <v>33</v>
      </c>
      <c r="Z1079" s="19">
        <v>45</v>
      </c>
    </row>
    <row r="1080" spans="1:26" x14ac:dyDescent="0.3">
      <c r="A1080" s="10" t="s">
        <v>2341</v>
      </c>
      <c r="B1080" s="10" t="s">
        <v>2353</v>
      </c>
      <c r="C1080" s="10" t="s">
        <v>2354</v>
      </c>
      <c r="D1080" s="11">
        <v>45054</v>
      </c>
      <c r="E1080" s="12">
        <v>95000</v>
      </c>
      <c r="F1080" s="10" t="s">
        <v>27</v>
      </c>
      <c r="G1080" s="10" t="s">
        <v>28</v>
      </c>
      <c r="H1080" s="12">
        <v>95000</v>
      </c>
      <c r="I1080" s="12">
        <v>45500</v>
      </c>
      <c r="J1080" s="13">
        <f t="shared" si="64"/>
        <v>47.89473684210526</v>
      </c>
      <c r="K1080" s="12">
        <v>116554</v>
      </c>
      <c r="L1080" s="12">
        <v>26048</v>
      </c>
      <c r="M1080" s="12">
        <f t="shared" si="65"/>
        <v>68952</v>
      </c>
      <c r="N1080" s="12">
        <v>52773</v>
      </c>
      <c r="O1080" s="14">
        <f t="shared" si="66"/>
        <v>1.3065772269910749</v>
      </c>
      <c r="P1080" s="15">
        <v>640</v>
      </c>
      <c r="Q1080" s="16">
        <f t="shared" si="67"/>
        <v>107.7375</v>
      </c>
      <c r="R1080" s="17" t="s">
        <v>2341</v>
      </c>
      <c r="S1080" s="18">
        <f>ABS(O1284-O1080)*100</f>
        <v>26.492456103228413</v>
      </c>
      <c r="T1080" s="10" t="s">
        <v>30</v>
      </c>
      <c r="U1080" s="10" t="s">
        <v>36</v>
      </c>
      <c r="V1080" s="12">
        <v>26048</v>
      </c>
      <c r="W1080" s="10" t="s">
        <v>31</v>
      </c>
      <c r="X1080" s="10" t="s">
        <v>2342</v>
      </c>
      <c r="Y1080" s="10" t="s">
        <v>33</v>
      </c>
      <c r="Z1080" s="10">
        <v>45</v>
      </c>
    </row>
    <row r="1081" spans="1:26" x14ac:dyDescent="0.3">
      <c r="A1081" s="10" t="s">
        <v>2341</v>
      </c>
      <c r="B1081" s="10" t="s">
        <v>2355</v>
      </c>
      <c r="C1081" s="10" t="s">
        <v>2356</v>
      </c>
      <c r="D1081" s="11">
        <v>45706</v>
      </c>
      <c r="E1081" s="12">
        <v>80000</v>
      </c>
      <c r="F1081" s="10" t="s">
        <v>27</v>
      </c>
      <c r="G1081" s="10" t="s">
        <v>28</v>
      </c>
      <c r="H1081" s="12">
        <v>80000</v>
      </c>
      <c r="I1081" s="12">
        <v>54500</v>
      </c>
      <c r="J1081" s="13">
        <f t="shared" si="64"/>
        <v>68.125</v>
      </c>
      <c r="K1081" s="12">
        <v>124510</v>
      </c>
      <c r="L1081" s="12">
        <v>10974</v>
      </c>
      <c r="M1081" s="12">
        <f t="shared" si="65"/>
        <v>69026</v>
      </c>
      <c r="N1081" s="12">
        <v>66201</v>
      </c>
      <c r="O1081" s="14">
        <f t="shared" si="66"/>
        <v>1.0426730714037553</v>
      </c>
      <c r="P1081" s="15">
        <v>836</v>
      </c>
      <c r="Q1081" s="16">
        <f t="shared" si="67"/>
        <v>82.566985645933016</v>
      </c>
      <c r="R1081" s="17" t="s">
        <v>2341</v>
      </c>
      <c r="S1081" s="18">
        <f>ABS(O1284-O1081)*100</f>
        <v>0.10204054449645117</v>
      </c>
      <c r="T1081" s="10" t="s">
        <v>30</v>
      </c>
      <c r="U1081" s="10" t="s">
        <v>31</v>
      </c>
      <c r="V1081" s="12">
        <v>10974</v>
      </c>
      <c r="W1081" s="10" t="s">
        <v>31</v>
      </c>
      <c r="X1081" s="10" t="s">
        <v>2342</v>
      </c>
      <c r="Y1081" s="10" t="s">
        <v>33</v>
      </c>
      <c r="Z1081" s="10">
        <v>45</v>
      </c>
    </row>
    <row r="1082" spans="1:26" x14ac:dyDescent="0.3">
      <c r="A1082" s="19" t="s">
        <v>2341</v>
      </c>
      <c r="B1082" s="19" t="s">
        <v>2357</v>
      </c>
      <c r="C1082" s="19" t="s">
        <v>2358</v>
      </c>
      <c r="D1082" s="20">
        <v>45314</v>
      </c>
      <c r="E1082" s="21">
        <v>155000</v>
      </c>
      <c r="F1082" s="19" t="s">
        <v>27</v>
      </c>
      <c r="G1082" s="19" t="s">
        <v>28</v>
      </c>
      <c r="H1082" s="21">
        <v>155000</v>
      </c>
      <c r="I1082" s="21">
        <v>60400</v>
      </c>
      <c r="J1082" s="22">
        <f t="shared" si="64"/>
        <v>38.967741935483872</v>
      </c>
      <c r="K1082" s="21">
        <v>153891</v>
      </c>
      <c r="L1082" s="21">
        <v>9234</v>
      </c>
      <c r="M1082" s="21">
        <f t="shared" si="65"/>
        <v>145766</v>
      </c>
      <c r="N1082" s="21">
        <v>84348</v>
      </c>
      <c r="O1082" s="23">
        <f t="shared" si="66"/>
        <v>1.7281500450514535</v>
      </c>
      <c r="P1082" s="24">
        <v>1001</v>
      </c>
      <c r="Q1082" s="25">
        <f t="shared" si="67"/>
        <v>145.62037962037962</v>
      </c>
      <c r="R1082" s="26" t="s">
        <v>2341</v>
      </c>
      <c r="S1082" s="27">
        <f>ABS(O1284-O1082)*100</f>
        <v>68.649737909266278</v>
      </c>
      <c r="T1082" s="19" t="s">
        <v>30</v>
      </c>
      <c r="U1082" s="19" t="s">
        <v>36</v>
      </c>
      <c r="V1082" s="21">
        <v>9234</v>
      </c>
      <c r="W1082" s="19" t="s">
        <v>31</v>
      </c>
      <c r="X1082" s="19" t="s">
        <v>2342</v>
      </c>
      <c r="Y1082" s="19" t="s">
        <v>33</v>
      </c>
      <c r="Z1082" s="19">
        <v>50</v>
      </c>
    </row>
    <row r="1083" spans="1:26" x14ac:dyDescent="0.3">
      <c r="A1083" s="19" t="s">
        <v>2341</v>
      </c>
      <c r="B1083" s="19" t="s">
        <v>2359</v>
      </c>
      <c r="C1083" s="19" t="s">
        <v>2360</v>
      </c>
      <c r="D1083" s="20">
        <v>45097</v>
      </c>
      <c r="E1083" s="21">
        <v>120000</v>
      </c>
      <c r="F1083" s="19" t="s">
        <v>27</v>
      </c>
      <c r="G1083" s="19" t="s">
        <v>28</v>
      </c>
      <c r="H1083" s="21">
        <v>120000</v>
      </c>
      <c r="I1083" s="21">
        <v>53200</v>
      </c>
      <c r="J1083" s="22">
        <f t="shared" si="64"/>
        <v>44.333333333333336</v>
      </c>
      <c r="K1083" s="21">
        <v>136950</v>
      </c>
      <c r="L1083" s="21">
        <v>8779</v>
      </c>
      <c r="M1083" s="21">
        <f t="shared" si="65"/>
        <v>111221</v>
      </c>
      <c r="N1083" s="21">
        <v>74735</v>
      </c>
      <c r="O1083" s="23">
        <f t="shared" si="66"/>
        <v>1.4882049909680872</v>
      </c>
      <c r="P1083" s="24">
        <v>1092</v>
      </c>
      <c r="Q1083" s="25">
        <f t="shared" si="67"/>
        <v>101.8507326007326</v>
      </c>
      <c r="R1083" s="26" t="s">
        <v>2341</v>
      </c>
      <c r="S1083" s="27">
        <f>ABS(O1284-O1083)*100</f>
        <v>44.655232500929642</v>
      </c>
      <c r="T1083" s="19" t="s">
        <v>30</v>
      </c>
      <c r="U1083" s="19" t="s">
        <v>36</v>
      </c>
      <c r="V1083" s="21">
        <v>8779</v>
      </c>
      <c r="W1083" s="19" t="s">
        <v>31</v>
      </c>
      <c r="X1083" s="19" t="s">
        <v>2342</v>
      </c>
      <c r="Y1083" s="19" t="s">
        <v>33</v>
      </c>
      <c r="Z1083" s="19">
        <v>49</v>
      </c>
    </row>
    <row r="1084" spans="1:26" x14ac:dyDescent="0.3">
      <c r="A1084" s="10" t="s">
        <v>2341</v>
      </c>
      <c r="B1084" s="10" t="s">
        <v>2361</v>
      </c>
      <c r="C1084" s="10" t="s">
        <v>2362</v>
      </c>
      <c r="D1084" s="11">
        <v>45397</v>
      </c>
      <c r="E1084" s="12">
        <v>145000</v>
      </c>
      <c r="F1084" s="10" t="s">
        <v>27</v>
      </c>
      <c r="G1084" s="10" t="s">
        <v>28</v>
      </c>
      <c r="H1084" s="12">
        <v>145000</v>
      </c>
      <c r="I1084" s="12">
        <v>56400</v>
      </c>
      <c r="J1084" s="13">
        <f t="shared" si="64"/>
        <v>38.896551724137929</v>
      </c>
      <c r="K1084" s="12">
        <v>125452</v>
      </c>
      <c r="L1084" s="12">
        <v>8923</v>
      </c>
      <c r="M1084" s="12">
        <f t="shared" si="65"/>
        <v>136077</v>
      </c>
      <c r="N1084" s="12">
        <v>67946</v>
      </c>
      <c r="O1084" s="14">
        <f t="shared" si="66"/>
        <v>2.0027227504194509</v>
      </c>
      <c r="P1084" s="15">
        <v>1001</v>
      </c>
      <c r="Q1084" s="16">
        <f t="shared" si="67"/>
        <v>135.94105894105894</v>
      </c>
      <c r="R1084" s="17" t="s">
        <v>2341</v>
      </c>
      <c r="S1084" s="18">
        <f>ABS(O1284-O1084)*100</f>
        <v>96.107008446066004</v>
      </c>
      <c r="T1084" s="10" t="s">
        <v>30</v>
      </c>
      <c r="U1084" s="10" t="s">
        <v>36</v>
      </c>
      <c r="V1084" s="12">
        <v>8923</v>
      </c>
      <c r="W1084" s="10" t="s">
        <v>31</v>
      </c>
      <c r="X1084" s="10" t="s">
        <v>2342</v>
      </c>
      <c r="Y1084" s="10" t="s">
        <v>33</v>
      </c>
      <c r="Z1084" s="10">
        <v>48</v>
      </c>
    </row>
    <row r="1085" spans="1:26" x14ac:dyDescent="0.3">
      <c r="A1085" s="10" t="s">
        <v>2341</v>
      </c>
      <c r="B1085" s="10" t="s">
        <v>2363</v>
      </c>
      <c r="C1085" s="10" t="s">
        <v>2364</v>
      </c>
      <c r="D1085" s="11">
        <v>45121</v>
      </c>
      <c r="E1085" s="12">
        <v>135000</v>
      </c>
      <c r="F1085" s="10" t="s">
        <v>69</v>
      </c>
      <c r="G1085" s="10" t="s">
        <v>28</v>
      </c>
      <c r="H1085" s="12">
        <v>135000</v>
      </c>
      <c r="I1085" s="12">
        <v>52300</v>
      </c>
      <c r="J1085" s="13">
        <f t="shared" si="64"/>
        <v>38.74074074074074</v>
      </c>
      <c r="K1085" s="12">
        <v>136363</v>
      </c>
      <c r="L1085" s="12">
        <v>9201</v>
      </c>
      <c r="M1085" s="12">
        <f t="shared" si="65"/>
        <v>125799</v>
      </c>
      <c r="N1085" s="12">
        <v>74146</v>
      </c>
      <c r="O1085" s="14">
        <f t="shared" si="66"/>
        <v>1.6966390634693713</v>
      </c>
      <c r="P1085" s="15">
        <v>1034</v>
      </c>
      <c r="Q1085" s="16">
        <f t="shared" si="67"/>
        <v>121.6624758220503</v>
      </c>
      <c r="R1085" s="17" t="s">
        <v>2341</v>
      </c>
      <c r="S1085" s="18">
        <f>ABS(O1284-O1085)*100</f>
        <v>65.49863975105805</v>
      </c>
      <c r="T1085" s="10" t="s">
        <v>30</v>
      </c>
      <c r="U1085" s="10" t="s">
        <v>36</v>
      </c>
      <c r="V1085" s="12">
        <v>9201</v>
      </c>
      <c r="W1085" s="10" t="s">
        <v>31</v>
      </c>
      <c r="X1085" s="10" t="s">
        <v>2342</v>
      </c>
      <c r="Y1085" s="10" t="s">
        <v>33</v>
      </c>
      <c r="Z1085" s="10">
        <v>49</v>
      </c>
    </row>
    <row r="1086" spans="1:26" x14ac:dyDescent="0.3">
      <c r="A1086" s="19" t="s">
        <v>2341</v>
      </c>
      <c r="B1086" s="19" t="s">
        <v>2365</v>
      </c>
      <c r="C1086" s="19" t="s">
        <v>2366</v>
      </c>
      <c r="D1086" s="20">
        <v>45597</v>
      </c>
      <c r="E1086" s="21">
        <v>160000</v>
      </c>
      <c r="F1086" s="19" t="s">
        <v>27</v>
      </c>
      <c r="G1086" s="19" t="s">
        <v>28</v>
      </c>
      <c r="H1086" s="21">
        <v>160000</v>
      </c>
      <c r="I1086" s="21">
        <v>62400</v>
      </c>
      <c r="J1086" s="22">
        <f t="shared" si="64"/>
        <v>39</v>
      </c>
      <c r="K1086" s="21">
        <v>140396</v>
      </c>
      <c r="L1086" s="21">
        <v>13234</v>
      </c>
      <c r="M1086" s="21">
        <f t="shared" si="65"/>
        <v>146766</v>
      </c>
      <c r="N1086" s="21">
        <v>74146</v>
      </c>
      <c r="O1086" s="23">
        <f t="shared" si="66"/>
        <v>1.9794189841663745</v>
      </c>
      <c r="P1086" s="24">
        <v>1034</v>
      </c>
      <c r="Q1086" s="25">
        <f t="shared" si="67"/>
        <v>141.94003868471953</v>
      </c>
      <c r="R1086" s="26" t="s">
        <v>2341</v>
      </c>
      <c r="S1086" s="27">
        <f>ABS(O1284-O1086)*100</f>
        <v>93.776631820758368</v>
      </c>
      <c r="T1086" s="19" t="s">
        <v>30</v>
      </c>
      <c r="U1086" s="19" t="s">
        <v>31</v>
      </c>
      <c r="V1086" s="21">
        <v>9201</v>
      </c>
      <c r="W1086" s="19" t="s">
        <v>31</v>
      </c>
      <c r="X1086" s="19" t="s">
        <v>2342</v>
      </c>
      <c r="Y1086" s="19" t="s">
        <v>33</v>
      </c>
      <c r="Z1086" s="19">
        <v>49</v>
      </c>
    </row>
    <row r="1087" spans="1:26" x14ac:dyDescent="0.3">
      <c r="A1087" s="19" t="s">
        <v>2341</v>
      </c>
      <c r="B1087" s="19" t="s">
        <v>2367</v>
      </c>
      <c r="C1087" s="19" t="s">
        <v>2368</v>
      </c>
      <c r="D1087" s="20">
        <v>45230</v>
      </c>
      <c r="E1087" s="21">
        <v>140000</v>
      </c>
      <c r="F1087" s="19" t="s">
        <v>27</v>
      </c>
      <c r="G1087" s="19" t="s">
        <v>28</v>
      </c>
      <c r="H1087" s="21">
        <v>140000</v>
      </c>
      <c r="I1087" s="21">
        <v>46200</v>
      </c>
      <c r="J1087" s="22">
        <f t="shared" si="64"/>
        <v>33</v>
      </c>
      <c r="K1087" s="21">
        <v>118727</v>
      </c>
      <c r="L1087" s="21">
        <v>13320</v>
      </c>
      <c r="M1087" s="21">
        <f t="shared" si="65"/>
        <v>126680</v>
      </c>
      <c r="N1087" s="21">
        <v>61461</v>
      </c>
      <c r="O1087" s="23">
        <f t="shared" si="66"/>
        <v>2.0611444655960689</v>
      </c>
      <c r="P1087" s="24">
        <v>728</v>
      </c>
      <c r="Q1087" s="25">
        <f t="shared" si="67"/>
        <v>174.01098901098902</v>
      </c>
      <c r="R1087" s="26" t="s">
        <v>2341</v>
      </c>
      <c r="S1087" s="27">
        <f>ABS(O1284-O1087)*100</f>
        <v>101.94917996372781</v>
      </c>
      <c r="T1087" s="19" t="s">
        <v>30</v>
      </c>
      <c r="U1087" s="19" t="s">
        <v>36</v>
      </c>
      <c r="V1087" s="21">
        <v>13320</v>
      </c>
      <c r="W1087" s="19" t="s">
        <v>31</v>
      </c>
      <c r="X1087" s="19" t="s">
        <v>2369</v>
      </c>
      <c r="Y1087" s="19" t="s">
        <v>33</v>
      </c>
      <c r="Z1087" s="19">
        <v>45</v>
      </c>
    </row>
    <row r="1088" spans="1:26" x14ac:dyDescent="0.3">
      <c r="A1088" s="10" t="s">
        <v>2341</v>
      </c>
      <c r="B1088" s="10" t="s">
        <v>2424</v>
      </c>
      <c r="C1088" s="10" t="s">
        <v>2425</v>
      </c>
      <c r="D1088" s="11">
        <v>45044</v>
      </c>
      <c r="E1088" s="12">
        <v>165000</v>
      </c>
      <c r="F1088" s="10" t="s">
        <v>27</v>
      </c>
      <c r="G1088" s="10" t="s">
        <v>28</v>
      </c>
      <c r="H1088" s="12">
        <v>165000</v>
      </c>
      <c r="I1088" s="12">
        <v>67800</v>
      </c>
      <c r="J1088" s="13">
        <f t="shared" ref="J1088:J1151" si="68">I1088/H1088*100</f>
        <v>41.090909090909086</v>
      </c>
      <c r="K1088" s="12">
        <v>175395</v>
      </c>
      <c r="L1088" s="12">
        <v>7673</v>
      </c>
      <c r="M1088" s="12">
        <f t="shared" ref="M1088:M1151" si="69">H1088-L1088</f>
        <v>157327</v>
      </c>
      <c r="N1088" s="12">
        <v>97797</v>
      </c>
      <c r="O1088" s="14">
        <f t="shared" ref="O1088:O1151" si="70">M1088/N1088</f>
        <v>1.6087098786261338</v>
      </c>
      <c r="P1088" s="15">
        <v>1443</v>
      </c>
      <c r="Q1088" s="16">
        <f t="shared" ref="Q1088:Q1151" si="71">M1088/P1088</f>
        <v>109.02772002772002</v>
      </c>
      <c r="R1088" s="17" t="s">
        <v>2341</v>
      </c>
      <c r="S1088" s="18">
        <f>ABS(O1259-O1088)*100</f>
        <v>38.336984676729301</v>
      </c>
      <c r="T1088" s="10" t="s">
        <v>52</v>
      </c>
      <c r="U1088" s="10" t="s">
        <v>36</v>
      </c>
      <c r="V1088" s="12">
        <v>7015</v>
      </c>
      <c r="W1088" s="10" t="s">
        <v>31</v>
      </c>
      <c r="X1088" s="10" t="s">
        <v>2342</v>
      </c>
      <c r="Y1088" s="10" t="s">
        <v>33</v>
      </c>
      <c r="Z1088" s="10">
        <v>51</v>
      </c>
    </row>
    <row r="1089" spans="1:26" x14ac:dyDescent="0.3">
      <c r="A1089" s="19" t="s">
        <v>2341</v>
      </c>
      <c r="B1089" s="19" t="s">
        <v>2426</v>
      </c>
      <c r="C1089" s="19" t="s">
        <v>2427</v>
      </c>
      <c r="D1089" s="20">
        <v>45516</v>
      </c>
      <c r="E1089" s="21">
        <v>125000</v>
      </c>
      <c r="F1089" s="19" t="s">
        <v>27</v>
      </c>
      <c r="G1089" s="19" t="s">
        <v>28</v>
      </c>
      <c r="H1089" s="21">
        <v>125000</v>
      </c>
      <c r="I1089" s="21">
        <v>52900</v>
      </c>
      <c r="J1089" s="22">
        <f t="shared" si="68"/>
        <v>42.32</v>
      </c>
      <c r="K1089" s="21">
        <v>121182</v>
      </c>
      <c r="L1089" s="21">
        <v>6913</v>
      </c>
      <c r="M1089" s="21">
        <f t="shared" si="69"/>
        <v>118087</v>
      </c>
      <c r="N1089" s="21">
        <v>66629</v>
      </c>
      <c r="O1089" s="23">
        <f t="shared" si="70"/>
        <v>1.7723063530894956</v>
      </c>
      <c r="P1089" s="24">
        <v>816</v>
      </c>
      <c r="Q1089" s="25">
        <f t="shared" si="71"/>
        <v>144.71446078431373</v>
      </c>
      <c r="R1089" s="26" t="s">
        <v>2341</v>
      </c>
      <c r="S1089" s="27">
        <f>ABS(O1259-O1089)*100</f>
        <v>54.696632123065484</v>
      </c>
      <c r="T1089" s="19" t="s">
        <v>30</v>
      </c>
      <c r="U1089" s="19" t="s">
        <v>36</v>
      </c>
      <c r="V1089" s="21">
        <v>6913</v>
      </c>
      <c r="W1089" s="19" t="s">
        <v>31</v>
      </c>
      <c r="X1089" s="19" t="s">
        <v>2342</v>
      </c>
      <c r="Y1089" s="19" t="s">
        <v>33</v>
      </c>
      <c r="Z1089" s="19">
        <v>45</v>
      </c>
    </row>
    <row r="1090" spans="1:26" x14ac:dyDescent="0.3">
      <c r="A1090" s="19" t="s">
        <v>2341</v>
      </c>
      <c r="B1090" s="19" t="s">
        <v>2428</v>
      </c>
      <c r="C1090" s="19" t="s">
        <v>2429</v>
      </c>
      <c r="D1090" s="20">
        <v>45520</v>
      </c>
      <c r="E1090" s="21">
        <v>145000</v>
      </c>
      <c r="F1090" s="19" t="s">
        <v>27</v>
      </c>
      <c r="G1090" s="19" t="s">
        <v>28</v>
      </c>
      <c r="H1090" s="21">
        <v>145000</v>
      </c>
      <c r="I1090" s="21">
        <v>60100</v>
      </c>
      <c r="J1090" s="22">
        <f t="shared" si="68"/>
        <v>41.448275862068968</v>
      </c>
      <c r="K1090" s="21">
        <v>132597</v>
      </c>
      <c r="L1090" s="21">
        <v>7541</v>
      </c>
      <c r="M1090" s="21">
        <f t="shared" si="69"/>
        <v>137459</v>
      </c>
      <c r="N1090" s="21">
        <v>72918</v>
      </c>
      <c r="O1090" s="23">
        <f t="shared" si="70"/>
        <v>1.8851175292794646</v>
      </c>
      <c r="P1090" s="24">
        <v>949</v>
      </c>
      <c r="Q1090" s="25">
        <f t="shared" si="71"/>
        <v>144.84615384615384</v>
      </c>
      <c r="R1090" s="26" t="s">
        <v>2341</v>
      </c>
      <c r="S1090" s="27">
        <f>ABS(O1259-O1090)*100</f>
        <v>65.977749742062386</v>
      </c>
      <c r="T1090" s="19" t="s">
        <v>30</v>
      </c>
      <c r="U1090" s="19" t="s">
        <v>36</v>
      </c>
      <c r="V1090" s="21">
        <v>7541</v>
      </c>
      <c r="W1090" s="19" t="s">
        <v>31</v>
      </c>
      <c r="X1090" s="19" t="s">
        <v>2342</v>
      </c>
      <c r="Y1090" s="19" t="s">
        <v>33</v>
      </c>
      <c r="Z1090" s="19">
        <v>46</v>
      </c>
    </row>
    <row r="1091" spans="1:26" x14ac:dyDescent="0.3">
      <c r="A1091" s="10" t="s">
        <v>2341</v>
      </c>
      <c r="B1091" s="10" t="s">
        <v>2430</v>
      </c>
      <c r="C1091" s="10" t="s">
        <v>2431</v>
      </c>
      <c r="D1091" s="11">
        <v>45604</v>
      </c>
      <c r="E1091" s="12">
        <v>169000</v>
      </c>
      <c r="F1091" s="10" t="s">
        <v>27</v>
      </c>
      <c r="G1091" s="10" t="s">
        <v>28</v>
      </c>
      <c r="H1091" s="12">
        <v>169000</v>
      </c>
      <c r="I1091" s="12">
        <v>72600</v>
      </c>
      <c r="J1091" s="13">
        <f t="shared" si="68"/>
        <v>42.958579881656803</v>
      </c>
      <c r="K1091" s="12">
        <v>155950</v>
      </c>
      <c r="L1091" s="12">
        <v>14619</v>
      </c>
      <c r="M1091" s="12">
        <f t="shared" si="69"/>
        <v>154381</v>
      </c>
      <c r="N1091" s="12">
        <v>82408</v>
      </c>
      <c r="O1091" s="14">
        <f t="shared" si="70"/>
        <v>1.8733739442772546</v>
      </c>
      <c r="P1091" s="15">
        <v>1014</v>
      </c>
      <c r="Q1091" s="16">
        <f t="shared" si="71"/>
        <v>152.24950690335305</v>
      </c>
      <c r="R1091" s="17" t="s">
        <v>2341</v>
      </c>
      <c r="S1091" s="18">
        <f>ABS(O1259-O1091)*100</f>
        <v>64.803391241841382</v>
      </c>
      <c r="T1091" s="10" t="s">
        <v>30</v>
      </c>
      <c r="U1091" s="10" t="s">
        <v>31</v>
      </c>
      <c r="V1091" s="12">
        <v>9747</v>
      </c>
      <c r="W1091" s="10" t="s">
        <v>31</v>
      </c>
      <c r="X1091" s="10" t="s">
        <v>2342</v>
      </c>
      <c r="Y1091" s="10" t="s">
        <v>33</v>
      </c>
      <c r="Z1091" s="10">
        <v>46</v>
      </c>
    </row>
    <row r="1092" spans="1:26" x14ac:dyDescent="0.3">
      <c r="A1092" s="10" t="s">
        <v>2341</v>
      </c>
      <c r="B1092" s="10" t="s">
        <v>2432</v>
      </c>
      <c r="C1092" s="10" t="s">
        <v>2433</v>
      </c>
      <c r="D1092" s="11">
        <v>45205</v>
      </c>
      <c r="E1092" s="12">
        <v>260000</v>
      </c>
      <c r="F1092" s="10" t="s">
        <v>27</v>
      </c>
      <c r="G1092" s="10" t="s">
        <v>28</v>
      </c>
      <c r="H1092" s="12">
        <v>260000</v>
      </c>
      <c r="I1092" s="12">
        <v>106300</v>
      </c>
      <c r="J1092" s="13">
        <f t="shared" si="68"/>
        <v>40.884615384615387</v>
      </c>
      <c r="K1092" s="12">
        <v>278820</v>
      </c>
      <c r="L1092" s="12">
        <v>7169</v>
      </c>
      <c r="M1092" s="12">
        <f t="shared" si="69"/>
        <v>252831</v>
      </c>
      <c r="N1092" s="12">
        <v>158397</v>
      </c>
      <c r="O1092" s="14">
        <f t="shared" si="70"/>
        <v>1.5961855338169284</v>
      </c>
      <c r="P1092" s="15">
        <v>2502</v>
      </c>
      <c r="Q1092" s="16">
        <f t="shared" si="71"/>
        <v>101.05155875299761</v>
      </c>
      <c r="R1092" s="17" t="s">
        <v>2341</v>
      </c>
      <c r="S1092" s="18">
        <f>ABS(O1259-O1092)*100</f>
        <v>37.08455019580876</v>
      </c>
      <c r="T1092" s="10" t="s">
        <v>52</v>
      </c>
      <c r="U1092" s="10" t="s">
        <v>36</v>
      </c>
      <c r="V1092" s="12">
        <v>7169</v>
      </c>
      <c r="W1092" s="10" t="s">
        <v>31</v>
      </c>
      <c r="X1092" s="10" t="s">
        <v>2342</v>
      </c>
      <c r="Y1092" s="10" t="s">
        <v>33</v>
      </c>
      <c r="Z1092" s="10">
        <v>50</v>
      </c>
    </row>
    <row r="1093" spans="1:26" x14ac:dyDescent="0.3">
      <c r="A1093" s="19" t="s">
        <v>2341</v>
      </c>
      <c r="B1093" s="19" t="s">
        <v>2434</v>
      </c>
      <c r="C1093" s="19" t="s">
        <v>2435</v>
      </c>
      <c r="D1093" s="20">
        <v>45502</v>
      </c>
      <c r="E1093" s="21">
        <v>96000</v>
      </c>
      <c r="F1093" s="19" t="s">
        <v>27</v>
      </c>
      <c r="G1093" s="19" t="s">
        <v>28</v>
      </c>
      <c r="H1093" s="21">
        <v>96000</v>
      </c>
      <c r="I1093" s="21">
        <v>52200</v>
      </c>
      <c r="J1093" s="22">
        <f t="shared" si="68"/>
        <v>54.374999999999993</v>
      </c>
      <c r="K1093" s="21">
        <v>121300</v>
      </c>
      <c r="L1093" s="21">
        <v>7652</v>
      </c>
      <c r="M1093" s="21">
        <f t="shared" si="69"/>
        <v>88348</v>
      </c>
      <c r="N1093" s="21">
        <v>66267</v>
      </c>
      <c r="O1093" s="23">
        <f t="shared" si="70"/>
        <v>1.3332126095945191</v>
      </c>
      <c r="P1093" s="24">
        <v>1110</v>
      </c>
      <c r="Q1093" s="25">
        <f t="shared" si="71"/>
        <v>79.592792792792793</v>
      </c>
      <c r="R1093" s="26" t="s">
        <v>2341</v>
      </c>
      <c r="S1093" s="27">
        <f>ABS(O1259-O1093)*100</f>
        <v>10.787257773567838</v>
      </c>
      <c r="T1093" s="19" t="s">
        <v>43</v>
      </c>
      <c r="U1093" s="19" t="s">
        <v>36</v>
      </c>
      <c r="V1093" s="21">
        <v>7652</v>
      </c>
      <c r="W1093" s="19" t="s">
        <v>31</v>
      </c>
      <c r="X1093" s="19" t="s">
        <v>2342</v>
      </c>
      <c r="Y1093" s="19" t="s">
        <v>33</v>
      </c>
      <c r="Z1093" s="19">
        <v>45</v>
      </c>
    </row>
    <row r="1094" spans="1:26" x14ac:dyDescent="0.3">
      <c r="A1094" s="19" t="s">
        <v>2341</v>
      </c>
      <c r="B1094" s="19" t="s">
        <v>2436</v>
      </c>
      <c r="C1094" s="19" t="s">
        <v>2437</v>
      </c>
      <c r="D1094" s="20">
        <v>45183</v>
      </c>
      <c r="E1094" s="21">
        <v>135000</v>
      </c>
      <c r="F1094" s="19" t="s">
        <v>27</v>
      </c>
      <c r="G1094" s="19" t="s">
        <v>28</v>
      </c>
      <c r="H1094" s="21">
        <v>135000</v>
      </c>
      <c r="I1094" s="21">
        <v>40700</v>
      </c>
      <c r="J1094" s="22">
        <f t="shared" si="68"/>
        <v>30.148148148148145</v>
      </c>
      <c r="K1094" s="21">
        <v>110307</v>
      </c>
      <c r="L1094" s="21">
        <v>7652</v>
      </c>
      <c r="M1094" s="21">
        <f t="shared" si="69"/>
        <v>127348</v>
      </c>
      <c r="N1094" s="21">
        <v>59857</v>
      </c>
      <c r="O1094" s="23">
        <f t="shared" si="70"/>
        <v>2.1275372972250532</v>
      </c>
      <c r="P1094" s="24">
        <v>877</v>
      </c>
      <c r="Q1094" s="25">
        <f t="shared" si="71"/>
        <v>145.20866590649942</v>
      </c>
      <c r="R1094" s="26" t="s">
        <v>2341</v>
      </c>
      <c r="S1094" s="27">
        <f>ABS(O1259-O1094)*100</f>
        <v>90.219726536621252</v>
      </c>
      <c r="T1094" s="19" t="s">
        <v>43</v>
      </c>
      <c r="U1094" s="19" t="s">
        <v>36</v>
      </c>
      <c r="V1094" s="21">
        <v>7652</v>
      </c>
      <c r="W1094" s="19" t="s">
        <v>31</v>
      </c>
      <c r="X1094" s="19" t="s">
        <v>2342</v>
      </c>
      <c r="Y1094" s="19" t="s">
        <v>33</v>
      </c>
      <c r="Z1094" s="19">
        <v>45</v>
      </c>
    </row>
    <row r="1095" spans="1:26" x14ac:dyDescent="0.3">
      <c r="A1095" s="10" t="s">
        <v>2341</v>
      </c>
      <c r="B1095" s="10" t="s">
        <v>2438</v>
      </c>
      <c r="C1095" s="10" t="s">
        <v>2439</v>
      </c>
      <c r="D1095" s="11">
        <v>45688</v>
      </c>
      <c r="E1095" s="12">
        <v>111000</v>
      </c>
      <c r="F1095" s="10" t="s">
        <v>27</v>
      </c>
      <c r="G1095" s="10" t="s">
        <v>28</v>
      </c>
      <c r="H1095" s="12">
        <v>111000</v>
      </c>
      <c r="I1095" s="12">
        <v>38700</v>
      </c>
      <c r="J1095" s="13">
        <f t="shared" si="68"/>
        <v>34.864864864864863</v>
      </c>
      <c r="K1095" s="12">
        <v>89382</v>
      </c>
      <c r="L1095" s="12">
        <v>7652</v>
      </c>
      <c r="M1095" s="12">
        <f t="shared" si="69"/>
        <v>103348</v>
      </c>
      <c r="N1095" s="12">
        <v>47655</v>
      </c>
      <c r="O1095" s="14">
        <f t="shared" si="70"/>
        <v>2.1686706536564895</v>
      </c>
      <c r="P1095" s="15">
        <v>696</v>
      </c>
      <c r="Q1095" s="16">
        <f t="shared" si="71"/>
        <v>148.48850574712642</v>
      </c>
      <c r="R1095" s="17" t="s">
        <v>2341</v>
      </c>
      <c r="S1095" s="18">
        <f>ABS(O1259-O1095)*100</f>
        <v>94.333062179764866</v>
      </c>
      <c r="T1095" s="10" t="s">
        <v>30</v>
      </c>
      <c r="U1095" s="10" t="s">
        <v>31</v>
      </c>
      <c r="V1095" s="12">
        <v>7652</v>
      </c>
      <c r="W1095" s="10" t="s">
        <v>31</v>
      </c>
      <c r="X1095" s="10" t="s">
        <v>2342</v>
      </c>
      <c r="Y1095" s="10" t="s">
        <v>33</v>
      </c>
      <c r="Z1095" s="10">
        <v>45</v>
      </c>
    </row>
    <row r="1096" spans="1:26" x14ac:dyDescent="0.3">
      <c r="A1096" s="10" t="s">
        <v>2341</v>
      </c>
      <c r="B1096" s="10" t="s">
        <v>2438</v>
      </c>
      <c r="C1096" s="10" t="s">
        <v>2439</v>
      </c>
      <c r="D1096" s="11">
        <v>45604</v>
      </c>
      <c r="E1096" s="12">
        <v>66000</v>
      </c>
      <c r="F1096" s="10" t="s">
        <v>27</v>
      </c>
      <c r="G1096" s="10" t="s">
        <v>28</v>
      </c>
      <c r="H1096" s="12">
        <v>66000</v>
      </c>
      <c r="I1096" s="12">
        <v>38700</v>
      </c>
      <c r="J1096" s="13">
        <f t="shared" si="68"/>
        <v>58.636363636363633</v>
      </c>
      <c r="K1096" s="12">
        <v>89382</v>
      </c>
      <c r="L1096" s="12">
        <v>7652</v>
      </c>
      <c r="M1096" s="12">
        <f t="shared" si="69"/>
        <v>58348</v>
      </c>
      <c r="N1096" s="12">
        <v>47655</v>
      </c>
      <c r="O1096" s="14">
        <f t="shared" si="70"/>
        <v>1.2243835903892561</v>
      </c>
      <c r="P1096" s="15">
        <v>696</v>
      </c>
      <c r="Q1096" s="16">
        <f t="shared" si="71"/>
        <v>83.833333333333329</v>
      </c>
      <c r="R1096" s="17" t="s">
        <v>2341</v>
      </c>
      <c r="S1096" s="18">
        <f>ABS(O1259-O1096)*100</f>
        <v>9.564414695846235E-2</v>
      </c>
      <c r="T1096" s="10" t="s">
        <v>30</v>
      </c>
      <c r="U1096" s="10" t="s">
        <v>31</v>
      </c>
      <c r="V1096" s="12">
        <v>7652</v>
      </c>
      <c r="W1096" s="10" t="s">
        <v>31</v>
      </c>
      <c r="X1096" s="10" t="s">
        <v>2342</v>
      </c>
      <c r="Y1096" s="10" t="s">
        <v>33</v>
      </c>
      <c r="Z1096" s="10">
        <v>45</v>
      </c>
    </row>
    <row r="1097" spans="1:26" x14ac:dyDescent="0.3">
      <c r="A1097" s="19" t="s">
        <v>2341</v>
      </c>
      <c r="B1097" s="19" t="s">
        <v>2440</v>
      </c>
      <c r="C1097" s="19" t="s">
        <v>2441</v>
      </c>
      <c r="D1097" s="20">
        <v>45672</v>
      </c>
      <c r="E1097" s="21">
        <v>125000</v>
      </c>
      <c r="F1097" s="19" t="s">
        <v>27</v>
      </c>
      <c r="G1097" s="19" t="s">
        <v>28</v>
      </c>
      <c r="H1097" s="21">
        <v>125000</v>
      </c>
      <c r="I1097" s="21">
        <v>22200</v>
      </c>
      <c r="J1097" s="22">
        <f t="shared" si="68"/>
        <v>17.760000000000002</v>
      </c>
      <c r="K1097" s="21">
        <v>50066</v>
      </c>
      <c r="L1097" s="21">
        <v>7652</v>
      </c>
      <c r="M1097" s="21">
        <f t="shared" si="69"/>
        <v>117348</v>
      </c>
      <c r="N1097" s="21">
        <v>24731</v>
      </c>
      <c r="O1097" s="23">
        <f t="shared" si="70"/>
        <v>4.7449759411265218</v>
      </c>
      <c r="P1097" s="24">
        <v>609</v>
      </c>
      <c r="Q1097" s="25">
        <f t="shared" si="71"/>
        <v>192.68965517241378</v>
      </c>
      <c r="R1097" s="26" t="s">
        <v>2341</v>
      </c>
      <c r="S1097" s="27">
        <f>ABS(O1259-O1097)*100</f>
        <v>351.96359092676806</v>
      </c>
      <c r="T1097" s="19" t="s">
        <v>30</v>
      </c>
      <c r="U1097" s="19" t="s">
        <v>31</v>
      </c>
      <c r="V1097" s="21">
        <v>7652</v>
      </c>
      <c r="W1097" s="19" t="s">
        <v>31</v>
      </c>
      <c r="X1097" s="19" t="s">
        <v>2342</v>
      </c>
      <c r="Y1097" s="19" t="s">
        <v>33</v>
      </c>
      <c r="Z1097" s="19">
        <v>23</v>
      </c>
    </row>
    <row r="1098" spans="1:26" x14ac:dyDescent="0.3">
      <c r="A1098" s="19" t="s">
        <v>2341</v>
      </c>
      <c r="B1098" s="19" t="s">
        <v>2442</v>
      </c>
      <c r="C1098" s="19" t="s">
        <v>2443</v>
      </c>
      <c r="D1098" s="20">
        <v>45441</v>
      </c>
      <c r="E1098" s="21">
        <v>190000</v>
      </c>
      <c r="F1098" s="19" t="s">
        <v>27</v>
      </c>
      <c r="G1098" s="19" t="s">
        <v>28</v>
      </c>
      <c r="H1098" s="21">
        <v>190000</v>
      </c>
      <c r="I1098" s="21">
        <v>65800</v>
      </c>
      <c r="J1098" s="22">
        <f t="shared" si="68"/>
        <v>34.631578947368418</v>
      </c>
      <c r="K1098" s="21">
        <v>150365</v>
      </c>
      <c r="L1098" s="21">
        <v>15304</v>
      </c>
      <c r="M1098" s="21">
        <f t="shared" si="69"/>
        <v>174696</v>
      </c>
      <c r="N1098" s="21">
        <v>78752</v>
      </c>
      <c r="O1098" s="23">
        <f t="shared" si="70"/>
        <v>2.2183055668427469</v>
      </c>
      <c r="P1098" s="24">
        <v>1074</v>
      </c>
      <c r="Q1098" s="25">
        <f t="shared" si="71"/>
        <v>162.65921787709496</v>
      </c>
      <c r="R1098" s="26" t="s">
        <v>2341</v>
      </c>
      <c r="S1098" s="27">
        <f>ABS(O1259-O1098)*100</f>
        <v>99.296553498390622</v>
      </c>
      <c r="T1098" s="19" t="s">
        <v>43</v>
      </c>
      <c r="U1098" s="19" t="s">
        <v>36</v>
      </c>
      <c r="V1098" s="21">
        <v>15304</v>
      </c>
      <c r="W1098" s="19" t="s">
        <v>31</v>
      </c>
      <c r="X1098" s="19" t="s">
        <v>2342</v>
      </c>
      <c r="Y1098" s="19" t="s">
        <v>33</v>
      </c>
      <c r="Z1098" s="19">
        <v>45</v>
      </c>
    </row>
    <row r="1099" spans="1:26" x14ac:dyDescent="0.3">
      <c r="A1099" s="10" t="s">
        <v>2341</v>
      </c>
      <c r="B1099" s="10" t="s">
        <v>2444</v>
      </c>
      <c r="C1099" s="10" t="s">
        <v>2445</v>
      </c>
      <c r="D1099" s="11">
        <v>45138</v>
      </c>
      <c r="E1099" s="12">
        <v>70000</v>
      </c>
      <c r="F1099" s="10" t="s">
        <v>27</v>
      </c>
      <c r="G1099" s="10" t="s">
        <v>28</v>
      </c>
      <c r="H1099" s="12">
        <v>70000</v>
      </c>
      <c r="I1099" s="12">
        <v>36800</v>
      </c>
      <c r="J1099" s="13">
        <f t="shared" si="68"/>
        <v>52.571428571428569</v>
      </c>
      <c r="K1099" s="12">
        <v>103487</v>
      </c>
      <c r="L1099" s="12">
        <v>10642</v>
      </c>
      <c r="M1099" s="12">
        <f t="shared" si="69"/>
        <v>59358</v>
      </c>
      <c r="N1099" s="12">
        <v>54137</v>
      </c>
      <c r="O1099" s="14">
        <f t="shared" si="70"/>
        <v>1.0964405120342835</v>
      </c>
      <c r="P1099" s="15">
        <v>870</v>
      </c>
      <c r="Q1099" s="16">
        <f t="shared" si="71"/>
        <v>68.227586206896547</v>
      </c>
      <c r="R1099" s="17" t="s">
        <v>2341</v>
      </c>
      <c r="S1099" s="18">
        <f>ABS(O1259-O1099)*100</f>
        <v>12.889951982455727</v>
      </c>
      <c r="T1099" s="10" t="s">
        <v>43</v>
      </c>
      <c r="U1099" s="10" t="s">
        <v>36</v>
      </c>
      <c r="V1099" s="12">
        <v>7652</v>
      </c>
      <c r="W1099" s="10" t="s">
        <v>31</v>
      </c>
      <c r="X1099" s="10" t="s">
        <v>2342</v>
      </c>
      <c r="Y1099" s="10" t="s">
        <v>33</v>
      </c>
      <c r="Z1099" s="10">
        <v>45</v>
      </c>
    </row>
    <row r="1100" spans="1:26" x14ac:dyDescent="0.3">
      <c r="A1100" s="10" t="s">
        <v>2341</v>
      </c>
      <c r="B1100" s="10" t="s">
        <v>2446</v>
      </c>
      <c r="C1100" s="10" t="s">
        <v>2447</v>
      </c>
      <c r="D1100" s="11">
        <v>45413</v>
      </c>
      <c r="E1100" s="12">
        <v>110000</v>
      </c>
      <c r="F1100" s="10" t="s">
        <v>27</v>
      </c>
      <c r="G1100" s="10" t="s">
        <v>28</v>
      </c>
      <c r="H1100" s="12">
        <v>110000</v>
      </c>
      <c r="I1100" s="12">
        <v>38100</v>
      </c>
      <c r="J1100" s="13">
        <f t="shared" si="68"/>
        <v>34.63636363636364</v>
      </c>
      <c r="K1100" s="12">
        <v>86310</v>
      </c>
      <c r="L1100" s="12">
        <v>7708</v>
      </c>
      <c r="M1100" s="12">
        <f t="shared" si="69"/>
        <v>102292</v>
      </c>
      <c r="N1100" s="12">
        <v>45832</v>
      </c>
      <c r="O1100" s="14">
        <f t="shared" si="70"/>
        <v>2.2318903822656657</v>
      </c>
      <c r="P1100" s="15">
        <v>528</v>
      </c>
      <c r="Q1100" s="16">
        <f t="shared" si="71"/>
        <v>193.7348484848485</v>
      </c>
      <c r="R1100" s="17" t="s">
        <v>2341</v>
      </c>
      <c r="S1100" s="18">
        <f>ABS(O1259-O1100)*100</f>
        <v>100.65503504068249</v>
      </c>
      <c r="T1100" s="10" t="s">
        <v>30</v>
      </c>
      <c r="U1100" s="10" t="s">
        <v>36</v>
      </c>
      <c r="V1100" s="12">
        <v>7708</v>
      </c>
      <c r="W1100" s="10" t="s">
        <v>31</v>
      </c>
      <c r="X1100" s="10" t="s">
        <v>2342</v>
      </c>
      <c r="Y1100" s="10" t="s">
        <v>33</v>
      </c>
      <c r="Z1100" s="10">
        <v>45</v>
      </c>
    </row>
    <row r="1101" spans="1:26" x14ac:dyDescent="0.3">
      <c r="A1101" s="19" t="s">
        <v>2341</v>
      </c>
      <c r="B1101" s="19" t="s">
        <v>2448</v>
      </c>
      <c r="C1101" s="19" t="s">
        <v>2449</v>
      </c>
      <c r="D1101" s="20">
        <v>45432</v>
      </c>
      <c r="E1101" s="21">
        <v>110000</v>
      </c>
      <c r="F1101" s="19" t="s">
        <v>27</v>
      </c>
      <c r="G1101" s="19" t="s">
        <v>28</v>
      </c>
      <c r="H1101" s="21">
        <v>110000</v>
      </c>
      <c r="I1101" s="21">
        <v>39700</v>
      </c>
      <c r="J1101" s="22">
        <f t="shared" si="68"/>
        <v>36.090909090909093</v>
      </c>
      <c r="K1101" s="21">
        <v>94758</v>
      </c>
      <c r="L1101" s="21">
        <v>9054</v>
      </c>
      <c r="M1101" s="21">
        <f t="shared" si="69"/>
        <v>100946</v>
      </c>
      <c r="N1101" s="21">
        <v>49973</v>
      </c>
      <c r="O1101" s="23">
        <f t="shared" si="70"/>
        <v>2.0200108058351511</v>
      </c>
      <c r="P1101" s="24">
        <v>696</v>
      </c>
      <c r="Q1101" s="25">
        <f t="shared" si="71"/>
        <v>145.03735632183907</v>
      </c>
      <c r="R1101" s="26" t="s">
        <v>2341</v>
      </c>
      <c r="S1101" s="27">
        <f>ABS(O1259-O1101)*100</f>
        <v>79.46707739763103</v>
      </c>
      <c r="T1101" s="19" t="s">
        <v>30</v>
      </c>
      <c r="U1101" s="19" t="s">
        <v>36</v>
      </c>
      <c r="V1101" s="21">
        <v>7693</v>
      </c>
      <c r="W1101" s="19" t="s">
        <v>31</v>
      </c>
      <c r="X1101" s="19" t="s">
        <v>2342</v>
      </c>
      <c r="Y1101" s="19" t="s">
        <v>33</v>
      </c>
      <c r="Z1101" s="19">
        <v>45</v>
      </c>
    </row>
    <row r="1102" spans="1:26" x14ac:dyDescent="0.3">
      <c r="A1102" s="19" t="s">
        <v>2341</v>
      </c>
      <c r="B1102" s="19" t="s">
        <v>2470</v>
      </c>
      <c r="C1102" s="19" t="s">
        <v>2471</v>
      </c>
      <c r="D1102" s="20">
        <v>45663</v>
      </c>
      <c r="E1102" s="21">
        <v>149000</v>
      </c>
      <c r="F1102" s="19" t="s">
        <v>27</v>
      </c>
      <c r="G1102" s="19" t="s">
        <v>55</v>
      </c>
      <c r="H1102" s="21">
        <v>149000</v>
      </c>
      <c r="I1102" s="21">
        <v>64700</v>
      </c>
      <c r="J1102" s="22">
        <f t="shared" si="68"/>
        <v>43.422818791946312</v>
      </c>
      <c r="K1102" s="21">
        <v>264699</v>
      </c>
      <c r="L1102" s="21">
        <v>19074</v>
      </c>
      <c r="M1102" s="21">
        <f t="shared" si="69"/>
        <v>129926</v>
      </c>
      <c r="N1102" s="21">
        <v>143636</v>
      </c>
      <c r="O1102" s="23">
        <f t="shared" si="70"/>
        <v>0.90455039126681336</v>
      </c>
      <c r="P1102" s="24">
        <v>2002</v>
      </c>
      <c r="Q1102" s="25">
        <f t="shared" si="71"/>
        <v>64.898101898101899</v>
      </c>
      <c r="R1102" s="26" t="s">
        <v>2341</v>
      </c>
      <c r="S1102" s="27">
        <f>ABS(O1247-O1102)*100</f>
        <v>4.1406851465815127</v>
      </c>
      <c r="T1102" s="19" t="s">
        <v>30</v>
      </c>
      <c r="U1102" s="19" t="s">
        <v>31</v>
      </c>
      <c r="V1102" s="21">
        <v>18172</v>
      </c>
      <c r="W1102" s="19" t="s">
        <v>2472</v>
      </c>
      <c r="X1102" s="19" t="s">
        <v>2342</v>
      </c>
      <c r="Y1102" s="19" t="s">
        <v>2473</v>
      </c>
      <c r="Z1102" s="19">
        <v>103</v>
      </c>
    </row>
    <row r="1103" spans="1:26" x14ac:dyDescent="0.3">
      <c r="A1103" s="19" t="s">
        <v>2341</v>
      </c>
      <c r="B1103" s="19" t="s">
        <v>2472</v>
      </c>
      <c r="C1103" s="19" t="s">
        <v>2474</v>
      </c>
      <c r="D1103" s="20">
        <v>45566</v>
      </c>
      <c r="E1103" s="21">
        <v>80000</v>
      </c>
      <c r="F1103" s="19" t="s">
        <v>27</v>
      </c>
      <c r="G1103" s="19" t="s">
        <v>55</v>
      </c>
      <c r="H1103" s="21">
        <v>80000</v>
      </c>
      <c r="I1103" s="21">
        <v>64700</v>
      </c>
      <c r="J1103" s="22">
        <f t="shared" si="68"/>
        <v>80.875</v>
      </c>
      <c r="K1103" s="21">
        <v>143219</v>
      </c>
      <c r="L1103" s="21">
        <v>19074</v>
      </c>
      <c r="M1103" s="21">
        <f t="shared" si="69"/>
        <v>60926</v>
      </c>
      <c r="N1103" s="21">
        <v>72387</v>
      </c>
      <c r="O1103" s="23">
        <f t="shared" si="70"/>
        <v>0.8416704656913534</v>
      </c>
      <c r="P1103" s="24">
        <v>1001</v>
      </c>
      <c r="Q1103" s="25">
        <f t="shared" si="71"/>
        <v>60.865134865134863</v>
      </c>
      <c r="R1103" s="26" t="s">
        <v>2341</v>
      </c>
      <c r="S1103" s="27">
        <f>ABS(O1247-O1103)*100</f>
        <v>10.428677704127509</v>
      </c>
      <c r="T1103" s="19" t="s">
        <v>30</v>
      </c>
      <c r="U1103" s="19" t="s">
        <v>31</v>
      </c>
      <c r="V1103" s="21">
        <v>18172</v>
      </c>
      <c r="W1103" s="19" t="s">
        <v>2470</v>
      </c>
      <c r="X1103" s="19" t="s">
        <v>2342</v>
      </c>
      <c r="Y1103" s="19" t="s">
        <v>33</v>
      </c>
      <c r="Z1103" s="19">
        <v>51</v>
      </c>
    </row>
    <row r="1104" spans="1:26" x14ac:dyDescent="0.3">
      <c r="A1104" s="10" t="s">
        <v>2341</v>
      </c>
      <c r="B1104" s="10" t="s">
        <v>2475</v>
      </c>
      <c r="C1104" s="10" t="s">
        <v>2476</v>
      </c>
      <c r="D1104" s="11">
        <v>45527</v>
      </c>
      <c r="E1104" s="12">
        <v>230000</v>
      </c>
      <c r="F1104" s="10" t="s">
        <v>27</v>
      </c>
      <c r="G1104" s="10" t="s">
        <v>28</v>
      </c>
      <c r="H1104" s="12">
        <v>230000</v>
      </c>
      <c r="I1104" s="12">
        <v>79100</v>
      </c>
      <c r="J1104" s="13">
        <f t="shared" si="68"/>
        <v>34.391304347826086</v>
      </c>
      <c r="K1104" s="12">
        <v>174836</v>
      </c>
      <c r="L1104" s="12">
        <v>22707</v>
      </c>
      <c r="M1104" s="12">
        <f t="shared" si="69"/>
        <v>207293</v>
      </c>
      <c r="N1104" s="12">
        <v>88704</v>
      </c>
      <c r="O1104" s="14">
        <f t="shared" si="70"/>
        <v>2.3369070165945165</v>
      </c>
      <c r="P1104" s="15">
        <v>1057</v>
      </c>
      <c r="Q1104" s="16">
        <f t="shared" si="71"/>
        <v>196.11447492904446</v>
      </c>
      <c r="R1104" s="17" t="s">
        <v>2341</v>
      </c>
      <c r="S1104" s="18">
        <f>ABS(O1247-O1104)*100</f>
        <v>139.09497738618879</v>
      </c>
      <c r="T1104" s="10" t="s">
        <v>43</v>
      </c>
      <c r="U1104" s="10" t="s">
        <v>36</v>
      </c>
      <c r="V1104" s="12">
        <v>22707</v>
      </c>
      <c r="W1104" s="10" t="s">
        <v>31</v>
      </c>
      <c r="X1104" s="10" t="s">
        <v>2342</v>
      </c>
      <c r="Y1104" s="10" t="s">
        <v>33</v>
      </c>
      <c r="Z1104" s="10">
        <v>45</v>
      </c>
    </row>
    <row r="1105" spans="1:26" x14ac:dyDescent="0.3">
      <c r="A1105" s="10" t="s">
        <v>2341</v>
      </c>
      <c r="B1105" s="10" t="s">
        <v>2475</v>
      </c>
      <c r="C1105" s="10" t="s">
        <v>2476</v>
      </c>
      <c r="D1105" s="11">
        <v>45422</v>
      </c>
      <c r="E1105" s="12">
        <v>187500</v>
      </c>
      <c r="F1105" s="10" t="s">
        <v>27</v>
      </c>
      <c r="G1105" s="10" t="s">
        <v>28</v>
      </c>
      <c r="H1105" s="12">
        <v>187500</v>
      </c>
      <c r="I1105" s="12">
        <v>79100</v>
      </c>
      <c r="J1105" s="13">
        <f t="shared" si="68"/>
        <v>42.186666666666667</v>
      </c>
      <c r="K1105" s="12">
        <v>174836</v>
      </c>
      <c r="L1105" s="12">
        <v>22707</v>
      </c>
      <c r="M1105" s="12">
        <f t="shared" si="69"/>
        <v>164793</v>
      </c>
      <c r="N1105" s="12">
        <v>88704</v>
      </c>
      <c r="O1105" s="14">
        <f t="shared" si="70"/>
        <v>1.8577854437229437</v>
      </c>
      <c r="P1105" s="15">
        <v>1057</v>
      </c>
      <c r="Q1105" s="16">
        <f t="shared" si="71"/>
        <v>155.90633869441817</v>
      </c>
      <c r="R1105" s="17" t="s">
        <v>2341</v>
      </c>
      <c r="S1105" s="18">
        <f>ABS(O1247-O1105)*100</f>
        <v>91.182820099031531</v>
      </c>
      <c r="T1105" s="10" t="s">
        <v>43</v>
      </c>
      <c r="U1105" s="10" t="s">
        <v>36</v>
      </c>
      <c r="V1105" s="12">
        <v>22707</v>
      </c>
      <c r="W1105" s="10" t="s">
        <v>31</v>
      </c>
      <c r="X1105" s="10" t="s">
        <v>2342</v>
      </c>
      <c r="Y1105" s="10" t="s">
        <v>33</v>
      </c>
      <c r="Z1105" s="10">
        <v>45</v>
      </c>
    </row>
    <row r="1106" spans="1:26" x14ac:dyDescent="0.3">
      <c r="A1106" s="19" t="s">
        <v>2341</v>
      </c>
      <c r="B1106" s="19" t="s">
        <v>2477</v>
      </c>
      <c r="C1106" s="19" t="s">
        <v>2478</v>
      </c>
      <c r="D1106" s="20">
        <v>45212</v>
      </c>
      <c r="E1106" s="21">
        <v>138000</v>
      </c>
      <c r="F1106" s="19" t="s">
        <v>27</v>
      </c>
      <c r="G1106" s="19" t="s">
        <v>28</v>
      </c>
      <c r="H1106" s="21">
        <v>138000</v>
      </c>
      <c r="I1106" s="21">
        <v>56100</v>
      </c>
      <c r="J1106" s="22">
        <f t="shared" si="68"/>
        <v>40.652173913043477</v>
      </c>
      <c r="K1106" s="21">
        <v>144221</v>
      </c>
      <c r="L1106" s="21">
        <v>8650</v>
      </c>
      <c r="M1106" s="21">
        <f t="shared" si="69"/>
        <v>129350</v>
      </c>
      <c r="N1106" s="21">
        <v>79050</v>
      </c>
      <c r="O1106" s="23">
        <f t="shared" si="70"/>
        <v>1.6363061353573687</v>
      </c>
      <c r="P1106" s="24">
        <v>1071</v>
      </c>
      <c r="Q1106" s="25">
        <f t="shared" si="71"/>
        <v>120.7749766573296</v>
      </c>
      <c r="R1106" s="26" t="s">
        <v>2341</v>
      </c>
      <c r="S1106" s="27">
        <f>ABS(O1247-O1106)*100</f>
        <v>69.034889262474024</v>
      </c>
      <c r="T1106" s="19" t="s">
        <v>30</v>
      </c>
      <c r="U1106" s="19" t="s">
        <v>36</v>
      </c>
      <c r="V1106" s="21">
        <v>8650</v>
      </c>
      <c r="W1106" s="19" t="s">
        <v>31</v>
      </c>
      <c r="X1106" s="19" t="s">
        <v>2342</v>
      </c>
      <c r="Y1106" s="19" t="s">
        <v>33</v>
      </c>
      <c r="Z1106" s="19">
        <v>50</v>
      </c>
    </row>
    <row r="1107" spans="1:26" x14ac:dyDescent="0.3">
      <c r="A1107" s="19" t="s">
        <v>2341</v>
      </c>
      <c r="B1107" s="19" t="s">
        <v>2479</v>
      </c>
      <c r="C1107" s="19" t="s">
        <v>2480</v>
      </c>
      <c r="D1107" s="20">
        <v>45615</v>
      </c>
      <c r="E1107" s="21">
        <v>99900</v>
      </c>
      <c r="F1107" s="19" t="s">
        <v>27</v>
      </c>
      <c r="G1107" s="19" t="s">
        <v>28</v>
      </c>
      <c r="H1107" s="21">
        <v>99900</v>
      </c>
      <c r="I1107" s="21">
        <v>48600</v>
      </c>
      <c r="J1107" s="22">
        <f t="shared" si="68"/>
        <v>48.648648648648653</v>
      </c>
      <c r="K1107" s="21">
        <v>110897</v>
      </c>
      <c r="L1107" s="21">
        <v>8650</v>
      </c>
      <c r="M1107" s="21">
        <f t="shared" si="69"/>
        <v>91250</v>
      </c>
      <c r="N1107" s="21">
        <v>59619</v>
      </c>
      <c r="O1107" s="23">
        <f t="shared" si="70"/>
        <v>1.5305523406967578</v>
      </c>
      <c r="P1107" s="24">
        <v>744</v>
      </c>
      <c r="Q1107" s="25">
        <f t="shared" si="71"/>
        <v>122.64784946236558</v>
      </c>
      <c r="R1107" s="26" t="s">
        <v>2341</v>
      </c>
      <c r="S1107" s="27">
        <f>ABS(O1247-O1107)*100</f>
        <v>58.459509796412931</v>
      </c>
      <c r="T1107" s="19" t="s">
        <v>30</v>
      </c>
      <c r="U1107" s="19" t="s">
        <v>31</v>
      </c>
      <c r="V1107" s="21">
        <v>8650</v>
      </c>
      <c r="W1107" s="19" t="s">
        <v>31</v>
      </c>
      <c r="X1107" s="19" t="s">
        <v>2342</v>
      </c>
      <c r="Y1107" s="19" t="s">
        <v>33</v>
      </c>
      <c r="Z1107" s="19">
        <v>45</v>
      </c>
    </row>
    <row r="1108" spans="1:26" x14ac:dyDescent="0.3">
      <c r="A1108" s="10" t="s">
        <v>2341</v>
      </c>
      <c r="B1108" s="10" t="s">
        <v>2481</v>
      </c>
      <c r="C1108" s="10" t="s">
        <v>2482</v>
      </c>
      <c r="D1108" s="11">
        <v>45448</v>
      </c>
      <c r="E1108" s="12">
        <v>181000</v>
      </c>
      <c r="F1108" s="10" t="s">
        <v>27</v>
      </c>
      <c r="G1108" s="10" t="s">
        <v>28</v>
      </c>
      <c r="H1108" s="12">
        <v>181000</v>
      </c>
      <c r="I1108" s="12">
        <v>61700</v>
      </c>
      <c r="J1108" s="13">
        <f t="shared" si="68"/>
        <v>34.088397790055247</v>
      </c>
      <c r="K1108" s="12">
        <v>141951</v>
      </c>
      <c r="L1108" s="12">
        <v>17926</v>
      </c>
      <c r="M1108" s="12">
        <f t="shared" si="69"/>
        <v>163074</v>
      </c>
      <c r="N1108" s="12">
        <v>72317</v>
      </c>
      <c r="O1108" s="14">
        <f t="shared" si="70"/>
        <v>2.2549884536139495</v>
      </c>
      <c r="P1108" s="15">
        <v>1152</v>
      </c>
      <c r="Q1108" s="16">
        <f t="shared" si="71"/>
        <v>141.55729166666666</v>
      </c>
      <c r="R1108" s="17" t="s">
        <v>2341</v>
      </c>
      <c r="S1108" s="18">
        <f>ABS(O1247-O1108)*100</f>
        <v>130.90312108813208</v>
      </c>
      <c r="T1108" s="10" t="s">
        <v>30</v>
      </c>
      <c r="U1108" s="10" t="s">
        <v>36</v>
      </c>
      <c r="V1108" s="12">
        <v>17301</v>
      </c>
      <c r="W1108" s="10" t="s">
        <v>31</v>
      </c>
      <c r="X1108" s="10" t="s">
        <v>2342</v>
      </c>
      <c r="Y1108" s="10" t="s">
        <v>33</v>
      </c>
      <c r="Z1108" s="10">
        <v>45</v>
      </c>
    </row>
    <row r="1109" spans="1:26" x14ac:dyDescent="0.3">
      <c r="A1109" s="10" t="s">
        <v>2341</v>
      </c>
      <c r="B1109" s="10" t="s">
        <v>2483</v>
      </c>
      <c r="C1109" s="10" t="s">
        <v>2484</v>
      </c>
      <c r="D1109" s="11">
        <v>45665</v>
      </c>
      <c r="E1109" s="12">
        <v>160000</v>
      </c>
      <c r="F1109" s="10" t="s">
        <v>27</v>
      </c>
      <c r="G1109" s="10" t="s">
        <v>28</v>
      </c>
      <c r="H1109" s="12">
        <v>160000</v>
      </c>
      <c r="I1109" s="12">
        <v>59400</v>
      </c>
      <c r="J1109" s="13">
        <f t="shared" si="68"/>
        <v>37.125</v>
      </c>
      <c r="K1109" s="12">
        <v>132523</v>
      </c>
      <c r="L1109" s="12">
        <v>8650</v>
      </c>
      <c r="M1109" s="12">
        <f t="shared" si="69"/>
        <v>151350</v>
      </c>
      <c r="N1109" s="12">
        <v>72229</v>
      </c>
      <c r="O1109" s="14">
        <f t="shared" si="70"/>
        <v>2.095418737626161</v>
      </c>
      <c r="P1109" s="15">
        <v>1020</v>
      </c>
      <c r="Q1109" s="16">
        <f t="shared" si="71"/>
        <v>148.38235294117646</v>
      </c>
      <c r="R1109" s="17" t="s">
        <v>2341</v>
      </c>
      <c r="S1109" s="18">
        <f>ABS(O1247-O1109)*100</f>
        <v>114.94614948935325</v>
      </c>
      <c r="T1109" s="10" t="s">
        <v>30</v>
      </c>
      <c r="U1109" s="10" t="s">
        <v>31</v>
      </c>
      <c r="V1109" s="12">
        <v>8650</v>
      </c>
      <c r="W1109" s="10" t="s">
        <v>31</v>
      </c>
      <c r="X1109" s="10" t="s">
        <v>2342</v>
      </c>
      <c r="Y1109" s="10" t="s">
        <v>33</v>
      </c>
      <c r="Z1109" s="10">
        <v>50</v>
      </c>
    </row>
    <row r="1110" spans="1:26" x14ac:dyDescent="0.3">
      <c r="A1110" s="19" t="s">
        <v>2341</v>
      </c>
      <c r="B1110" s="19" t="s">
        <v>2485</v>
      </c>
      <c r="C1110" s="19" t="s">
        <v>2486</v>
      </c>
      <c r="D1110" s="20">
        <v>45744</v>
      </c>
      <c r="E1110" s="21">
        <v>186000</v>
      </c>
      <c r="F1110" s="19" t="s">
        <v>27</v>
      </c>
      <c r="G1110" s="19" t="s">
        <v>28</v>
      </c>
      <c r="H1110" s="21">
        <v>186000</v>
      </c>
      <c r="I1110" s="21">
        <v>73200</v>
      </c>
      <c r="J1110" s="22">
        <f t="shared" si="68"/>
        <v>39.354838709677423</v>
      </c>
      <c r="K1110" s="21">
        <v>161110</v>
      </c>
      <c r="L1110" s="21">
        <v>34462</v>
      </c>
      <c r="M1110" s="21">
        <f t="shared" si="69"/>
        <v>151538</v>
      </c>
      <c r="N1110" s="21">
        <v>73847</v>
      </c>
      <c r="O1110" s="23">
        <f t="shared" si="70"/>
        <v>2.052053570219508</v>
      </c>
      <c r="P1110" s="24">
        <v>949</v>
      </c>
      <c r="Q1110" s="25">
        <f t="shared" si="71"/>
        <v>159.68177028451001</v>
      </c>
      <c r="R1110" s="26" t="s">
        <v>2341</v>
      </c>
      <c r="S1110" s="27">
        <f>ABS(O1247-O1110)*100</f>
        <v>110.60963274868794</v>
      </c>
      <c r="T1110" s="19" t="s">
        <v>30</v>
      </c>
      <c r="U1110" s="19" t="s">
        <v>31</v>
      </c>
      <c r="V1110" s="21">
        <v>32938</v>
      </c>
      <c r="W1110" s="19" t="s">
        <v>31</v>
      </c>
      <c r="X1110" s="19" t="s">
        <v>2342</v>
      </c>
      <c r="Y1110" s="19" t="s">
        <v>33</v>
      </c>
      <c r="Z1110" s="19">
        <v>43</v>
      </c>
    </row>
    <row r="1111" spans="1:26" x14ac:dyDescent="0.3">
      <c r="A1111" s="19" t="s">
        <v>2341</v>
      </c>
      <c r="B1111" s="19" t="s">
        <v>2487</v>
      </c>
      <c r="C1111" s="19" t="s">
        <v>2488</v>
      </c>
      <c r="D1111" s="20">
        <v>45187</v>
      </c>
      <c r="E1111" s="21">
        <v>150000</v>
      </c>
      <c r="F1111" s="19" t="s">
        <v>27</v>
      </c>
      <c r="G1111" s="19" t="s">
        <v>28</v>
      </c>
      <c r="H1111" s="21">
        <v>150000</v>
      </c>
      <c r="I1111" s="21">
        <v>50100</v>
      </c>
      <c r="J1111" s="22">
        <f t="shared" si="68"/>
        <v>33.4</v>
      </c>
      <c r="K1111" s="21">
        <v>133974</v>
      </c>
      <c r="L1111" s="21">
        <v>11358</v>
      </c>
      <c r="M1111" s="21">
        <f t="shared" si="69"/>
        <v>138642</v>
      </c>
      <c r="N1111" s="21">
        <v>71496</v>
      </c>
      <c r="O1111" s="23">
        <f t="shared" si="70"/>
        <v>1.9391574353810004</v>
      </c>
      <c r="P1111" s="24">
        <v>976</v>
      </c>
      <c r="Q1111" s="25">
        <f t="shared" si="71"/>
        <v>142.05122950819671</v>
      </c>
      <c r="R1111" s="26" t="s">
        <v>2341</v>
      </c>
      <c r="S1111" s="27">
        <f>ABS(O1247-O1111)*100</f>
        <v>99.320019264837185</v>
      </c>
      <c r="T1111" s="19" t="s">
        <v>30</v>
      </c>
      <c r="U1111" s="19" t="s">
        <v>36</v>
      </c>
      <c r="V1111" s="21">
        <v>11358</v>
      </c>
      <c r="W1111" s="19" t="s">
        <v>31</v>
      </c>
      <c r="X1111" s="19" t="s">
        <v>2342</v>
      </c>
      <c r="Y1111" s="19" t="s">
        <v>33</v>
      </c>
      <c r="Z1111" s="19">
        <v>45</v>
      </c>
    </row>
    <row r="1112" spans="1:26" x14ac:dyDescent="0.3">
      <c r="A1112" s="10" t="s">
        <v>2341</v>
      </c>
      <c r="B1112" s="10" t="s">
        <v>2489</v>
      </c>
      <c r="C1112" s="10" t="s">
        <v>2490</v>
      </c>
      <c r="D1112" s="11">
        <v>45383</v>
      </c>
      <c r="E1112" s="12">
        <v>151000</v>
      </c>
      <c r="F1112" s="10" t="s">
        <v>27</v>
      </c>
      <c r="G1112" s="10" t="s">
        <v>28</v>
      </c>
      <c r="H1112" s="12">
        <v>151000</v>
      </c>
      <c r="I1112" s="12">
        <v>62400</v>
      </c>
      <c r="J1112" s="13">
        <f t="shared" si="68"/>
        <v>41.324503311258276</v>
      </c>
      <c r="K1112" s="12">
        <v>141819</v>
      </c>
      <c r="L1112" s="12">
        <v>17301</v>
      </c>
      <c r="M1112" s="12">
        <f t="shared" si="69"/>
        <v>133699</v>
      </c>
      <c r="N1112" s="12">
        <v>72605</v>
      </c>
      <c r="O1112" s="14">
        <f t="shared" si="70"/>
        <v>1.841457199917361</v>
      </c>
      <c r="P1112" s="15">
        <v>967</v>
      </c>
      <c r="Q1112" s="16">
        <f t="shared" si="71"/>
        <v>138.26163391933815</v>
      </c>
      <c r="R1112" s="17" t="s">
        <v>2341</v>
      </c>
      <c r="S1112" s="18">
        <f>ABS(O1247-O1112)*100</f>
        <v>89.549995718473255</v>
      </c>
      <c r="T1112" s="10" t="s">
        <v>30</v>
      </c>
      <c r="U1112" s="10" t="s">
        <v>36</v>
      </c>
      <c r="V1112" s="12">
        <v>17301</v>
      </c>
      <c r="W1112" s="10" t="s">
        <v>31</v>
      </c>
      <c r="X1112" s="10" t="s">
        <v>2342</v>
      </c>
      <c r="Y1112" s="10" t="s">
        <v>33</v>
      </c>
      <c r="Z1112" s="10">
        <v>45</v>
      </c>
    </row>
    <row r="1113" spans="1:26" x14ac:dyDescent="0.3">
      <c r="A1113" s="10" t="s">
        <v>2493</v>
      </c>
      <c r="B1113" s="10" t="s">
        <v>2491</v>
      </c>
      <c r="C1113" s="10" t="s">
        <v>2492</v>
      </c>
      <c r="D1113" s="11">
        <v>45562</v>
      </c>
      <c r="E1113" s="12">
        <v>169900</v>
      </c>
      <c r="F1113" s="10" t="s">
        <v>27</v>
      </c>
      <c r="G1113" s="10" t="s">
        <v>28</v>
      </c>
      <c r="H1113" s="12">
        <v>169900</v>
      </c>
      <c r="I1113" s="12">
        <v>86000</v>
      </c>
      <c r="J1113" s="13">
        <f t="shared" si="68"/>
        <v>50.618010594467336</v>
      </c>
      <c r="K1113" s="12">
        <v>185289</v>
      </c>
      <c r="L1113" s="12">
        <v>7594</v>
      </c>
      <c r="M1113" s="12">
        <f t="shared" si="69"/>
        <v>162306</v>
      </c>
      <c r="N1113" s="12">
        <v>98174</v>
      </c>
      <c r="O1113" s="14">
        <f t="shared" si="70"/>
        <v>1.6532483142176135</v>
      </c>
      <c r="P1113" s="15">
        <v>1017</v>
      </c>
      <c r="Q1113" s="16">
        <f t="shared" si="71"/>
        <v>159.59292035398229</v>
      </c>
      <c r="R1113" s="17" t="s">
        <v>2493</v>
      </c>
      <c r="S1113" s="18">
        <f>ABS(O1247-O1113)*100</f>
        <v>70.7291071484985</v>
      </c>
      <c r="T1113" s="10" t="s">
        <v>30</v>
      </c>
      <c r="U1113" s="10" t="s">
        <v>31</v>
      </c>
      <c r="V1113" s="12">
        <v>7594</v>
      </c>
      <c r="W1113" s="10" t="s">
        <v>31</v>
      </c>
      <c r="X1113" s="10" t="s">
        <v>2494</v>
      </c>
      <c r="Y1113" s="10" t="s">
        <v>33</v>
      </c>
      <c r="Z1113" s="10">
        <v>49</v>
      </c>
    </row>
    <row r="1114" spans="1:26" x14ac:dyDescent="0.3">
      <c r="A1114" s="19" t="s">
        <v>2497</v>
      </c>
      <c r="B1114" s="19" t="s">
        <v>2495</v>
      </c>
      <c r="C1114" s="19" t="s">
        <v>2496</v>
      </c>
      <c r="D1114" s="20">
        <v>45090</v>
      </c>
      <c r="E1114" s="21">
        <v>128000</v>
      </c>
      <c r="F1114" s="19" t="s">
        <v>27</v>
      </c>
      <c r="G1114" s="19" t="s">
        <v>28</v>
      </c>
      <c r="H1114" s="21">
        <v>128000</v>
      </c>
      <c r="I1114" s="21">
        <v>52900</v>
      </c>
      <c r="J1114" s="22">
        <f t="shared" si="68"/>
        <v>41.328125</v>
      </c>
      <c r="K1114" s="21">
        <v>143973</v>
      </c>
      <c r="L1114" s="21">
        <v>13560</v>
      </c>
      <c r="M1114" s="21">
        <f t="shared" si="69"/>
        <v>114440</v>
      </c>
      <c r="N1114" s="21">
        <v>86942</v>
      </c>
      <c r="O1114" s="23">
        <f t="shared" si="70"/>
        <v>1.3162798187297278</v>
      </c>
      <c r="P1114" s="24">
        <v>1193</v>
      </c>
      <c r="Q1114" s="25">
        <f t="shared" si="71"/>
        <v>95.92623637887678</v>
      </c>
      <c r="R1114" s="26" t="s">
        <v>2497</v>
      </c>
      <c r="S1114" s="27">
        <f>ABS(O1247-O1114)*100</f>
        <v>37.032257599709929</v>
      </c>
      <c r="T1114" s="19" t="s">
        <v>30</v>
      </c>
      <c r="U1114" s="19" t="s">
        <v>36</v>
      </c>
      <c r="V1114" s="21">
        <v>13560</v>
      </c>
      <c r="W1114" s="19" t="s">
        <v>31</v>
      </c>
      <c r="X1114" s="19" t="s">
        <v>2498</v>
      </c>
      <c r="Y1114" s="19" t="s">
        <v>33</v>
      </c>
      <c r="Z1114" s="19">
        <v>49</v>
      </c>
    </row>
    <row r="1115" spans="1:26" x14ac:dyDescent="0.3">
      <c r="A1115" s="19" t="s">
        <v>2497</v>
      </c>
      <c r="B1115" s="19" t="s">
        <v>2499</v>
      </c>
      <c r="C1115" s="19" t="s">
        <v>2500</v>
      </c>
      <c r="D1115" s="20">
        <v>45709</v>
      </c>
      <c r="E1115" s="21">
        <v>139000</v>
      </c>
      <c r="F1115" s="19" t="s">
        <v>27</v>
      </c>
      <c r="G1115" s="19" t="s">
        <v>28</v>
      </c>
      <c r="H1115" s="21">
        <v>139000</v>
      </c>
      <c r="I1115" s="21">
        <v>62700</v>
      </c>
      <c r="J1115" s="22">
        <f t="shared" si="68"/>
        <v>45.10791366906475</v>
      </c>
      <c r="K1115" s="21">
        <v>143094</v>
      </c>
      <c r="L1115" s="21">
        <v>13560</v>
      </c>
      <c r="M1115" s="21">
        <f t="shared" si="69"/>
        <v>125440</v>
      </c>
      <c r="N1115" s="21">
        <v>86356</v>
      </c>
      <c r="O1115" s="23">
        <f t="shared" si="70"/>
        <v>1.4525915975728381</v>
      </c>
      <c r="P1115" s="24">
        <v>1193</v>
      </c>
      <c r="Q1115" s="25">
        <f t="shared" si="71"/>
        <v>105.14668901927912</v>
      </c>
      <c r="R1115" s="26" t="s">
        <v>2497</v>
      </c>
      <c r="S1115" s="27">
        <f>ABS(O1247-O1115)*100</f>
        <v>50.663435484020958</v>
      </c>
      <c r="T1115" s="19" t="s">
        <v>30</v>
      </c>
      <c r="U1115" s="19" t="s">
        <v>31</v>
      </c>
      <c r="V1115" s="21">
        <v>13560</v>
      </c>
      <c r="W1115" s="19" t="s">
        <v>31</v>
      </c>
      <c r="X1115" s="19" t="s">
        <v>2498</v>
      </c>
      <c r="Y1115" s="19" t="s">
        <v>33</v>
      </c>
      <c r="Z1115" s="19">
        <v>49</v>
      </c>
    </row>
    <row r="1116" spans="1:26" x14ac:dyDescent="0.3">
      <c r="A1116" s="10" t="s">
        <v>2497</v>
      </c>
      <c r="B1116" s="10" t="s">
        <v>2499</v>
      </c>
      <c r="C1116" s="10" t="s">
        <v>2500</v>
      </c>
      <c r="D1116" s="11">
        <v>45622</v>
      </c>
      <c r="E1116" s="12">
        <v>88000</v>
      </c>
      <c r="F1116" s="10" t="s">
        <v>27</v>
      </c>
      <c r="G1116" s="10" t="s">
        <v>28</v>
      </c>
      <c r="H1116" s="12">
        <v>88000</v>
      </c>
      <c r="I1116" s="12">
        <v>62700</v>
      </c>
      <c r="J1116" s="13">
        <f t="shared" si="68"/>
        <v>71.25</v>
      </c>
      <c r="K1116" s="12">
        <v>143094</v>
      </c>
      <c r="L1116" s="12">
        <v>13560</v>
      </c>
      <c r="M1116" s="12">
        <f t="shared" si="69"/>
        <v>74440</v>
      </c>
      <c r="N1116" s="12">
        <v>86356</v>
      </c>
      <c r="O1116" s="14">
        <f t="shared" si="70"/>
        <v>0.86201306220760576</v>
      </c>
      <c r="P1116" s="15">
        <v>1193</v>
      </c>
      <c r="Q1116" s="16">
        <f t="shared" si="71"/>
        <v>62.397317686504607</v>
      </c>
      <c r="R1116" s="17" t="s">
        <v>2497</v>
      </c>
      <c r="S1116" s="18">
        <f>ABS(O1247-O1116)*100</f>
        <v>8.3944180525022727</v>
      </c>
      <c r="T1116" s="10" t="s">
        <v>30</v>
      </c>
      <c r="U1116" s="10" t="s">
        <v>31</v>
      </c>
      <c r="V1116" s="12">
        <v>13560</v>
      </c>
      <c r="W1116" s="10" t="s">
        <v>31</v>
      </c>
      <c r="X1116" s="10" t="s">
        <v>2498</v>
      </c>
      <c r="Y1116" s="10" t="s">
        <v>33</v>
      </c>
      <c r="Z1116" s="10">
        <v>49</v>
      </c>
    </row>
    <row r="1117" spans="1:26" x14ac:dyDescent="0.3">
      <c r="A1117" s="10" t="s">
        <v>2497</v>
      </c>
      <c r="B1117" s="10" t="s">
        <v>2501</v>
      </c>
      <c r="C1117" s="10" t="s">
        <v>2502</v>
      </c>
      <c r="D1117" s="11">
        <v>45051</v>
      </c>
      <c r="E1117" s="12">
        <v>154400</v>
      </c>
      <c r="F1117" s="10" t="s">
        <v>27</v>
      </c>
      <c r="G1117" s="10" t="s">
        <v>28</v>
      </c>
      <c r="H1117" s="12">
        <v>154400</v>
      </c>
      <c r="I1117" s="12">
        <v>52800</v>
      </c>
      <c r="J1117" s="13">
        <f t="shared" si="68"/>
        <v>34.196891191709845</v>
      </c>
      <c r="K1117" s="12">
        <v>146807</v>
      </c>
      <c r="L1117" s="12">
        <v>13560</v>
      </c>
      <c r="M1117" s="12">
        <f t="shared" si="69"/>
        <v>140840</v>
      </c>
      <c r="N1117" s="12">
        <v>88831</v>
      </c>
      <c r="O1117" s="14">
        <f t="shared" si="70"/>
        <v>1.5854825455077619</v>
      </c>
      <c r="P1117" s="15">
        <v>1193</v>
      </c>
      <c r="Q1117" s="16">
        <f t="shared" si="71"/>
        <v>118.05532271584241</v>
      </c>
      <c r="R1117" s="17" t="s">
        <v>2497</v>
      </c>
      <c r="S1117" s="18">
        <f>ABS(O1247-O1117)*100</f>
        <v>63.95253027751334</v>
      </c>
      <c r="T1117" s="10" t="s">
        <v>30</v>
      </c>
      <c r="U1117" s="10" t="s">
        <v>36</v>
      </c>
      <c r="V1117" s="12">
        <v>13560</v>
      </c>
      <c r="W1117" s="10" t="s">
        <v>31</v>
      </c>
      <c r="X1117" s="10" t="s">
        <v>2498</v>
      </c>
      <c r="Y1117" s="10" t="s">
        <v>33</v>
      </c>
      <c r="Z1117" s="10">
        <v>49</v>
      </c>
    </row>
    <row r="1118" spans="1:26" x14ac:dyDescent="0.3">
      <c r="A1118" s="19" t="s">
        <v>2497</v>
      </c>
      <c r="B1118" s="19" t="s">
        <v>2503</v>
      </c>
      <c r="C1118" s="19" t="s">
        <v>2504</v>
      </c>
      <c r="D1118" s="20">
        <v>45630</v>
      </c>
      <c r="E1118" s="21">
        <v>170000</v>
      </c>
      <c r="F1118" s="19" t="s">
        <v>27</v>
      </c>
      <c r="G1118" s="19" t="s">
        <v>28</v>
      </c>
      <c r="H1118" s="21">
        <v>170000</v>
      </c>
      <c r="I1118" s="21">
        <v>34600</v>
      </c>
      <c r="J1118" s="22">
        <f t="shared" si="68"/>
        <v>20.352941176470587</v>
      </c>
      <c r="K1118" s="21">
        <v>146442</v>
      </c>
      <c r="L1118" s="21">
        <v>13599</v>
      </c>
      <c r="M1118" s="21">
        <f t="shared" si="69"/>
        <v>156401</v>
      </c>
      <c r="N1118" s="21">
        <v>88562</v>
      </c>
      <c r="O1118" s="23">
        <f t="shared" si="70"/>
        <v>1.7660057360944874</v>
      </c>
      <c r="P1118" s="24">
        <v>1170</v>
      </c>
      <c r="Q1118" s="25">
        <f t="shared" si="71"/>
        <v>133.67606837606837</v>
      </c>
      <c r="R1118" s="26" t="s">
        <v>2497</v>
      </c>
      <c r="S1118" s="27">
        <f>ABS(O1247-O1118)*100</f>
        <v>82.004849336185899</v>
      </c>
      <c r="T1118" s="19" t="s">
        <v>30</v>
      </c>
      <c r="U1118" s="19" t="s">
        <v>31</v>
      </c>
      <c r="V1118" s="21">
        <v>13599</v>
      </c>
      <c r="W1118" s="19" t="s">
        <v>31</v>
      </c>
      <c r="X1118" s="19" t="s">
        <v>2498</v>
      </c>
      <c r="Y1118" s="19" t="s">
        <v>33</v>
      </c>
      <c r="Z1118" s="19">
        <v>49</v>
      </c>
    </row>
    <row r="1119" spans="1:26" x14ac:dyDescent="0.3">
      <c r="A1119" s="19" t="s">
        <v>2497</v>
      </c>
      <c r="B1119" s="19" t="s">
        <v>2505</v>
      </c>
      <c r="C1119" s="19" t="s">
        <v>2506</v>
      </c>
      <c r="D1119" s="20">
        <v>45545</v>
      </c>
      <c r="E1119" s="21">
        <v>139000</v>
      </c>
      <c r="F1119" s="19" t="s">
        <v>69</v>
      </c>
      <c r="G1119" s="19" t="s">
        <v>28</v>
      </c>
      <c r="H1119" s="21">
        <v>139000</v>
      </c>
      <c r="I1119" s="21">
        <v>64200</v>
      </c>
      <c r="J1119" s="22">
        <f t="shared" si="68"/>
        <v>46.187050359712231</v>
      </c>
      <c r="K1119" s="21">
        <v>146613</v>
      </c>
      <c r="L1119" s="21">
        <v>17079</v>
      </c>
      <c r="M1119" s="21">
        <f t="shared" si="69"/>
        <v>121921</v>
      </c>
      <c r="N1119" s="21">
        <v>86356</v>
      </c>
      <c r="O1119" s="23">
        <f t="shared" si="70"/>
        <v>1.4118416786326371</v>
      </c>
      <c r="P1119" s="24">
        <v>1193</v>
      </c>
      <c r="Q1119" s="25">
        <f t="shared" si="71"/>
        <v>102.19698239731768</v>
      </c>
      <c r="R1119" s="26" t="s">
        <v>2497</v>
      </c>
      <c r="S1119" s="27">
        <f>ABS(O1247-O1119)*100</f>
        <v>46.588443590000864</v>
      </c>
      <c r="T1119" s="19" t="s">
        <v>30</v>
      </c>
      <c r="U1119" s="19" t="s">
        <v>31</v>
      </c>
      <c r="V1119" s="21">
        <v>17079</v>
      </c>
      <c r="W1119" s="19" t="s">
        <v>31</v>
      </c>
      <c r="X1119" s="19" t="s">
        <v>2498</v>
      </c>
      <c r="Y1119" s="19" t="s">
        <v>33</v>
      </c>
      <c r="Z1119" s="19">
        <v>49</v>
      </c>
    </row>
    <row r="1120" spans="1:26" x14ac:dyDescent="0.3">
      <c r="A1120" s="10" t="s">
        <v>2497</v>
      </c>
      <c r="B1120" s="10" t="s">
        <v>2507</v>
      </c>
      <c r="C1120" s="10" t="s">
        <v>2508</v>
      </c>
      <c r="D1120" s="11">
        <v>45638</v>
      </c>
      <c r="E1120" s="12">
        <v>92000</v>
      </c>
      <c r="F1120" s="10" t="s">
        <v>27</v>
      </c>
      <c r="G1120" s="10" t="s">
        <v>28</v>
      </c>
      <c r="H1120" s="12">
        <v>92000</v>
      </c>
      <c r="I1120" s="12">
        <v>76000</v>
      </c>
      <c r="J1120" s="13">
        <f t="shared" si="68"/>
        <v>82.608695652173907</v>
      </c>
      <c r="K1120" s="12">
        <v>174148</v>
      </c>
      <c r="L1120" s="12">
        <v>43610</v>
      </c>
      <c r="M1120" s="12">
        <f t="shared" si="69"/>
        <v>48390</v>
      </c>
      <c r="N1120" s="12">
        <v>87025</v>
      </c>
      <c r="O1120" s="14">
        <f t="shared" si="70"/>
        <v>0.55604711289859232</v>
      </c>
      <c r="P1120" s="15">
        <v>1193</v>
      </c>
      <c r="Q1120" s="16">
        <f t="shared" si="71"/>
        <v>40.561609388097231</v>
      </c>
      <c r="R1120" s="17" t="s">
        <v>2497</v>
      </c>
      <c r="S1120" s="18">
        <f>ABS(O1247-O1120)*100</f>
        <v>38.991012983403614</v>
      </c>
      <c r="T1120" s="10" t="s">
        <v>30</v>
      </c>
      <c r="U1120" s="10" t="s">
        <v>31</v>
      </c>
      <c r="V1120" s="12">
        <v>43610</v>
      </c>
      <c r="W1120" s="10" t="s">
        <v>31</v>
      </c>
      <c r="X1120" s="10" t="s">
        <v>2498</v>
      </c>
      <c r="Y1120" s="10" t="s">
        <v>33</v>
      </c>
      <c r="Z1120" s="10">
        <v>49</v>
      </c>
    </row>
    <row r="1121" spans="1:26" x14ac:dyDescent="0.3">
      <c r="A1121" s="10" t="s">
        <v>2497</v>
      </c>
      <c r="B1121" s="10" t="s">
        <v>2509</v>
      </c>
      <c r="C1121" s="10" t="s">
        <v>2510</v>
      </c>
      <c r="D1121" s="11">
        <v>45379</v>
      </c>
      <c r="E1121" s="12">
        <v>130000</v>
      </c>
      <c r="F1121" s="10" t="s">
        <v>69</v>
      </c>
      <c r="G1121" s="10" t="s">
        <v>28</v>
      </c>
      <c r="H1121" s="12">
        <v>130000</v>
      </c>
      <c r="I1121" s="12">
        <v>60400</v>
      </c>
      <c r="J1121" s="13">
        <f t="shared" si="68"/>
        <v>46.46153846153846</v>
      </c>
      <c r="K1121" s="12">
        <v>162710</v>
      </c>
      <c r="L1121" s="12">
        <v>15983</v>
      </c>
      <c r="M1121" s="12">
        <f t="shared" si="69"/>
        <v>114017</v>
      </c>
      <c r="N1121" s="12">
        <v>97818</v>
      </c>
      <c r="O1121" s="14">
        <f t="shared" si="70"/>
        <v>1.165603467664438</v>
      </c>
      <c r="P1121" s="15">
        <v>1193</v>
      </c>
      <c r="Q1121" s="16">
        <f t="shared" si="71"/>
        <v>95.571668063704948</v>
      </c>
      <c r="R1121" s="17" t="s">
        <v>2497</v>
      </c>
      <c r="S1121" s="18">
        <f>ABS(O1247-O1121)*100</f>
        <v>21.964622493180951</v>
      </c>
      <c r="T1121" s="10" t="s">
        <v>30</v>
      </c>
      <c r="U1121" s="10" t="s">
        <v>36</v>
      </c>
      <c r="V1121" s="12">
        <v>15983</v>
      </c>
      <c r="W1121" s="10" t="s">
        <v>31</v>
      </c>
      <c r="X1121" s="10" t="s">
        <v>2498</v>
      </c>
      <c r="Y1121" s="10" t="s">
        <v>33</v>
      </c>
      <c r="Z1121" s="10">
        <v>49</v>
      </c>
    </row>
    <row r="1122" spans="1:26" x14ac:dyDescent="0.3">
      <c r="A1122" s="19" t="s">
        <v>2497</v>
      </c>
      <c r="B1122" s="19" t="s">
        <v>2511</v>
      </c>
      <c r="C1122" s="19" t="s">
        <v>2512</v>
      </c>
      <c r="D1122" s="20">
        <v>45397</v>
      </c>
      <c r="E1122" s="21">
        <v>143900</v>
      </c>
      <c r="F1122" s="19" t="s">
        <v>27</v>
      </c>
      <c r="G1122" s="19" t="s">
        <v>28</v>
      </c>
      <c r="H1122" s="21">
        <v>143900</v>
      </c>
      <c r="I1122" s="21">
        <v>62800</v>
      </c>
      <c r="J1122" s="22">
        <f t="shared" si="68"/>
        <v>43.641417651146632</v>
      </c>
      <c r="K1122" s="21">
        <v>141569</v>
      </c>
      <c r="L1122" s="21">
        <v>13725</v>
      </c>
      <c r="M1122" s="21">
        <f t="shared" si="69"/>
        <v>130175</v>
      </c>
      <c r="N1122" s="21">
        <v>85229</v>
      </c>
      <c r="O1122" s="23">
        <f t="shared" si="70"/>
        <v>1.5273557122575649</v>
      </c>
      <c r="P1122" s="24">
        <v>1054</v>
      </c>
      <c r="Q1122" s="25">
        <f t="shared" si="71"/>
        <v>123.50569259962049</v>
      </c>
      <c r="R1122" s="26" t="s">
        <v>2497</v>
      </c>
      <c r="S1122" s="27">
        <f>ABS(O1247-O1122)*100</f>
        <v>58.139846952493649</v>
      </c>
      <c r="T1122" s="19" t="s">
        <v>30</v>
      </c>
      <c r="U1122" s="19" t="s">
        <v>36</v>
      </c>
      <c r="V1122" s="21">
        <v>13560</v>
      </c>
      <c r="W1122" s="19" t="s">
        <v>31</v>
      </c>
      <c r="X1122" s="19" t="s">
        <v>2498</v>
      </c>
      <c r="Y1122" s="19" t="s">
        <v>33</v>
      </c>
      <c r="Z1122" s="19">
        <v>48</v>
      </c>
    </row>
    <row r="1123" spans="1:26" x14ac:dyDescent="0.3">
      <c r="A1123" s="19" t="s">
        <v>2497</v>
      </c>
      <c r="B1123" s="19" t="s">
        <v>2513</v>
      </c>
      <c r="C1123" s="19" t="s">
        <v>2514</v>
      </c>
      <c r="D1123" s="20">
        <v>45513</v>
      </c>
      <c r="E1123" s="21">
        <v>130000</v>
      </c>
      <c r="F1123" s="19" t="s">
        <v>27</v>
      </c>
      <c r="G1123" s="19" t="s">
        <v>28</v>
      </c>
      <c r="H1123" s="21">
        <v>130000</v>
      </c>
      <c r="I1123" s="21">
        <v>56900</v>
      </c>
      <c r="J1123" s="22">
        <f t="shared" si="68"/>
        <v>43.769230769230774</v>
      </c>
      <c r="K1123" s="21">
        <v>129498</v>
      </c>
      <c r="L1123" s="21">
        <v>13560</v>
      </c>
      <c r="M1123" s="21">
        <f t="shared" si="69"/>
        <v>116440</v>
      </c>
      <c r="N1123" s="21">
        <v>77292</v>
      </c>
      <c r="O1123" s="23">
        <f t="shared" si="70"/>
        <v>1.5064948506960616</v>
      </c>
      <c r="P1123" s="24">
        <v>1054</v>
      </c>
      <c r="Q1123" s="25">
        <f t="shared" si="71"/>
        <v>110.47438330170777</v>
      </c>
      <c r="R1123" s="26" t="s">
        <v>2497</v>
      </c>
      <c r="S1123" s="27">
        <f>ABS(O1247-O1123)*100</f>
        <v>56.053760796343312</v>
      </c>
      <c r="T1123" s="19" t="s">
        <v>30</v>
      </c>
      <c r="U1123" s="19" t="s">
        <v>36</v>
      </c>
      <c r="V1123" s="21">
        <v>13560</v>
      </c>
      <c r="W1123" s="19" t="s">
        <v>31</v>
      </c>
      <c r="X1123" s="19" t="s">
        <v>2498</v>
      </c>
      <c r="Y1123" s="19" t="s">
        <v>33</v>
      </c>
      <c r="Z1123" s="19">
        <v>48</v>
      </c>
    </row>
    <row r="1124" spans="1:26" x14ac:dyDescent="0.3">
      <c r="A1124" s="10" t="s">
        <v>2497</v>
      </c>
      <c r="B1124" s="10" t="s">
        <v>2515</v>
      </c>
      <c r="C1124" s="10" t="s">
        <v>2516</v>
      </c>
      <c r="D1124" s="11">
        <v>45490</v>
      </c>
      <c r="E1124" s="12">
        <v>135000</v>
      </c>
      <c r="F1124" s="10" t="s">
        <v>27</v>
      </c>
      <c r="G1124" s="10" t="s">
        <v>28</v>
      </c>
      <c r="H1124" s="12">
        <v>135000</v>
      </c>
      <c r="I1124" s="12">
        <v>56500</v>
      </c>
      <c r="J1124" s="13">
        <f t="shared" si="68"/>
        <v>41.851851851851848</v>
      </c>
      <c r="K1124" s="12">
        <v>128615</v>
      </c>
      <c r="L1124" s="12">
        <v>13560</v>
      </c>
      <c r="M1124" s="12">
        <f t="shared" si="69"/>
        <v>121440</v>
      </c>
      <c r="N1124" s="12">
        <v>76703</v>
      </c>
      <c r="O1124" s="14">
        <f t="shared" si="70"/>
        <v>1.5832496773268321</v>
      </c>
      <c r="P1124" s="15">
        <v>1054</v>
      </c>
      <c r="Q1124" s="16">
        <f t="shared" si="71"/>
        <v>115.21821631878558</v>
      </c>
      <c r="R1124" s="17" t="s">
        <v>2497</v>
      </c>
      <c r="S1124" s="18">
        <f>ABS(O1247-O1124)*100</f>
        <v>63.72924345942036</v>
      </c>
      <c r="T1124" s="10" t="s">
        <v>30</v>
      </c>
      <c r="U1124" s="10" t="s">
        <v>36</v>
      </c>
      <c r="V1124" s="12">
        <v>13560</v>
      </c>
      <c r="W1124" s="10" t="s">
        <v>31</v>
      </c>
      <c r="X1124" s="10" t="s">
        <v>2498</v>
      </c>
      <c r="Y1124" s="10" t="s">
        <v>33</v>
      </c>
      <c r="Z1124" s="10">
        <v>48</v>
      </c>
    </row>
    <row r="1125" spans="1:26" x14ac:dyDescent="0.3">
      <c r="A1125" s="10" t="s">
        <v>2497</v>
      </c>
      <c r="B1125" s="10" t="s">
        <v>2517</v>
      </c>
      <c r="C1125" s="10" t="s">
        <v>2518</v>
      </c>
      <c r="D1125" s="11">
        <v>45023</v>
      </c>
      <c r="E1125" s="12">
        <v>144000</v>
      </c>
      <c r="F1125" s="10" t="s">
        <v>27</v>
      </c>
      <c r="G1125" s="10" t="s">
        <v>28</v>
      </c>
      <c r="H1125" s="12">
        <v>144000</v>
      </c>
      <c r="I1125" s="12">
        <v>53500</v>
      </c>
      <c r="J1125" s="13">
        <f t="shared" si="68"/>
        <v>37.152777777777779</v>
      </c>
      <c r="K1125" s="12">
        <v>145456</v>
      </c>
      <c r="L1125" s="12">
        <v>14032</v>
      </c>
      <c r="M1125" s="12">
        <f t="shared" si="69"/>
        <v>129968</v>
      </c>
      <c r="N1125" s="12">
        <v>87616</v>
      </c>
      <c r="O1125" s="14">
        <f t="shared" si="70"/>
        <v>1.4833820306793279</v>
      </c>
      <c r="P1125" s="15">
        <v>1193</v>
      </c>
      <c r="Q1125" s="16">
        <f t="shared" si="71"/>
        <v>108.94216261525565</v>
      </c>
      <c r="R1125" s="17" t="s">
        <v>2497</v>
      </c>
      <c r="S1125" s="18">
        <f>ABS(O1247-O1125)*100</f>
        <v>53.742478794669942</v>
      </c>
      <c r="T1125" s="10" t="s">
        <v>30</v>
      </c>
      <c r="U1125" s="10" t="s">
        <v>36</v>
      </c>
      <c r="V1125" s="12">
        <v>14032</v>
      </c>
      <c r="W1125" s="10" t="s">
        <v>31</v>
      </c>
      <c r="X1125" s="10" t="s">
        <v>2498</v>
      </c>
      <c r="Y1125" s="10" t="s">
        <v>33</v>
      </c>
      <c r="Z1125" s="10">
        <v>49</v>
      </c>
    </row>
    <row r="1126" spans="1:26" x14ac:dyDescent="0.3">
      <c r="A1126" s="19" t="s">
        <v>2497</v>
      </c>
      <c r="B1126" s="19" t="s">
        <v>2519</v>
      </c>
      <c r="C1126" s="19" t="s">
        <v>2520</v>
      </c>
      <c r="D1126" s="20">
        <v>45383</v>
      </c>
      <c r="E1126" s="21">
        <v>160000</v>
      </c>
      <c r="F1126" s="19" t="s">
        <v>27</v>
      </c>
      <c r="G1126" s="19" t="s">
        <v>28</v>
      </c>
      <c r="H1126" s="21">
        <v>160000</v>
      </c>
      <c r="I1126" s="21">
        <v>51700</v>
      </c>
      <c r="J1126" s="22">
        <f t="shared" si="68"/>
        <v>32.3125</v>
      </c>
      <c r="K1126" s="21">
        <v>114995</v>
      </c>
      <c r="L1126" s="21">
        <v>14015</v>
      </c>
      <c r="M1126" s="21">
        <f t="shared" si="69"/>
        <v>145985</v>
      </c>
      <c r="N1126" s="21">
        <v>67320</v>
      </c>
      <c r="O1126" s="23">
        <f t="shared" si="70"/>
        <v>2.1685234699940583</v>
      </c>
      <c r="P1126" s="24">
        <v>1193</v>
      </c>
      <c r="Q1126" s="25">
        <f t="shared" si="71"/>
        <v>122.36797988264878</v>
      </c>
      <c r="R1126" s="26" t="s">
        <v>2497</v>
      </c>
      <c r="S1126" s="27">
        <f>ABS(O1247-O1126)*100</f>
        <v>122.25662272614298</v>
      </c>
      <c r="T1126" s="19" t="s">
        <v>30</v>
      </c>
      <c r="U1126" s="19" t="s">
        <v>36</v>
      </c>
      <c r="V1126" s="21">
        <v>14015</v>
      </c>
      <c r="W1126" s="19" t="s">
        <v>31</v>
      </c>
      <c r="X1126" s="19" t="s">
        <v>2498</v>
      </c>
      <c r="Y1126" s="19" t="s">
        <v>33</v>
      </c>
      <c r="Z1126" s="19">
        <v>31</v>
      </c>
    </row>
    <row r="1127" spans="1:26" x14ac:dyDescent="0.3">
      <c r="A1127" s="19" t="s">
        <v>2497</v>
      </c>
      <c r="B1127" s="19" t="s">
        <v>2521</v>
      </c>
      <c r="C1127" s="19" t="s">
        <v>2522</v>
      </c>
      <c r="D1127" s="20">
        <v>45708</v>
      </c>
      <c r="E1127" s="21">
        <v>137000</v>
      </c>
      <c r="F1127" s="19" t="s">
        <v>27</v>
      </c>
      <c r="G1127" s="19" t="s">
        <v>28</v>
      </c>
      <c r="H1127" s="21">
        <v>137000</v>
      </c>
      <c r="I1127" s="21">
        <v>57100</v>
      </c>
      <c r="J1127" s="22">
        <f t="shared" si="68"/>
        <v>41.678832116788321</v>
      </c>
      <c r="K1127" s="21">
        <v>130104</v>
      </c>
      <c r="L1127" s="21">
        <v>13560</v>
      </c>
      <c r="M1127" s="21">
        <f t="shared" si="69"/>
        <v>123440</v>
      </c>
      <c r="N1127" s="21">
        <v>77696</v>
      </c>
      <c r="O1127" s="23">
        <f t="shared" si="70"/>
        <v>1.5887561779242174</v>
      </c>
      <c r="P1127" s="24">
        <v>1054</v>
      </c>
      <c r="Q1127" s="25">
        <f t="shared" si="71"/>
        <v>117.11574952561669</v>
      </c>
      <c r="R1127" s="26" t="s">
        <v>2497</v>
      </c>
      <c r="S1127" s="27">
        <f>ABS(O1247-O1127)*100</f>
        <v>64.27989351915889</v>
      </c>
      <c r="T1127" s="19" t="s">
        <v>30</v>
      </c>
      <c r="U1127" s="19" t="s">
        <v>31</v>
      </c>
      <c r="V1127" s="21">
        <v>13560</v>
      </c>
      <c r="W1127" s="19" t="s">
        <v>31</v>
      </c>
      <c r="X1127" s="19" t="s">
        <v>2498</v>
      </c>
      <c r="Y1127" s="19" t="s">
        <v>33</v>
      </c>
      <c r="Z1127" s="19">
        <v>49</v>
      </c>
    </row>
    <row r="1128" spans="1:26" x14ac:dyDescent="0.3">
      <c r="A1128" s="10" t="s">
        <v>2497</v>
      </c>
      <c r="B1128" s="10" t="s">
        <v>2523</v>
      </c>
      <c r="C1128" s="10" t="s">
        <v>2524</v>
      </c>
      <c r="D1128" s="11">
        <v>45037</v>
      </c>
      <c r="E1128" s="12">
        <v>125000</v>
      </c>
      <c r="F1128" s="10" t="s">
        <v>27</v>
      </c>
      <c r="G1128" s="10" t="s">
        <v>28</v>
      </c>
      <c r="H1128" s="12">
        <v>125000</v>
      </c>
      <c r="I1128" s="12">
        <v>53400</v>
      </c>
      <c r="J1128" s="13">
        <f t="shared" si="68"/>
        <v>42.72</v>
      </c>
      <c r="K1128" s="12">
        <v>148242</v>
      </c>
      <c r="L1128" s="12">
        <v>13968</v>
      </c>
      <c r="M1128" s="12">
        <f t="shared" si="69"/>
        <v>111032</v>
      </c>
      <c r="N1128" s="12">
        <v>89516</v>
      </c>
      <c r="O1128" s="14">
        <f t="shared" si="70"/>
        <v>1.2403592653827249</v>
      </c>
      <c r="P1128" s="15">
        <v>1054</v>
      </c>
      <c r="Q1128" s="16">
        <f t="shared" si="71"/>
        <v>105.34345351043643</v>
      </c>
      <c r="R1128" s="17" t="s">
        <v>2497</v>
      </c>
      <c r="S1128" s="18">
        <f>ABS(O1247-O1128)*100</f>
        <v>29.440202265009642</v>
      </c>
      <c r="T1128" s="10" t="s">
        <v>30</v>
      </c>
      <c r="U1128" s="10" t="s">
        <v>36</v>
      </c>
      <c r="V1128" s="12">
        <v>13560</v>
      </c>
      <c r="W1128" s="10" t="s">
        <v>31</v>
      </c>
      <c r="X1128" s="10" t="s">
        <v>2498</v>
      </c>
      <c r="Y1128" s="10" t="s">
        <v>33</v>
      </c>
      <c r="Z1128" s="10">
        <v>48</v>
      </c>
    </row>
    <row r="1129" spans="1:26" x14ac:dyDescent="0.3">
      <c r="A1129" s="10" t="s">
        <v>2497</v>
      </c>
      <c r="B1129" s="10" t="s">
        <v>2525</v>
      </c>
      <c r="C1129" s="10" t="s">
        <v>2526</v>
      </c>
      <c r="D1129" s="11">
        <v>45309</v>
      </c>
      <c r="E1129" s="12">
        <v>140000</v>
      </c>
      <c r="F1129" s="10" t="s">
        <v>27</v>
      </c>
      <c r="G1129" s="10" t="s">
        <v>28</v>
      </c>
      <c r="H1129" s="12">
        <v>140000</v>
      </c>
      <c r="I1129" s="12">
        <v>53700</v>
      </c>
      <c r="J1129" s="13">
        <f t="shared" si="68"/>
        <v>38.357142857142854</v>
      </c>
      <c r="K1129" s="12">
        <v>146489</v>
      </c>
      <c r="L1129" s="12">
        <v>13389</v>
      </c>
      <c r="M1129" s="12">
        <f t="shared" si="69"/>
        <v>126611</v>
      </c>
      <c r="N1129" s="12">
        <v>88733</v>
      </c>
      <c r="O1129" s="14">
        <f t="shared" si="70"/>
        <v>1.4268761340200375</v>
      </c>
      <c r="P1129" s="15">
        <v>1193</v>
      </c>
      <c r="Q1129" s="16">
        <f t="shared" si="71"/>
        <v>106.12824811399832</v>
      </c>
      <c r="R1129" s="17" t="s">
        <v>2497</v>
      </c>
      <c r="S1129" s="18">
        <f>ABS(O1247-O1129)*100</f>
        <v>48.091889128740902</v>
      </c>
      <c r="T1129" s="10" t="s">
        <v>30</v>
      </c>
      <c r="U1129" s="10" t="s">
        <v>36</v>
      </c>
      <c r="V1129" s="12">
        <v>13389</v>
      </c>
      <c r="W1129" s="10" t="s">
        <v>31</v>
      </c>
      <c r="X1129" s="10" t="s">
        <v>2498</v>
      </c>
      <c r="Y1129" s="10" t="s">
        <v>33</v>
      </c>
      <c r="Z1129" s="10">
        <v>50</v>
      </c>
    </row>
    <row r="1130" spans="1:26" x14ac:dyDescent="0.3">
      <c r="A1130" s="19" t="s">
        <v>2497</v>
      </c>
      <c r="B1130" s="19" t="s">
        <v>2527</v>
      </c>
      <c r="C1130" s="19" t="s">
        <v>2528</v>
      </c>
      <c r="D1130" s="20">
        <v>45278</v>
      </c>
      <c r="E1130" s="21">
        <v>154000</v>
      </c>
      <c r="F1130" s="19" t="s">
        <v>27</v>
      </c>
      <c r="G1130" s="19" t="s">
        <v>28</v>
      </c>
      <c r="H1130" s="21">
        <v>154000</v>
      </c>
      <c r="I1130" s="21">
        <v>52800</v>
      </c>
      <c r="J1130" s="22">
        <f t="shared" si="68"/>
        <v>34.285714285714285</v>
      </c>
      <c r="K1130" s="21">
        <v>143802</v>
      </c>
      <c r="L1130" s="21">
        <v>13389</v>
      </c>
      <c r="M1130" s="21">
        <f t="shared" si="69"/>
        <v>140611</v>
      </c>
      <c r="N1130" s="21">
        <v>86942</v>
      </c>
      <c r="O1130" s="23">
        <f t="shared" si="70"/>
        <v>1.6172965885302846</v>
      </c>
      <c r="P1130" s="24">
        <v>1193</v>
      </c>
      <c r="Q1130" s="25">
        <f t="shared" si="71"/>
        <v>117.86336965632859</v>
      </c>
      <c r="R1130" s="26" t="s">
        <v>2497</v>
      </c>
      <c r="S1130" s="27">
        <f>ABS(O1247-O1130)*100</f>
        <v>67.133934579765608</v>
      </c>
      <c r="T1130" s="19" t="s">
        <v>30</v>
      </c>
      <c r="U1130" s="19" t="s">
        <v>36</v>
      </c>
      <c r="V1130" s="21">
        <v>13389</v>
      </c>
      <c r="W1130" s="19" t="s">
        <v>31</v>
      </c>
      <c r="X1130" s="19" t="s">
        <v>2498</v>
      </c>
      <c r="Y1130" s="19" t="s">
        <v>33</v>
      </c>
      <c r="Z1130" s="19">
        <v>49</v>
      </c>
    </row>
    <row r="1131" spans="1:26" x14ac:dyDescent="0.3">
      <c r="A1131" s="19" t="s">
        <v>2497</v>
      </c>
      <c r="B1131" s="19" t="s">
        <v>2529</v>
      </c>
      <c r="C1131" s="19" t="s">
        <v>2530</v>
      </c>
      <c r="D1131" s="20">
        <v>45194</v>
      </c>
      <c r="E1131" s="21">
        <v>186189</v>
      </c>
      <c r="F1131" s="19" t="s">
        <v>27</v>
      </c>
      <c r="G1131" s="19" t="s">
        <v>28</v>
      </c>
      <c r="H1131" s="21">
        <v>186189</v>
      </c>
      <c r="I1131" s="21">
        <v>62600</v>
      </c>
      <c r="J1131" s="22">
        <f t="shared" si="68"/>
        <v>33.621749942262966</v>
      </c>
      <c r="K1131" s="21">
        <v>168406</v>
      </c>
      <c r="L1131" s="21">
        <v>14567</v>
      </c>
      <c r="M1131" s="21">
        <f t="shared" si="69"/>
        <v>171622</v>
      </c>
      <c r="N1131" s="21">
        <v>102559</v>
      </c>
      <c r="O1131" s="23">
        <f t="shared" si="70"/>
        <v>1.6733977515381391</v>
      </c>
      <c r="P1131" s="24">
        <v>1193</v>
      </c>
      <c r="Q1131" s="25">
        <f t="shared" si="71"/>
        <v>143.85750209555741</v>
      </c>
      <c r="R1131" s="26" t="s">
        <v>2497</v>
      </c>
      <c r="S1131" s="27">
        <f>ABS(O1247-O1131)*100</f>
        <v>72.744050880551058</v>
      </c>
      <c r="T1131" s="19" t="s">
        <v>30</v>
      </c>
      <c r="U1131" s="19" t="s">
        <v>36</v>
      </c>
      <c r="V1131" s="21">
        <v>14567</v>
      </c>
      <c r="W1131" s="19" t="s">
        <v>31</v>
      </c>
      <c r="X1131" s="19" t="s">
        <v>2498</v>
      </c>
      <c r="Y1131" s="19" t="s">
        <v>33</v>
      </c>
      <c r="Z1131" s="19">
        <v>49</v>
      </c>
    </row>
    <row r="1132" spans="1:26" x14ac:dyDescent="0.3">
      <c r="A1132" s="10" t="s">
        <v>2497</v>
      </c>
      <c r="B1132" s="10" t="s">
        <v>2531</v>
      </c>
      <c r="C1132" s="10" t="s">
        <v>2532</v>
      </c>
      <c r="D1132" s="11">
        <v>45399</v>
      </c>
      <c r="E1132" s="12">
        <v>185000</v>
      </c>
      <c r="F1132" s="10" t="s">
        <v>27</v>
      </c>
      <c r="G1132" s="10" t="s">
        <v>28</v>
      </c>
      <c r="H1132" s="12">
        <v>185000</v>
      </c>
      <c r="I1132" s="12">
        <v>72700</v>
      </c>
      <c r="J1132" s="13">
        <f t="shared" si="68"/>
        <v>39.297297297297298</v>
      </c>
      <c r="K1132" s="12">
        <v>167159</v>
      </c>
      <c r="L1132" s="12">
        <v>19551</v>
      </c>
      <c r="M1132" s="12">
        <f t="shared" si="69"/>
        <v>165449</v>
      </c>
      <c r="N1132" s="12">
        <v>98405</v>
      </c>
      <c r="O1132" s="14">
        <f t="shared" si="70"/>
        <v>1.6813068441644226</v>
      </c>
      <c r="P1132" s="15">
        <v>1193</v>
      </c>
      <c r="Q1132" s="16">
        <f t="shared" si="71"/>
        <v>138.6831517183571</v>
      </c>
      <c r="R1132" s="17" t="s">
        <v>2497</v>
      </c>
      <c r="S1132" s="18">
        <f>ABS(O1247-O1132)*100</f>
        <v>73.534960143179404</v>
      </c>
      <c r="T1132" s="10" t="s">
        <v>30</v>
      </c>
      <c r="U1132" s="10" t="s">
        <v>36</v>
      </c>
      <c r="V1132" s="12">
        <v>19045</v>
      </c>
      <c r="W1132" s="10" t="s">
        <v>31</v>
      </c>
      <c r="X1132" s="10" t="s">
        <v>2498</v>
      </c>
      <c r="Y1132" s="10" t="s">
        <v>33</v>
      </c>
      <c r="Z1132" s="10">
        <v>49</v>
      </c>
    </row>
    <row r="1133" spans="1:26" x14ac:dyDescent="0.3">
      <c r="A1133" s="10" t="s">
        <v>2497</v>
      </c>
      <c r="B1133" s="10" t="s">
        <v>2533</v>
      </c>
      <c r="C1133" s="10" t="s">
        <v>2534</v>
      </c>
      <c r="D1133" s="11">
        <v>45128</v>
      </c>
      <c r="E1133" s="12">
        <v>125000</v>
      </c>
      <c r="F1133" s="10" t="s">
        <v>27</v>
      </c>
      <c r="G1133" s="10" t="s">
        <v>28</v>
      </c>
      <c r="H1133" s="12">
        <v>125000</v>
      </c>
      <c r="I1133" s="12">
        <v>58600</v>
      </c>
      <c r="J1133" s="13">
        <f t="shared" si="68"/>
        <v>46.88</v>
      </c>
      <c r="K1133" s="12">
        <v>162465</v>
      </c>
      <c r="L1133" s="12">
        <v>17358</v>
      </c>
      <c r="M1133" s="12">
        <f t="shared" si="69"/>
        <v>107642</v>
      </c>
      <c r="N1133" s="12">
        <v>96738</v>
      </c>
      <c r="O1133" s="14">
        <f t="shared" si="70"/>
        <v>1.1127168227583784</v>
      </c>
      <c r="P1133" s="15">
        <v>1193</v>
      </c>
      <c r="Q1133" s="16">
        <f t="shared" si="71"/>
        <v>90.227996647108128</v>
      </c>
      <c r="R1133" s="17" t="s">
        <v>2497</v>
      </c>
      <c r="S1133" s="18">
        <f>ABS(O1247-O1133)*100</f>
        <v>16.675958002574987</v>
      </c>
      <c r="T1133" s="10" t="s">
        <v>30</v>
      </c>
      <c r="U1133" s="10" t="s">
        <v>36</v>
      </c>
      <c r="V1133" s="12">
        <v>13807</v>
      </c>
      <c r="W1133" s="10" t="s">
        <v>31</v>
      </c>
      <c r="X1133" s="10" t="s">
        <v>2498</v>
      </c>
      <c r="Y1133" s="10" t="s">
        <v>33</v>
      </c>
      <c r="Z1133" s="10">
        <v>48</v>
      </c>
    </row>
    <row r="1134" spans="1:26" x14ac:dyDescent="0.3">
      <c r="A1134" s="19" t="s">
        <v>2497</v>
      </c>
      <c r="B1134" s="19" t="s">
        <v>2535</v>
      </c>
      <c r="C1134" s="19" t="s">
        <v>2536</v>
      </c>
      <c r="D1134" s="20">
        <v>45667</v>
      </c>
      <c r="E1134" s="21">
        <v>170500</v>
      </c>
      <c r="F1134" s="19" t="s">
        <v>27</v>
      </c>
      <c r="G1134" s="19" t="s">
        <v>28</v>
      </c>
      <c r="H1134" s="21">
        <v>170500</v>
      </c>
      <c r="I1134" s="21">
        <v>69700</v>
      </c>
      <c r="J1134" s="22">
        <f t="shared" si="68"/>
        <v>40.879765395894431</v>
      </c>
      <c r="K1134" s="21">
        <v>157773</v>
      </c>
      <c r="L1134" s="21">
        <v>16882</v>
      </c>
      <c r="M1134" s="21">
        <f t="shared" si="69"/>
        <v>153618</v>
      </c>
      <c r="N1134" s="21">
        <v>93927</v>
      </c>
      <c r="O1134" s="23">
        <f t="shared" si="70"/>
        <v>1.6355041681305695</v>
      </c>
      <c r="P1134" s="24">
        <v>1193</v>
      </c>
      <c r="Q1134" s="25">
        <f t="shared" si="71"/>
        <v>128.76613579212071</v>
      </c>
      <c r="R1134" s="26" t="s">
        <v>2497</v>
      </c>
      <c r="S1134" s="27">
        <f>ABS(O1247-O1134)*100</f>
        <v>68.95469253979411</v>
      </c>
      <c r="T1134" s="19" t="s">
        <v>30</v>
      </c>
      <c r="U1134" s="19" t="s">
        <v>31</v>
      </c>
      <c r="V1134" s="21">
        <v>16882</v>
      </c>
      <c r="W1134" s="19" t="s">
        <v>31</v>
      </c>
      <c r="X1134" s="19" t="s">
        <v>2498</v>
      </c>
      <c r="Y1134" s="19" t="s">
        <v>33</v>
      </c>
      <c r="Z1134" s="19">
        <v>48</v>
      </c>
    </row>
    <row r="1135" spans="1:26" x14ac:dyDescent="0.3">
      <c r="A1135" s="19" t="s">
        <v>2497</v>
      </c>
      <c r="B1135" s="19" t="s">
        <v>2537</v>
      </c>
      <c r="C1135" s="19" t="s">
        <v>2538</v>
      </c>
      <c r="D1135" s="20">
        <v>45569</v>
      </c>
      <c r="E1135" s="21">
        <v>165000</v>
      </c>
      <c r="F1135" s="19" t="s">
        <v>27</v>
      </c>
      <c r="G1135" s="19" t="s">
        <v>28</v>
      </c>
      <c r="H1135" s="21">
        <v>165000</v>
      </c>
      <c r="I1135" s="21">
        <v>75700</v>
      </c>
      <c r="J1135" s="22">
        <f t="shared" si="68"/>
        <v>45.878787878787882</v>
      </c>
      <c r="K1135" s="21">
        <v>170804</v>
      </c>
      <c r="L1135" s="21">
        <v>19910</v>
      </c>
      <c r="M1135" s="21">
        <f t="shared" si="69"/>
        <v>145090</v>
      </c>
      <c r="N1135" s="21">
        <v>100596</v>
      </c>
      <c r="O1135" s="23">
        <f t="shared" si="70"/>
        <v>1.442303868941111</v>
      </c>
      <c r="P1135" s="24">
        <v>1193</v>
      </c>
      <c r="Q1135" s="25">
        <f t="shared" si="71"/>
        <v>121.61777032690696</v>
      </c>
      <c r="R1135" s="26" t="s">
        <v>2497</v>
      </c>
      <c r="S1135" s="27">
        <f>ABS(O1247-O1135)*100</f>
        <v>49.634662620848246</v>
      </c>
      <c r="T1135" s="19" t="s">
        <v>30</v>
      </c>
      <c r="U1135" s="19" t="s">
        <v>36</v>
      </c>
      <c r="V1135" s="21">
        <v>18045</v>
      </c>
      <c r="W1135" s="19" t="s">
        <v>31</v>
      </c>
      <c r="X1135" s="19" t="s">
        <v>2498</v>
      </c>
      <c r="Y1135" s="19" t="s">
        <v>33</v>
      </c>
      <c r="Z1135" s="19">
        <v>49</v>
      </c>
    </row>
    <row r="1136" spans="1:26" x14ac:dyDescent="0.3">
      <c r="A1136" s="10" t="s">
        <v>2497</v>
      </c>
      <c r="B1136" s="10" t="s">
        <v>2539</v>
      </c>
      <c r="C1136" s="10" t="s">
        <v>2540</v>
      </c>
      <c r="D1136" s="11">
        <v>45716</v>
      </c>
      <c r="E1136" s="12">
        <v>160000</v>
      </c>
      <c r="F1136" s="10" t="s">
        <v>27</v>
      </c>
      <c r="G1136" s="10" t="s">
        <v>28</v>
      </c>
      <c r="H1136" s="12">
        <v>160000</v>
      </c>
      <c r="I1136" s="12">
        <v>76300</v>
      </c>
      <c r="J1136" s="13">
        <f t="shared" si="68"/>
        <v>47.6875</v>
      </c>
      <c r="K1136" s="12">
        <v>172728</v>
      </c>
      <c r="L1136" s="12">
        <v>23980</v>
      </c>
      <c r="M1136" s="12">
        <f t="shared" si="69"/>
        <v>136020</v>
      </c>
      <c r="N1136" s="12">
        <v>99165</v>
      </c>
      <c r="O1136" s="14">
        <f t="shared" si="70"/>
        <v>1.3716533050975646</v>
      </c>
      <c r="P1136" s="15">
        <v>1193</v>
      </c>
      <c r="Q1136" s="16">
        <f t="shared" si="71"/>
        <v>114.01508801341157</v>
      </c>
      <c r="R1136" s="17" t="s">
        <v>2497</v>
      </c>
      <c r="S1136" s="18">
        <f>ABS(O1247-O1136)*100</f>
        <v>42.569606236493605</v>
      </c>
      <c r="T1136" s="10" t="s">
        <v>30</v>
      </c>
      <c r="U1136" s="10" t="s">
        <v>31</v>
      </c>
      <c r="V1136" s="12">
        <v>23980</v>
      </c>
      <c r="W1136" s="10" t="s">
        <v>31</v>
      </c>
      <c r="X1136" s="10" t="s">
        <v>2498</v>
      </c>
      <c r="Y1136" s="10" t="s">
        <v>33</v>
      </c>
      <c r="Z1136" s="10">
        <v>49</v>
      </c>
    </row>
    <row r="1137" spans="1:26" x14ac:dyDescent="0.3">
      <c r="A1137" s="10" t="s">
        <v>2497</v>
      </c>
      <c r="B1137" s="10" t="s">
        <v>2541</v>
      </c>
      <c r="C1137" s="10" t="s">
        <v>2542</v>
      </c>
      <c r="D1137" s="11">
        <v>45688</v>
      </c>
      <c r="E1137" s="12">
        <v>205000</v>
      </c>
      <c r="F1137" s="10" t="s">
        <v>27</v>
      </c>
      <c r="G1137" s="10" t="s">
        <v>28</v>
      </c>
      <c r="H1137" s="12">
        <v>205000</v>
      </c>
      <c r="I1137" s="12">
        <v>81400</v>
      </c>
      <c r="J1137" s="13">
        <f t="shared" si="68"/>
        <v>39.707317073170735</v>
      </c>
      <c r="K1137" s="12">
        <v>180853</v>
      </c>
      <c r="L1137" s="12">
        <v>16250</v>
      </c>
      <c r="M1137" s="12">
        <f t="shared" si="69"/>
        <v>188750</v>
      </c>
      <c r="N1137" s="12">
        <v>109735</v>
      </c>
      <c r="O1137" s="14">
        <f t="shared" si="70"/>
        <v>1.7200528546042739</v>
      </c>
      <c r="P1137" s="15">
        <v>1313</v>
      </c>
      <c r="Q1137" s="16">
        <f t="shared" si="71"/>
        <v>143.75476009139376</v>
      </c>
      <c r="R1137" s="17" t="s">
        <v>2497</v>
      </c>
      <c r="S1137" s="18">
        <f>ABS(O1247-O1137)*100</f>
        <v>77.409561187164542</v>
      </c>
      <c r="T1137" s="10" t="s">
        <v>30</v>
      </c>
      <c r="U1137" s="10" t="s">
        <v>31</v>
      </c>
      <c r="V1137" s="12">
        <v>16250</v>
      </c>
      <c r="W1137" s="10" t="s">
        <v>31</v>
      </c>
      <c r="X1137" s="10" t="s">
        <v>2498</v>
      </c>
      <c r="Y1137" s="10" t="s">
        <v>33</v>
      </c>
      <c r="Z1137" s="10">
        <v>49</v>
      </c>
    </row>
    <row r="1138" spans="1:26" x14ac:dyDescent="0.3">
      <c r="A1138" s="19" t="s">
        <v>2497</v>
      </c>
      <c r="B1138" s="19" t="s">
        <v>2543</v>
      </c>
      <c r="C1138" s="19" t="s">
        <v>2544</v>
      </c>
      <c r="D1138" s="20">
        <v>45244</v>
      </c>
      <c r="E1138" s="21">
        <v>165000</v>
      </c>
      <c r="F1138" s="19" t="s">
        <v>27</v>
      </c>
      <c r="G1138" s="19" t="s">
        <v>28</v>
      </c>
      <c r="H1138" s="21">
        <v>165000</v>
      </c>
      <c r="I1138" s="21">
        <v>59200</v>
      </c>
      <c r="J1138" s="22">
        <f t="shared" si="68"/>
        <v>35.878787878787875</v>
      </c>
      <c r="K1138" s="21">
        <v>159956</v>
      </c>
      <c r="L1138" s="21">
        <v>14303</v>
      </c>
      <c r="M1138" s="21">
        <f t="shared" si="69"/>
        <v>150697</v>
      </c>
      <c r="N1138" s="21">
        <v>97102</v>
      </c>
      <c r="O1138" s="23">
        <f t="shared" si="70"/>
        <v>1.5519453770262199</v>
      </c>
      <c r="P1138" s="24">
        <v>1193</v>
      </c>
      <c r="Q1138" s="25">
        <f t="shared" si="71"/>
        <v>126.31768650461022</v>
      </c>
      <c r="R1138" s="26" t="s">
        <v>2497</v>
      </c>
      <c r="S1138" s="27">
        <f>ABS(O1247-O1138)*100</f>
        <v>60.598813429359147</v>
      </c>
      <c r="T1138" s="19" t="s">
        <v>30</v>
      </c>
      <c r="U1138" s="19" t="s">
        <v>36</v>
      </c>
      <c r="V1138" s="21">
        <v>14303</v>
      </c>
      <c r="W1138" s="19" t="s">
        <v>31</v>
      </c>
      <c r="X1138" s="19" t="s">
        <v>2498</v>
      </c>
      <c r="Y1138" s="19" t="s">
        <v>33</v>
      </c>
      <c r="Z1138" s="19">
        <v>49</v>
      </c>
    </row>
    <row r="1139" spans="1:26" x14ac:dyDescent="0.3">
      <c r="A1139" s="19" t="s">
        <v>2497</v>
      </c>
      <c r="B1139" s="19" t="s">
        <v>2545</v>
      </c>
      <c r="C1139" s="19" t="s">
        <v>2546</v>
      </c>
      <c r="D1139" s="20">
        <v>45204</v>
      </c>
      <c r="E1139" s="21">
        <v>165000</v>
      </c>
      <c r="F1139" s="19" t="s">
        <v>27</v>
      </c>
      <c r="G1139" s="19" t="s">
        <v>28</v>
      </c>
      <c r="H1139" s="21">
        <v>165000</v>
      </c>
      <c r="I1139" s="21">
        <v>58400</v>
      </c>
      <c r="J1139" s="22">
        <f t="shared" si="68"/>
        <v>35.393939393939391</v>
      </c>
      <c r="K1139" s="21">
        <v>157774</v>
      </c>
      <c r="L1139" s="21">
        <v>14906</v>
      </c>
      <c r="M1139" s="21">
        <f t="shared" si="69"/>
        <v>150094</v>
      </c>
      <c r="N1139" s="21">
        <v>95245</v>
      </c>
      <c r="O1139" s="23">
        <f t="shared" si="70"/>
        <v>1.5758727492256812</v>
      </c>
      <c r="P1139" s="24">
        <v>1193</v>
      </c>
      <c r="Q1139" s="25">
        <f t="shared" si="71"/>
        <v>125.81223805532271</v>
      </c>
      <c r="R1139" s="26" t="s">
        <v>2497</v>
      </c>
      <c r="S1139" s="27">
        <f>ABS(O1247-O1139)*100</f>
        <v>62.991550649305275</v>
      </c>
      <c r="T1139" s="19" t="s">
        <v>30</v>
      </c>
      <c r="U1139" s="19" t="s">
        <v>36</v>
      </c>
      <c r="V1139" s="21">
        <v>14906</v>
      </c>
      <c r="W1139" s="19" t="s">
        <v>31</v>
      </c>
      <c r="X1139" s="19" t="s">
        <v>2498</v>
      </c>
      <c r="Y1139" s="19" t="s">
        <v>33</v>
      </c>
      <c r="Z1139" s="19">
        <v>49</v>
      </c>
    </row>
    <row r="1140" spans="1:26" x14ac:dyDescent="0.3">
      <c r="A1140" s="10" t="s">
        <v>2497</v>
      </c>
      <c r="B1140" s="10" t="s">
        <v>2547</v>
      </c>
      <c r="C1140" s="10" t="s">
        <v>2548</v>
      </c>
      <c r="D1140" s="11">
        <v>45714</v>
      </c>
      <c r="E1140" s="12">
        <v>215000</v>
      </c>
      <c r="F1140" s="10" t="s">
        <v>27</v>
      </c>
      <c r="G1140" s="10" t="s">
        <v>28</v>
      </c>
      <c r="H1140" s="12">
        <v>215000</v>
      </c>
      <c r="I1140" s="12">
        <v>79600</v>
      </c>
      <c r="J1140" s="13">
        <f t="shared" si="68"/>
        <v>37.02325581395349</v>
      </c>
      <c r="K1140" s="12">
        <v>178495</v>
      </c>
      <c r="L1140" s="12">
        <v>24112</v>
      </c>
      <c r="M1140" s="12">
        <f t="shared" si="69"/>
        <v>190888</v>
      </c>
      <c r="N1140" s="12">
        <v>102922</v>
      </c>
      <c r="O1140" s="14">
        <f t="shared" si="70"/>
        <v>1.8546860729484465</v>
      </c>
      <c r="P1140" s="15">
        <v>1865</v>
      </c>
      <c r="Q1140" s="16">
        <f t="shared" si="71"/>
        <v>102.35281501340482</v>
      </c>
      <c r="R1140" s="17" t="s">
        <v>2497</v>
      </c>
      <c r="S1140" s="18">
        <f>ABS(O1247-O1140)*100</f>
        <v>90.872883021581799</v>
      </c>
      <c r="T1140" s="10" t="s">
        <v>52</v>
      </c>
      <c r="U1140" s="10" t="s">
        <v>31</v>
      </c>
      <c r="V1140" s="12">
        <v>21741</v>
      </c>
      <c r="W1140" s="10" t="s">
        <v>31</v>
      </c>
      <c r="X1140" s="10" t="s">
        <v>2498</v>
      </c>
      <c r="Y1140" s="10" t="s">
        <v>33</v>
      </c>
      <c r="Z1140" s="10">
        <v>42</v>
      </c>
    </row>
    <row r="1141" spans="1:26" x14ac:dyDescent="0.3">
      <c r="A1141" s="10" t="s">
        <v>2497</v>
      </c>
      <c r="B1141" s="10" t="s">
        <v>2549</v>
      </c>
      <c r="C1141" s="10" t="s">
        <v>2550</v>
      </c>
      <c r="D1141" s="11">
        <v>45386</v>
      </c>
      <c r="E1141" s="12">
        <v>200000</v>
      </c>
      <c r="F1141" s="10" t="s">
        <v>27</v>
      </c>
      <c r="G1141" s="10" t="s">
        <v>28</v>
      </c>
      <c r="H1141" s="12">
        <v>200000</v>
      </c>
      <c r="I1141" s="12">
        <v>81900</v>
      </c>
      <c r="J1141" s="13">
        <f t="shared" si="68"/>
        <v>40.949999999999996</v>
      </c>
      <c r="K1141" s="12">
        <v>184744</v>
      </c>
      <c r="L1141" s="12">
        <v>14617</v>
      </c>
      <c r="M1141" s="12">
        <f t="shared" si="69"/>
        <v>185383</v>
      </c>
      <c r="N1141" s="12">
        <v>113418</v>
      </c>
      <c r="O1141" s="14">
        <f t="shared" si="70"/>
        <v>1.6345112768696326</v>
      </c>
      <c r="P1141" s="15">
        <v>1599</v>
      </c>
      <c r="Q1141" s="16">
        <f t="shared" si="71"/>
        <v>115.93683552220138</v>
      </c>
      <c r="R1141" s="17" t="s">
        <v>2497</v>
      </c>
      <c r="S1141" s="18">
        <f>ABS(O1247-O1141)*100</f>
        <v>68.855403413700415</v>
      </c>
      <c r="T1141" s="10" t="s">
        <v>30</v>
      </c>
      <c r="U1141" s="10" t="s">
        <v>36</v>
      </c>
      <c r="V1141" s="12">
        <v>14617</v>
      </c>
      <c r="W1141" s="10" t="s">
        <v>31</v>
      </c>
      <c r="X1141" s="10" t="s">
        <v>2498</v>
      </c>
      <c r="Y1141" s="10" t="s">
        <v>33</v>
      </c>
      <c r="Z1141" s="10">
        <v>47</v>
      </c>
    </row>
    <row r="1142" spans="1:26" x14ac:dyDescent="0.3">
      <c r="A1142" s="19" t="s">
        <v>2497</v>
      </c>
      <c r="B1142" s="19" t="s">
        <v>2551</v>
      </c>
      <c r="C1142" s="19" t="s">
        <v>2552</v>
      </c>
      <c r="D1142" s="20">
        <v>45124</v>
      </c>
      <c r="E1142" s="21">
        <v>145000</v>
      </c>
      <c r="F1142" s="19" t="s">
        <v>27</v>
      </c>
      <c r="G1142" s="19" t="s">
        <v>28</v>
      </c>
      <c r="H1142" s="21">
        <v>145000</v>
      </c>
      <c r="I1142" s="21">
        <v>49100</v>
      </c>
      <c r="J1142" s="22">
        <f t="shared" si="68"/>
        <v>33.862068965517238</v>
      </c>
      <c r="K1142" s="21">
        <v>132225</v>
      </c>
      <c r="L1142" s="21">
        <v>17578</v>
      </c>
      <c r="M1142" s="21">
        <f t="shared" si="69"/>
        <v>127422</v>
      </c>
      <c r="N1142" s="21">
        <v>76431</v>
      </c>
      <c r="O1142" s="23">
        <f t="shared" si="70"/>
        <v>1.6671507634336853</v>
      </c>
      <c r="P1142" s="24">
        <v>1034</v>
      </c>
      <c r="Q1142" s="25">
        <f t="shared" si="71"/>
        <v>123.2321083172147</v>
      </c>
      <c r="R1142" s="26" t="s">
        <v>2497</v>
      </c>
      <c r="S1142" s="27">
        <f>ABS(O1247-O1142)*100</f>
        <v>72.119352070105677</v>
      </c>
      <c r="T1142" s="19" t="s">
        <v>30</v>
      </c>
      <c r="U1142" s="19" t="s">
        <v>36</v>
      </c>
      <c r="V1142" s="21">
        <v>17578</v>
      </c>
      <c r="W1142" s="19" t="s">
        <v>31</v>
      </c>
      <c r="X1142" s="19" t="s">
        <v>2498</v>
      </c>
      <c r="Y1142" s="19" t="s">
        <v>33</v>
      </c>
      <c r="Z1142" s="19">
        <v>49</v>
      </c>
    </row>
    <row r="1143" spans="1:26" x14ac:dyDescent="0.3">
      <c r="A1143" s="19" t="s">
        <v>2497</v>
      </c>
      <c r="B1143" s="19" t="s">
        <v>2553</v>
      </c>
      <c r="C1143" s="19" t="s">
        <v>2554</v>
      </c>
      <c r="D1143" s="20">
        <v>45485</v>
      </c>
      <c r="E1143" s="21">
        <v>151000</v>
      </c>
      <c r="F1143" s="19" t="s">
        <v>27</v>
      </c>
      <c r="G1143" s="19" t="s">
        <v>28</v>
      </c>
      <c r="H1143" s="21">
        <v>151000</v>
      </c>
      <c r="I1143" s="21">
        <v>54000</v>
      </c>
      <c r="J1143" s="22">
        <f t="shared" si="68"/>
        <v>35.76158940397351</v>
      </c>
      <c r="K1143" s="21">
        <v>122990</v>
      </c>
      <c r="L1143" s="21">
        <v>8433</v>
      </c>
      <c r="M1143" s="21">
        <f t="shared" si="69"/>
        <v>142567</v>
      </c>
      <c r="N1143" s="21">
        <v>76371</v>
      </c>
      <c r="O1143" s="23">
        <f t="shared" si="70"/>
        <v>1.8667687996752693</v>
      </c>
      <c r="P1143" s="24">
        <v>1034</v>
      </c>
      <c r="Q1143" s="25">
        <f t="shared" si="71"/>
        <v>137.87911025145067</v>
      </c>
      <c r="R1143" s="26" t="s">
        <v>2497</v>
      </c>
      <c r="S1143" s="27">
        <f>ABS(O1247-O1143)*100</f>
        <v>92.081155694264083</v>
      </c>
      <c r="T1143" s="19" t="s">
        <v>30</v>
      </c>
      <c r="U1143" s="19" t="s">
        <v>2555</v>
      </c>
      <c r="V1143" s="21">
        <v>8433</v>
      </c>
      <c r="W1143" s="19" t="s">
        <v>31</v>
      </c>
      <c r="X1143" s="19" t="s">
        <v>2498</v>
      </c>
      <c r="Y1143" s="19" t="s">
        <v>33</v>
      </c>
      <c r="Z1143" s="19">
        <v>49</v>
      </c>
    </row>
    <row r="1144" spans="1:26" x14ac:dyDescent="0.3">
      <c r="A1144" s="10" t="s">
        <v>2497</v>
      </c>
      <c r="B1144" s="10" t="s">
        <v>2556</v>
      </c>
      <c r="C1144" s="10" t="s">
        <v>2557</v>
      </c>
      <c r="D1144" s="11">
        <v>45642</v>
      </c>
      <c r="E1144" s="12">
        <v>158000</v>
      </c>
      <c r="F1144" s="10" t="s">
        <v>27</v>
      </c>
      <c r="G1144" s="10" t="s">
        <v>28</v>
      </c>
      <c r="H1144" s="12">
        <v>158000</v>
      </c>
      <c r="I1144" s="12">
        <v>64000</v>
      </c>
      <c r="J1144" s="13">
        <f t="shared" si="68"/>
        <v>40.506329113924053</v>
      </c>
      <c r="K1144" s="12">
        <v>144441</v>
      </c>
      <c r="L1144" s="12">
        <v>14193</v>
      </c>
      <c r="M1144" s="12">
        <f t="shared" si="69"/>
        <v>143807</v>
      </c>
      <c r="N1144" s="12">
        <v>86832</v>
      </c>
      <c r="O1144" s="14">
        <f t="shared" si="70"/>
        <v>1.6561521098212642</v>
      </c>
      <c r="P1144" s="15">
        <v>1034</v>
      </c>
      <c r="Q1144" s="16">
        <f t="shared" si="71"/>
        <v>139.07833655705997</v>
      </c>
      <c r="R1144" s="17" t="s">
        <v>2497</v>
      </c>
      <c r="S1144" s="18">
        <f>ABS(O1247-O1144)*100</f>
        <v>71.019486708863568</v>
      </c>
      <c r="T1144" s="10" t="s">
        <v>30</v>
      </c>
      <c r="U1144" s="10" t="s">
        <v>31</v>
      </c>
      <c r="V1144" s="12">
        <v>14193</v>
      </c>
      <c r="W1144" s="10" t="s">
        <v>31</v>
      </c>
      <c r="X1144" s="10" t="s">
        <v>2498</v>
      </c>
      <c r="Y1144" s="10" t="s">
        <v>33</v>
      </c>
      <c r="Z1144" s="10">
        <v>49</v>
      </c>
    </row>
    <row r="1145" spans="1:26" x14ac:dyDescent="0.3">
      <c r="A1145" s="10" t="s">
        <v>2497</v>
      </c>
      <c r="B1145" s="10" t="s">
        <v>2558</v>
      </c>
      <c r="C1145" s="10" t="s">
        <v>2559</v>
      </c>
      <c r="D1145" s="11">
        <v>45597</v>
      </c>
      <c r="E1145" s="12">
        <v>90000</v>
      </c>
      <c r="F1145" s="10" t="s">
        <v>69</v>
      </c>
      <c r="G1145" s="10" t="s">
        <v>28</v>
      </c>
      <c r="H1145" s="12">
        <v>90000</v>
      </c>
      <c r="I1145" s="12">
        <v>61500</v>
      </c>
      <c r="J1145" s="13">
        <f t="shared" si="68"/>
        <v>68.333333333333329</v>
      </c>
      <c r="K1145" s="12">
        <v>139035</v>
      </c>
      <c r="L1145" s="12">
        <v>13720</v>
      </c>
      <c r="M1145" s="12">
        <f t="shared" si="69"/>
        <v>76280</v>
      </c>
      <c r="N1145" s="12">
        <v>83543</v>
      </c>
      <c r="O1145" s="14">
        <f t="shared" si="70"/>
        <v>0.91306273416085126</v>
      </c>
      <c r="P1145" s="15">
        <v>1034</v>
      </c>
      <c r="Q1145" s="16">
        <f t="shared" si="71"/>
        <v>73.771760154738871</v>
      </c>
      <c r="R1145" s="17" t="s">
        <v>2497</v>
      </c>
      <c r="S1145" s="18">
        <f>ABS(O1247-O1145)*100</f>
        <v>3.2894508571777226</v>
      </c>
      <c r="T1145" s="10" t="s">
        <v>30</v>
      </c>
      <c r="U1145" s="10" t="s">
        <v>31</v>
      </c>
      <c r="V1145" s="12">
        <v>13720</v>
      </c>
      <c r="W1145" s="10" t="s">
        <v>31</v>
      </c>
      <c r="X1145" s="10" t="s">
        <v>2498</v>
      </c>
      <c r="Y1145" s="10" t="s">
        <v>33</v>
      </c>
      <c r="Z1145" s="10">
        <v>49</v>
      </c>
    </row>
    <row r="1146" spans="1:26" x14ac:dyDescent="0.3">
      <c r="A1146" s="19" t="s">
        <v>2497</v>
      </c>
      <c r="B1146" s="19" t="s">
        <v>2560</v>
      </c>
      <c r="C1146" s="19" t="s">
        <v>2561</v>
      </c>
      <c r="D1146" s="20">
        <v>45635</v>
      </c>
      <c r="E1146" s="21">
        <v>159000</v>
      </c>
      <c r="F1146" s="19" t="s">
        <v>27</v>
      </c>
      <c r="G1146" s="19" t="s">
        <v>28</v>
      </c>
      <c r="H1146" s="21">
        <v>159000</v>
      </c>
      <c r="I1146" s="21">
        <v>61900</v>
      </c>
      <c r="J1146" s="22">
        <f t="shared" si="68"/>
        <v>38.930817610062896</v>
      </c>
      <c r="K1146" s="21">
        <v>140980</v>
      </c>
      <c r="L1146" s="21">
        <v>15719</v>
      </c>
      <c r="M1146" s="21">
        <f t="shared" si="69"/>
        <v>143281</v>
      </c>
      <c r="N1146" s="21">
        <v>83507</v>
      </c>
      <c r="O1146" s="23">
        <f t="shared" si="70"/>
        <v>1.7157962805513309</v>
      </c>
      <c r="P1146" s="24">
        <v>1034</v>
      </c>
      <c r="Q1146" s="25">
        <f t="shared" si="71"/>
        <v>138.5696324951644</v>
      </c>
      <c r="R1146" s="26" t="s">
        <v>2497</v>
      </c>
      <c r="S1146" s="27">
        <f>ABS(O1247-O1146)*100</f>
        <v>76.983903781870239</v>
      </c>
      <c r="T1146" s="19" t="s">
        <v>30</v>
      </c>
      <c r="U1146" s="19" t="s">
        <v>31</v>
      </c>
      <c r="V1146" s="21">
        <v>15719</v>
      </c>
      <c r="W1146" s="19" t="s">
        <v>31</v>
      </c>
      <c r="X1146" s="19" t="s">
        <v>2498</v>
      </c>
      <c r="Y1146" s="19" t="s">
        <v>33</v>
      </c>
      <c r="Z1146" s="19">
        <v>49</v>
      </c>
    </row>
    <row r="1147" spans="1:26" x14ac:dyDescent="0.3">
      <c r="A1147" s="19" t="s">
        <v>2497</v>
      </c>
      <c r="B1147" s="19" t="s">
        <v>2562</v>
      </c>
      <c r="C1147" s="19" t="s">
        <v>2563</v>
      </c>
      <c r="D1147" s="20">
        <v>45243</v>
      </c>
      <c r="E1147" s="21">
        <v>139000</v>
      </c>
      <c r="F1147" s="19" t="s">
        <v>27</v>
      </c>
      <c r="G1147" s="19" t="s">
        <v>28</v>
      </c>
      <c r="H1147" s="21">
        <v>139000</v>
      </c>
      <c r="I1147" s="21">
        <v>49300</v>
      </c>
      <c r="J1147" s="22">
        <f t="shared" si="68"/>
        <v>35.467625899280577</v>
      </c>
      <c r="K1147" s="21">
        <v>133010</v>
      </c>
      <c r="L1147" s="21">
        <v>14823</v>
      </c>
      <c r="M1147" s="21">
        <f t="shared" si="69"/>
        <v>124177</v>
      </c>
      <c r="N1147" s="21">
        <v>78791</v>
      </c>
      <c r="O1147" s="23">
        <f t="shared" si="70"/>
        <v>1.5760302572628853</v>
      </c>
      <c r="P1147" s="24">
        <v>1034</v>
      </c>
      <c r="Q1147" s="25">
        <f t="shared" si="71"/>
        <v>120.09381044487428</v>
      </c>
      <c r="R1147" s="26" t="s">
        <v>2497</v>
      </c>
      <c r="S1147" s="27">
        <f>ABS(O1247-O1147)*100</f>
        <v>63.007301453025676</v>
      </c>
      <c r="T1147" s="19" t="s">
        <v>30</v>
      </c>
      <c r="U1147" s="19" t="s">
        <v>36</v>
      </c>
      <c r="V1147" s="21">
        <v>14823</v>
      </c>
      <c r="W1147" s="19" t="s">
        <v>31</v>
      </c>
      <c r="X1147" s="19" t="s">
        <v>2498</v>
      </c>
      <c r="Y1147" s="19" t="s">
        <v>33</v>
      </c>
      <c r="Z1147" s="19">
        <v>49</v>
      </c>
    </row>
    <row r="1148" spans="1:26" x14ac:dyDescent="0.3">
      <c r="A1148" s="10" t="s">
        <v>2497</v>
      </c>
      <c r="B1148" s="10" t="s">
        <v>2666</v>
      </c>
      <c r="C1148" s="10" t="s">
        <v>2667</v>
      </c>
      <c r="D1148" s="11">
        <v>45380</v>
      </c>
      <c r="E1148" s="12">
        <v>176000</v>
      </c>
      <c r="F1148" s="10" t="s">
        <v>27</v>
      </c>
      <c r="G1148" s="10" t="s">
        <v>28</v>
      </c>
      <c r="H1148" s="12">
        <v>176000</v>
      </c>
      <c r="I1148" s="12">
        <v>68900</v>
      </c>
      <c r="J1148" s="13">
        <f t="shared" si="68"/>
        <v>39.147727272727273</v>
      </c>
      <c r="K1148" s="12">
        <v>182958</v>
      </c>
      <c r="L1148" s="12">
        <v>15513</v>
      </c>
      <c r="M1148" s="12">
        <f t="shared" si="69"/>
        <v>160487</v>
      </c>
      <c r="N1148" s="12">
        <v>111630</v>
      </c>
      <c r="O1148" s="14">
        <f t="shared" si="70"/>
        <v>1.4376690853713159</v>
      </c>
      <c r="P1148" s="15">
        <v>991</v>
      </c>
      <c r="Q1148" s="16">
        <f t="shared" si="71"/>
        <v>161.94450050454085</v>
      </c>
      <c r="R1148" s="17" t="s">
        <v>2497</v>
      </c>
      <c r="S1148" s="18">
        <f>ABS(O1197-O1148)*100</f>
        <v>48.907577684094683</v>
      </c>
      <c r="T1148" s="10" t="s">
        <v>30</v>
      </c>
      <c r="U1148" s="10" t="s">
        <v>36</v>
      </c>
      <c r="V1148" s="12">
        <v>13546</v>
      </c>
      <c r="W1148" s="10" t="s">
        <v>31</v>
      </c>
      <c r="X1148" s="10" t="s">
        <v>2668</v>
      </c>
      <c r="Y1148" s="10" t="s">
        <v>33</v>
      </c>
      <c r="Z1148" s="10">
        <v>56</v>
      </c>
    </row>
    <row r="1149" spans="1:26" x14ac:dyDescent="0.3">
      <c r="A1149" s="19" t="s">
        <v>2497</v>
      </c>
      <c r="B1149" s="19" t="s">
        <v>2669</v>
      </c>
      <c r="C1149" s="19" t="s">
        <v>2670</v>
      </c>
      <c r="D1149" s="20">
        <v>45196</v>
      </c>
      <c r="E1149" s="21">
        <v>200000</v>
      </c>
      <c r="F1149" s="19" t="s">
        <v>27</v>
      </c>
      <c r="G1149" s="19" t="s">
        <v>28</v>
      </c>
      <c r="H1149" s="21">
        <v>200000</v>
      </c>
      <c r="I1149" s="21">
        <v>70700</v>
      </c>
      <c r="J1149" s="22">
        <f t="shared" si="68"/>
        <v>35.35</v>
      </c>
      <c r="K1149" s="21">
        <v>184312</v>
      </c>
      <c r="L1149" s="21">
        <v>17461</v>
      </c>
      <c r="M1149" s="21">
        <f t="shared" si="69"/>
        <v>182539</v>
      </c>
      <c r="N1149" s="21">
        <v>111234</v>
      </c>
      <c r="O1149" s="23">
        <f t="shared" si="70"/>
        <v>1.6410360141683298</v>
      </c>
      <c r="P1149" s="24">
        <v>1119</v>
      </c>
      <c r="Q1149" s="25">
        <f t="shared" si="71"/>
        <v>163.12689901697945</v>
      </c>
      <c r="R1149" s="26" t="s">
        <v>2497</v>
      </c>
      <c r="S1149" s="27">
        <f>ABS(O1197-O1149)*100</f>
        <v>28.570884804393295</v>
      </c>
      <c r="T1149" s="19" t="s">
        <v>30</v>
      </c>
      <c r="U1149" s="19" t="s">
        <v>36</v>
      </c>
      <c r="V1149" s="21">
        <v>14218</v>
      </c>
      <c r="W1149" s="19" t="s">
        <v>31</v>
      </c>
      <c r="X1149" s="19" t="s">
        <v>2668</v>
      </c>
      <c r="Y1149" s="19" t="s">
        <v>33</v>
      </c>
      <c r="Z1149" s="19">
        <v>55</v>
      </c>
    </row>
    <row r="1150" spans="1:26" x14ac:dyDescent="0.3">
      <c r="A1150" s="10" t="s">
        <v>2566</v>
      </c>
      <c r="B1150" s="10" t="s">
        <v>2564</v>
      </c>
      <c r="C1150" s="10" t="s">
        <v>2565</v>
      </c>
      <c r="D1150" s="11">
        <v>45181</v>
      </c>
      <c r="E1150" s="12">
        <v>300000</v>
      </c>
      <c r="F1150" s="10" t="s">
        <v>27</v>
      </c>
      <c r="G1150" s="10" t="s">
        <v>28</v>
      </c>
      <c r="H1150" s="12">
        <v>300000</v>
      </c>
      <c r="I1150" s="12">
        <v>69500</v>
      </c>
      <c r="J1150" s="13">
        <f t="shared" si="68"/>
        <v>23.166666666666664</v>
      </c>
      <c r="K1150" s="12">
        <v>136661</v>
      </c>
      <c r="L1150" s="12">
        <v>40200</v>
      </c>
      <c r="M1150" s="12">
        <f t="shared" si="69"/>
        <v>259800</v>
      </c>
      <c r="N1150" s="12">
        <v>113483</v>
      </c>
      <c r="O1150" s="14">
        <f t="shared" si="70"/>
        <v>2.2893296793352307</v>
      </c>
      <c r="P1150" s="15">
        <v>1757</v>
      </c>
      <c r="Q1150" s="16">
        <f t="shared" si="71"/>
        <v>147.86568013659647</v>
      </c>
      <c r="R1150" s="17" t="s">
        <v>2566</v>
      </c>
      <c r="S1150" s="18">
        <f>ABS(O1249-O1150)*100</f>
        <v>113.95628438060457</v>
      </c>
      <c r="T1150" s="10" t="s">
        <v>30</v>
      </c>
      <c r="U1150" s="10" t="s">
        <v>36</v>
      </c>
      <c r="V1150" s="12">
        <v>40200</v>
      </c>
      <c r="W1150" s="10" t="s">
        <v>31</v>
      </c>
      <c r="X1150" s="10" t="s">
        <v>2567</v>
      </c>
      <c r="Y1150" s="10" t="s">
        <v>33</v>
      </c>
      <c r="Z1150" s="10">
        <v>36</v>
      </c>
    </row>
    <row r="1151" spans="1:26" x14ac:dyDescent="0.3">
      <c r="A1151" s="10" t="s">
        <v>2566</v>
      </c>
      <c r="B1151" s="10" t="s">
        <v>2673</v>
      </c>
      <c r="C1151" s="10" t="s">
        <v>2674</v>
      </c>
      <c r="D1151" s="11">
        <v>45637</v>
      </c>
      <c r="E1151" s="12">
        <v>135000</v>
      </c>
      <c r="F1151" s="10" t="s">
        <v>27</v>
      </c>
      <c r="G1151" s="10" t="s">
        <v>28</v>
      </c>
      <c r="H1151" s="12">
        <v>135000</v>
      </c>
      <c r="I1151" s="12">
        <v>45300</v>
      </c>
      <c r="J1151" s="13">
        <f t="shared" si="68"/>
        <v>33.555555555555557</v>
      </c>
      <c r="K1151" s="12">
        <v>80633</v>
      </c>
      <c r="L1151" s="12">
        <v>20400</v>
      </c>
      <c r="M1151" s="12">
        <f t="shared" si="69"/>
        <v>114600</v>
      </c>
      <c r="N1151" s="12">
        <v>70862</v>
      </c>
      <c r="O1151" s="14">
        <f t="shared" si="70"/>
        <v>1.6172278513166436</v>
      </c>
      <c r="P1151" s="15">
        <v>1034</v>
      </c>
      <c r="Q1151" s="16">
        <f t="shared" si="71"/>
        <v>110.83172147001935</v>
      </c>
      <c r="R1151" s="17" t="s">
        <v>2566</v>
      </c>
      <c r="S1151" s="18">
        <f>ABS(O1197-O1151)*100</f>
        <v>30.951701089561912</v>
      </c>
      <c r="T1151" s="10" t="s">
        <v>30</v>
      </c>
      <c r="U1151" s="10" t="s">
        <v>31</v>
      </c>
      <c r="V1151" s="12">
        <v>20400</v>
      </c>
      <c r="W1151" s="10" t="s">
        <v>31</v>
      </c>
      <c r="X1151" s="10" t="s">
        <v>2567</v>
      </c>
      <c r="Y1151" s="10" t="s">
        <v>33</v>
      </c>
      <c r="Z1151" s="10">
        <v>43</v>
      </c>
    </row>
    <row r="1152" spans="1:26" x14ac:dyDescent="0.3">
      <c r="A1152" s="10" t="s">
        <v>2566</v>
      </c>
      <c r="B1152" s="10" t="s">
        <v>2675</v>
      </c>
      <c r="C1152" s="10" t="s">
        <v>2676</v>
      </c>
      <c r="D1152" s="11">
        <v>45475</v>
      </c>
      <c r="E1152" s="12">
        <v>315000</v>
      </c>
      <c r="F1152" s="10" t="s">
        <v>27</v>
      </c>
      <c r="G1152" s="10" t="s">
        <v>28</v>
      </c>
      <c r="H1152" s="12">
        <v>315000</v>
      </c>
      <c r="I1152" s="12">
        <v>57400</v>
      </c>
      <c r="J1152" s="13">
        <f t="shared" ref="J1152:J1215" si="72">I1152/H1152*100</f>
        <v>18.222222222222221</v>
      </c>
      <c r="K1152" s="12">
        <v>153731</v>
      </c>
      <c r="L1152" s="12">
        <v>30557</v>
      </c>
      <c r="M1152" s="12">
        <f t="shared" ref="M1152:M1215" si="73">H1152-L1152</f>
        <v>284443</v>
      </c>
      <c r="N1152" s="12">
        <v>144910</v>
      </c>
      <c r="O1152" s="14">
        <f t="shared" ref="O1152:O1215" si="74">M1152/N1152</f>
        <v>1.9628942101994342</v>
      </c>
      <c r="P1152" s="15">
        <v>2710</v>
      </c>
      <c r="Q1152" s="16">
        <f t="shared" ref="Q1152:Q1215" si="75">M1152/P1152</f>
        <v>104.96051660516605</v>
      </c>
      <c r="R1152" s="17" t="s">
        <v>2566</v>
      </c>
      <c r="S1152" s="18">
        <f>ABS(O1197-O1152)*100</f>
        <v>3.614934798717151</v>
      </c>
      <c r="T1152" s="10" t="s">
        <v>52</v>
      </c>
      <c r="U1152" s="10" t="s">
        <v>36</v>
      </c>
      <c r="V1152" s="12">
        <v>25165</v>
      </c>
      <c r="W1152" s="10" t="s">
        <v>2677</v>
      </c>
      <c r="X1152" s="10" t="s">
        <v>2567</v>
      </c>
      <c r="Y1152" s="10" t="s">
        <v>33</v>
      </c>
      <c r="Z1152" s="10">
        <v>41</v>
      </c>
    </row>
    <row r="1153" spans="1:26" x14ac:dyDescent="0.3">
      <c r="A1153" s="19" t="s">
        <v>2566</v>
      </c>
      <c r="B1153" s="19" t="s">
        <v>2678</v>
      </c>
      <c r="C1153" s="19" t="s">
        <v>2679</v>
      </c>
      <c r="D1153" s="20">
        <v>45560</v>
      </c>
      <c r="E1153" s="21">
        <v>237500</v>
      </c>
      <c r="F1153" s="19" t="s">
        <v>27</v>
      </c>
      <c r="G1153" s="19" t="s">
        <v>28</v>
      </c>
      <c r="H1153" s="21">
        <v>237500</v>
      </c>
      <c r="I1153" s="21">
        <v>61500</v>
      </c>
      <c r="J1153" s="22">
        <f t="shared" si="72"/>
        <v>25.894736842105264</v>
      </c>
      <c r="K1153" s="21">
        <v>107604</v>
      </c>
      <c r="L1153" s="21">
        <v>25392</v>
      </c>
      <c r="M1153" s="21">
        <f t="shared" si="73"/>
        <v>212108</v>
      </c>
      <c r="N1153" s="21">
        <v>96720</v>
      </c>
      <c r="O1153" s="23">
        <f t="shared" si="74"/>
        <v>2.1930107526881719</v>
      </c>
      <c r="P1153" s="24">
        <v>1691</v>
      </c>
      <c r="Q1153" s="25">
        <f t="shared" si="75"/>
        <v>125.4334713187463</v>
      </c>
      <c r="R1153" s="26" t="s">
        <v>2566</v>
      </c>
      <c r="S1153" s="27">
        <f>ABS(O1197-O1153)*100</f>
        <v>26.626589047590919</v>
      </c>
      <c r="T1153" s="19" t="s">
        <v>30</v>
      </c>
      <c r="U1153" s="19" t="s">
        <v>36</v>
      </c>
      <c r="V1153" s="21">
        <v>23711</v>
      </c>
      <c r="W1153" s="19" t="s">
        <v>31</v>
      </c>
      <c r="X1153" s="19" t="s">
        <v>2567</v>
      </c>
      <c r="Y1153" s="19" t="s">
        <v>33</v>
      </c>
      <c r="Z1153" s="19">
        <v>32</v>
      </c>
    </row>
    <row r="1154" spans="1:26" x14ac:dyDescent="0.3">
      <c r="A1154" s="19" t="s">
        <v>2566</v>
      </c>
      <c r="B1154" s="19" t="s">
        <v>2680</v>
      </c>
      <c r="C1154" s="19" t="s">
        <v>2681</v>
      </c>
      <c r="D1154" s="20">
        <v>45401</v>
      </c>
      <c r="E1154" s="21">
        <v>172000</v>
      </c>
      <c r="F1154" s="19" t="s">
        <v>27</v>
      </c>
      <c r="G1154" s="19" t="s">
        <v>28</v>
      </c>
      <c r="H1154" s="21">
        <v>172000</v>
      </c>
      <c r="I1154" s="21">
        <v>52100</v>
      </c>
      <c r="J1154" s="22">
        <f t="shared" si="72"/>
        <v>30.290697674418603</v>
      </c>
      <c r="K1154" s="21">
        <v>92869</v>
      </c>
      <c r="L1154" s="21">
        <v>25875</v>
      </c>
      <c r="M1154" s="21">
        <f t="shared" si="73"/>
        <v>146125</v>
      </c>
      <c r="N1154" s="21">
        <v>78816</v>
      </c>
      <c r="O1154" s="23">
        <f t="shared" si="74"/>
        <v>1.8540017255379619</v>
      </c>
      <c r="P1154" s="24">
        <v>1292</v>
      </c>
      <c r="Q1154" s="25">
        <f t="shared" si="75"/>
        <v>113.0998452012384</v>
      </c>
      <c r="R1154" s="26" t="s">
        <v>2566</v>
      </c>
      <c r="S1154" s="27">
        <f>ABS(O1197-O1154)*100</f>
        <v>7.2743136674300768</v>
      </c>
      <c r="T1154" s="19" t="s">
        <v>30</v>
      </c>
      <c r="U1154" s="19" t="s">
        <v>36</v>
      </c>
      <c r="V1154" s="21">
        <v>20839</v>
      </c>
      <c r="W1154" s="19" t="s">
        <v>31</v>
      </c>
      <c r="X1154" s="19" t="s">
        <v>2567</v>
      </c>
      <c r="Y1154" s="19" t="s">
        <v>33</v>
      </c>
      <c r="Z1154" s="19">
        <v>33</v>
      </c>
    </row>
    <row r="1155" spans="1:26" x14ac:dyDescent="0.3">
      <c r="A1155" s="10" t="s">
        <v>2609</v>
      </c>
      <c r="B1155" s="10" t="s">
        <v>2607</v>
      </c>
      <c r="C1155" s="10" t="s">
        <v>2608</v>
      </c>
      <c r="D1155" s="11">
        <v>45491</v>
      </c>
      <c r="E1155" s="12">
        <v>140000</v>
      </c>
      <c r="F1155" s="10" t="s">
        <v>27</v>
      </c>
      <c r="G1155" s="10" t="s">
        <v>28</v>
      </c>
      <c r="H1155" s="12">
        <v>140000</v>
      </c>
      <c r="I1155" s="12">
        <v>46100</v>
      </c>
      <c r="J1155" s="13">
        <f t="shared" si="72"/>
        <v>32.928571428571431</v>
      </c>
      <c r="K1155" s="12">
        <v>112044</v>
      </c>
      <c r="L1155" s="12">
        <v>15840</v>
      </c>
      <c r="M1155" s="12">
        <f t="shared" si="73"/>
        <v>124160</v>
      </c>
      <c r="N1155" s="12">
        <v>54047</v>
      </c>
      <c r="O1155" s="14">
        <f t="shared" si="74"/>
        <v>2.2972597924029086</v>
      </c>
      <c r="P1155" s="15">
        <v>696</v>
      </c>
      <c r="Q1155" s="16">
        <f t="shared" si="75"/>
        <v>178.39080459770116</v>
      </c>
      <c r="R1155" s="17" t="s">
        <v>2609</v>
      </c>
      <c r="S1155" s="18">
        <f>ABS(O1233-O1155)*100</f>
        <v>82.532118802632354</v>
      </c>
      <c r="T1155" s="10" t="s">
        <v>30</v>
      </c>
      <c r="U1155" s="10" t="s">
        <v>36</v>
      </c>
      <c r="V1155" s="12">
        <v>15840</v>
      </c>
      <c r="W1155" s="10" t="s">
        <v>31</v>
      </c>
      <c r="X1155" s="10" t="s">
        <v>2610</v>
      </c>
      <c r="Y1155" s="10" t="s">
        <v>33</v>
      </c>
      <c r="Z1155" s="10">
        <v>45</v>
      </c>
    </row>
    <row r="1156" spans="1:26" x14ac:dyDescent="0.3">
      <c r="A1156" s="10" t="s">
        <v>2609</v>
      </c>
      <c r="B1156" s="10" t="s">
        <v>2611</v>
      </c>
      <c r="C1156" s="10" t="s">
        <v>2612</v>
      </c>
      <c r="D1156" s="11">
        <v>45470</v>
      </c>
      <c r="E1156" s="12">
        <v>99900</v>
      </c>
      <c r="F1156" s="10" t="s">
        <v>27</v>
      </c>
      <c r="G1156" s="10" t="s">
        <v>28</v>
      </c>
      <c r="H1156" s="12">
        <v>99900</v>
      </c>
      <c r="I1156" s="12">
        <v>36900</v>
      </c>
      <c r="J1156" s="13">
        <f t="shared" si="72"/>
        <v>36.936936936936938</v>
      </c>
      <c r="K1156" s="12">
        <v>90519</v>
      </c>
      <c r="L1156" s="12">
        <v>7920</v>
      </c>
      <c r="M1156" s="12">
        <f t="shared" si="73"/>
        <v>91980</v>
      </c>
      <c r="N1156" s="12">
        <v>46403</v>
      </c>
      <c r="O1156" s="14">
        <f t="shared" si="74"/>
        <v>1.9821994267612009</v>
      </c>
      <c r="P1156" s="15">
        <v>696</v>
      </c>
      <c r="Q1156" s="16">
        <f t="shared" si="75"/>
        <v>132.15517241379311</v>
      </c>
      <c r="R1156" s="17" t="s">
        <v>2609</v>
      </c>
      <c r="S1156" s="18">
        <f>ABS(O1233-O1156)*100</f>
        <v>51.026082238461591</v>
      </c>
      <c r="T1156" s="10" t="s">
        <v>30</v>
      </c>
      <c r="U1156" s="10" t="s">
        <v>36</v>
      </c>
      <c r="V1156" s="12">
        <v>7920</v>
      </c>
      <c r="W1156" s="10" t="s">
        <v>31</v>
      </c>
      <c r="X1156" s="10" t="s">
        <v>2610</v>
      </c>
      <c r="Y1156" s="10" t="s">
        <v>33</v>
      </c>
      <c r="Z1156" s="10">
        <v>45</v>
      </c>
    </row>
    <row r="1157" spans="1:26" x14ac:dyDescent="0.3">
      <c r="A1157" s="19" t="s">
        <v>2609</v>
      </c>
      <c r="B1157" s="19" t="s">
        <v>2613</v>
      </c>
      <c r="C1157" s="19" t="s">
        <v>2614</v>
      </c>
      <c r="D1157" s="20">
        <v>45303</v>
      </c>
      <c r="E1157" s="21">
        <v>300000</v>
      </c>
      <c r="F1157" s="19" t="s">
        <v>27</v>
      </c>
      <c r="G1157" s="19" t="s">
        <v>28</v>
      </c>
      <c r="H1157" s="21">
        <v>300000</v>
      </c>
      <c r="I1157" s="21">
        <v>106600</v>
      </c>
      <c r="J1157" s="22">
        <f t="shared" si="72"/>
        <v>35.533333333333331</v>
      </c>
      <c r="K1157" s="21">
        <v>275537</v>
      </c>
      <c r="L1157" s="21">
        <v>25709</v>
      </c>
      <c r="M1157" s="21">
        <f t="shared" si="73"/>
        <v>274291</v>
      </c>
      <c r="N1157" s="21">
        <v>140352</v>
      </c>
      <c r="O1157" s="23">
        <f t="shared" si="74"/>
        <v>1.9543077405380758</v>
      </c>
      <c r="P1157" s="24">
        <v>2106</v>
      </c>
      <c r="Q1157" s="25">
        <f t="shared" si="75"/>
        <v>130.24264007597341</v>
      </c>
      <c r="R1157" s="26" t="s">
        <v>2609</v>
      </c>
      <c r="S1157" s="27">
        <f>ABS(O1233-O1157)*100</f>
        <v>48.236913616149081</v>
      </c>
      <c r="T1157" s="19" t="s">
        <v>52</v>
      </c>
      <c r="U1157" s="19" t="s">
        <v>36</v>
      </c>
      <c r="V1157" s="21">
        <v>23760</v>
      </c>
      <c r="W1157" s="19" t="s">
        <v>31</v>
      </c>
      <c r="X1157" s="19" t="s">
        <v>2610</v>
      </c>
      <c r="Y1157" s="19" t="s">
        <v>33</v>
      </c>
      <c r="Z1157" s="19">
        <v>43</v>
      </c>
    </row>
    <row r="1158" spans="1:26" x14ac:dyDescent="0.3">
      <c r="A1158" s="19" t="s">
        <v>2609</v>
      </c>
      <c r="B1158" s="19" t="s">
        <v>2615</v>
      </c>
      <c r="C1158" s="19" t="s">
        <v>2616</v>
      </c>
      <c r="D1158" s="20">
        <v>45380</v>
      </c>
      <c r="E1158" s="21">
        <v>150000</v>
      </c>
      <c r="F1158" s="19" t="s">
        <v>27</v>
      </c>
      <c r="G1158" s="19" t="s">
        <v>28</v>
      </c>
      <c r="H1158" s="21">
        <v>150000</v>
      </c>
      <c r="I1158" s="21">
        <v>60100</v>
      </c>
      <c r="J1158" s="22">
        <f t="shared" si="72"/>
        <v>40.06666666666667</v>
      </c>
      <c r="K1158" s="21">
        <v>157016</v>
      </c>
      <c r="L1158" s="21">
        <v>7920</v>
      </c>
      <c r="M1158" s="21">
        <f t="shared" si="73"/>
        <v>142080</v>
      </c>
      <c r="N1158" s="21">
        <v>83761</v>
      </c>
      <c r="O1158" s="23">
        <f t="shared" si="74"/>
        <v>1.6962548202624133</v>
      </c>
      <c r="P1158" s="24">
        <v>1001</v>
      </c>
      <c r="Q1158" s="25">
        <f t="shared" si="75"/>
        <v>141.93806193806194</v>
      </c>
      <c r="R1158" s="26" t="s">
        <v>2609</v>
      </c>
      <c r="S1158" s="27">
        <f>ABS(O1233-O1158)*100</f>
        <v>22.431621588582829</v>
      </c>
      <c r="T1158" s="19" t="s">
        <v>30</v>
      </c>
      <c r="U1158" s="19" t="s">
        <v>36</v>
      </c>
      <c r="V1158" s="21">
        <v>7920</v>
      </c>
      <c r="W1158" s="19" t="s">
        <v>31</v>
      </c>
      <c r="X1158" s="19" t="s">
        <v>2610</v>
      </c>
      <c r="Y1158" s="19" t="s">
        <v>33</v>
      </c>
      <c r="Z1158" s="19">
        <v>50</v>
      </c>
    </row>
    <row r="1159" spans="1:26" x14ac:dyDescent="0.3">
      <c r="A1159" s="10" t="s">
        <v>2609</v>
      </c>
      <c r="B1159" s="10" t="s">
        <v>2617</v>
      </c>
      <c r="C1159" s="10" t="s">
        <v>2618</v>
      </c>
      <c r="D1159" s="11">
        <v>45597</v>
      </c>
      <c r="E1159" s="12">
        <v>107000</v>
      </c>
      <c r="F1159" s="10" t="s">
        <v>27</v>
      </c>
      <c r="G1159" s="10" t="s">
        <v>28</v>
      </c>
      <c r="H1159" s="12">
        <v>107000</v>
      </c>
      <c r="I1159" s="12">
        <v>46900</v>
      </c>
      <c r="J1159" s="13">
        <f t="shared" si="72"/>
        <v>43.831775700934578</v>
      </c>
      <c r="K1159" s="12">
        <v>115656</v>
      </c>
      <c r="L1159" s="12">
        <v>7920</v>
      </c>
      <c r="M1159" s="12">
        <f t="shared" si="73"/>
        <v>99080</v>
      </c>
      <c r="N1159" s="12">
        <v>60525</v>
      </c>
      <c r="O1159" s="14">
        <f t="shared" si="74"/>
        <v>1.6370095002065261</v>
      </c>
      <c r="P1159" s="15">
        <v>876</v>
      </c>
      <c r="Q1159" s="16">
        <f t="shared" si="75"/>
        <v>113.10502283105023</v>
      </c>
      <c r="R1159" s="17" t="s">
        <v>2609</v>
      </c>
      <c r="S1159" s="18">
        <f>ABS(O1233-O1159)*100</f>
        <v>16.507089582994116</v>
      </c>
      <c r="T1159" s="10" t="s">
        <v>30</v>
      </c>
      <c r="U1159" s="10" t="s">
        <v>31</v>
      </c>
      <c r="V1159" s="12">
        <v>7920</v>
      </c>
      <c r="W1159" s="10" t="s">
        <v>31</v>
      </c>
      <c r="X1159" s="10" t="s">
        <v>2610</v>
      </c>
      <c r="Y1159" s="10" t="s">
        <v>33</v>
      </c>
      <c r="Z1159" s="10">
        <v>45</v>
      </c>
    </row>
    <row r="1160" spans="1:26" x14ac:dyDescent="0.3">
      <c r="A1160" s="10" t="s">
        <v>2609</v>
      </c>
      <c r="B1160" s="10" t="s">
        <v>2619</v>
      </c>
      <c r="C1160" s="10" t="s">
        <v>2620</v>
      </c>
      <c r="D1160" s="11">
        <v>45041</v>
      </c>
      <c r="E1160" s="12">
        <v>126000</v>
      </c>
      <c r="F1160" s="10" t="s">
        <v>27</v>
      </c>
      <c r="G1160" s="10" t="s">
        <v>28</v>
      </c>
      <c r="H1160" s="12">
        <v>126000</v>
      </c>
      <c r="I1160" s="12">
        <v>40800</v>
      </c>
      <c r="J1160" s="13">
        <f t="shared" si="72"/>
        <v>32.38095238095238</v>
      </c>
      <c r="K1160" s="12">
        <v>111186</v>
      </c>
      <c r="L1160" s="12">
        <v>16113</v>
      </c>
      <c r="M1160" s="12">
        <f t="shared" si="73"/>
        <v>109887</v>
      </c>
      <c r="N1160" s="12">
        <v>53411</v>
      </c>
      <c r="O1160" s="14">
        <f t="shared" si="74"/>
        <v>2.0573851828275074</v>
      </c>
      <c r="P1160" s="15">
        <v>720</v>
      </c>
      <c r="Q1160" s="16">
        <f t="shared" si="75"/>
        <v>152.62083333333334</v>
      </c>
      <c r="R1160" s="17" t="s">
        <v>2609</v>
      </c>
      <c r="S1160" s="18">
        <f>ABS(O1233-O1160)*100</f>
        <v>58.544657845092239</v>
      </c>
      <c r="T1160" s="10" t="s">
        <v>30</v>
      </c>
      <c r="U1160" s="10" t="s">
        <v>36</v>
      </c>
      <c r="V1160" s="12">
        <v>11880</v>
      </c>
      <c r="W1160" s="10" t="s">
        <v>31</v>
      </c>
      <c r="X1160" s="10" t="s">
        <v>2610</v>
      </c>
      <c r="Y1160" s="10" t="s">
        <v>33</v>
      </c>
      <c r="Z1160" s="10">
        <v>45</v>
      </c>
    </row>
    <row r="1161" spans="1:26" x14ac:dyDescent="0.3">
      <c r="A1161" s="19" t="s">
        <v>2609</v>
      </c>
      <c r="B1161" s="19" t="s">
        <v>2619</v>
      </c>
      <c r="C1161" s="19" t="s">
        <v>2620</v>
      </c>
      <c r="D1161" s="20">
        <v>45663</v>
      </c>
      <c r="E1161" s="21">
        <v>139800</v>
      </c>
      <c r="F1161" s="19" t="s">
        <v>27</v>
      </c>
      <c r="G1161" s="19" t="s">
        <v>28</v>
      </c>
      <c r="H1161" s="21">
        <v>139800</v>
      </c>
      <c r="I1161" s="21">
        <v>45900</v>
      </c>
      <c r="J1161" s="22">
        <f t="shared" si="72"/>
        <v>32.832618025751067</v>
      </c>
      <c r="K1161" s="21">
        <v>111186</v>
      </c>
      <c r="L1161" s="21">
        <v>16113</v>
      </c>
      <c r="M1161" s="21">
        <f t="shared" si="73"/>
        <v>123687</v>
      </c>
      <c r="N1161" s="21">
        <v>53411</v>
      </c>
      <c r="O1161" s="23">
        <f t="shared" si="74"/>
        <v>2.3157589260639195</v>
      </c>
      <c r="P1161" s="24">
        <v>720</v>
      </c>
      <c r="Q1161" s="25">
        <f t="shared" si="75"/>
        <v>171.78749999999999</v>
      </c>
      <c r="R1161" s="26" t="s">
        <v>2609</v>
      </c>
      <c r="S1161" s="27">
        <f>ABS(O1233-O1161)*100</f>
        <v>84.38203216873346</v>
      </c>
      <c r="T1161" s="19" t="s">
        <v>30</v>
      </c>
      <c r="U1161" s="19" t="s">
        <v>31</v>
      </c>
      <c r="V1161" s="21">
        <v>11880</v>
      </c>
      <c r="W1161" s="19" t="s">
        <v>31</v>
      </c>
      <c r="X1161" s="19" t="s">
        <v>2610</v>
      </c>
      <c r="Y1161" s="19" t="s">
        <v>33</v>
      </c>
      <c r="Z1161" s="19">
        <v>45</v>
      </c>
    </row>
    <row r="1162" spans="1:26" x14ac:dyDescent="0.3">
      <c r="A1162" s="19" t="s">
        <v>2609</v>
      </c>
      <c r="B1162" s="19" t="s">
        <v>2621</v>
      </c>
      <c r="C1162" s="19" t="s">
        <v>2622</v>
      </c>
      <c r="D1162" s="20">
        <v>45212</v>
      </c>
      <c r="E1162" s="21">
        <v>155000</v>
      </c>
      <c r="F1162" s="19" t="s">
        <v>27</v>
      </c>
      <c r="G1162" s="19" t="s">
        <v>28</v>
      </c>
      <c r="H1162" s="21">
        <v>155000</v>
      </c>
      <c r="I1162" s="21">
        <v>57400</v>
      </c>
      <c r="J1162" s="22">
        <f t="shared" si="72"/>
        <v>37.032258064516128</v>
      </c>
      <c r="K1162" s="21">
        <v>150046</v>
      </c>
      <c r="L1162" s="21">
        <v>7920</v>
      </c>
      <c r="M1162" s="21">
        <f t="shared" si="73"/>
        <v>147080</v>
      </c>
      <c r="N1162" s="21">
        <v>79846</v>
      </c>
      <c r="O1162" s="23">
        <f t="shared" si="74"/>
        <v>1.8420459384314807</v>
      </c>
      <c r="P1162" s="24">
        <v>1001</v>
      </c>
      <c r="Q1162" s="25">
        <f t="shared" si="75"/>
        <v>146.93306693306693</v>
      </c>
      <c r="R1162" s="26" t="s">
        <v>2609</v>
      </c>
      <c r="S1162" s="27">
        <f>ABS(O1233-O1162)*100</f>
        <v>37.010733405489574</v>
      </c>
      <c r="T1162" s="19" t="s">
        <v>30</v>
      </c>
      <c r="U1162" s="19" t="s">
        <v>36</v>
      </c>
      <c r="V1162" s="21">
        <v>7920</v>
      </c>
      <c r="W1162" s="19" t="s">
        <v>31</v>
      </c>
      <c r="X1162" s="19" t="s">
        <v>2610</v>
      </c>
      <c r="Y1162" s="19" t="s">
        <v>33</v>
      </c>
      <c r="Z1162" s="19">
        <v>50</v>
      </c>
    </row>
    <row r="1163" spans="1:26" x14ac:dyDescent="0.3">
      <c r="A1163" s="10" t="s">
        <v>2609</v>
      </c>
      <c r="B1163" s="10" t="s">
        <v>2623</v>
      </c>
      <c r="C1163" s="10" t="s">
        <v>2624</v>
      </c>
      <c r="D1163" s="11">
        <v>45644</v>
      </c>
      <c r="E1163" s="12">
        <v>75000</v>
      </c>
      <c r="F1163" s="10" t="s">
        <v>69</v>
      </c>
      <c r="G1163" s="10" t="s">
        <v>28</v>
      </c>
      <c r="H1163" s="12">
        <v>75000</v>
      </c>
      <c r="I1163" s="12">
        <v>49800</v>
      </c>
      <c r="J1163" s="13">
        <f t="shared" si="72"/>
        <v>66.400000000000006</v>
      </c>
      <c r="K1163" s="12">
        <v>120973</v>
      </c>
      <c r="L1163" s="12">
        <v>11880</v>
      </c>
      <c r="M1163" s="12">
        <f t="shared" si="73"/>
        <v>63120</v>
      </c>
      <c r="N1163" s="12">
        <v>61288</v>
      </c>
      <c r="O1163" s="14">
        <f t="shared" si="74"/>
        <v>1.029891659052343</v>
      </c>
      <c r="P1163" s="15">
        <v>768</v>
      </c>
      <c r="Q1163" s="16">
        <f t="shared" si="75"/>
        <v>82.1875</v>
      </c>
      <c r="R1163" s="17" t="s">
        <v>2609</v>
      </c>
      <c r="S1163" s="18">
        <f>ABS(O1233-O1163)*100</f>
        <v>44.204694532424192</v>
      </c>
      <c r="T1163" s="10" t="s">
        <v>30</v>
      </c>
      <c r="U1163" s="10" t="s">
        <v>31</v>
      </c>
      <c r="V1163" s="12">
        <v>11880</v>
      </c>
      <c r="W1163" s="10" t="s">
        <v>31</v>
      </c>
      <c r="X1163" s="10" t="s">
        <v>2610</v>
      </c>
      <c r="Y1163" s="10" t="s">
        <v>33</v>
      </c>
      <c r="Z1163" s="10">
        <v>45</v>
      </c>
    </row>
    <row r="1164" spans="1:26" x14ac:dyDescent="0.3">
      <c r="A1164" s="19" t="s">
        <v>2609</v>
      </c>
      <c r="B1164" s="19" t="s">
        <v>2631</v>
      </c>
      <c r="C1164" s="19" t="s">
        <v>2632</v>
      </c>
      <c r="D1164" s="20">
        <v>45590</v>
      </c>
      <c r="E1164" s="21">
        <v>135000</v>
      </c>
      <c r="F1164" s="19" t="s">
        <v>27</v>
      </c>
      <c r="G1164" s="19" t="s">
        <v>28</v>
      </c>
      <c r="H1164" s="21">
        <v>135000</v>
      </c>
      <c r="I1164" s="21">
        <v>49000</v>
      </c>
      <c r="J1164" s="22">
        <f t="shared" si="72"/>
        <v>36.296296296296298</v>
      </c>
      <c r="K1164" s="21">
        <v>117889</v>
      </c>
      <c r="L1164" s="21">
        <v>15744</v>
      </c>
      <c r="M1164" s="21">
        <f t="shared" si="73"/>
        <v>119256</v>
      </c>
      <c r="N1164" s="21">
        <v>57384</v>
      </c>
      <c r="O1164" s="23">
        <f t="shared" si="74"/>
        <v>2.0782099539941448</v>
      </c>
      <c r="P1164" s="24">
        <v>737</v>
      </c>
      <c r="Q1164" s="25">
        <f t="shared" si="75"/>
        <v>161.81275440976933</v>
      </c>
      <c r="R1164" s="26" t="s">
        <v>2609</v>
      </c>
      <c r="S1164" s="27">
        <f>ABS(O1231-O1164)*100</f>
        <v>94.169324327540281</v>
      </c>
      <c r="T1164" s="19" t="s">
        <v>30</v>
      </c>
      <c r="U1164" s="19" t="s">
        <v>31</v>
      </c>
      <c r="V1164" s="21">
        <v>15744</v>
      </c>
      <c r="W1164" s="19" t="s">
        <v>31</v>
      </c>
      <c r="X1164" s="19" t="s">
        <v>2628</v>
      </c>
      <c r="Y1164" s="19" t="s">
        <v>33</v>
      </c>
      <c r="Z1164" s="19">
        <v>45</v>
      </c>
    </row>
    <row r="1165" spans="1:26" x14ac:dyDescent="0.3">
      <c r="A1165" s="10" t="s">
        <v>2609</v>
      </c>
      <c r="B1165" s="10" t="s">
        <v>2635</v>
      </c>
      <c r="C1165" s="10" t="s">
        <v>2636</v>
      </c>
      <c r="D1165" s="11">
        <v>45037</v>
      </c>
      <c r="E1165" s="12">
        <v>225000</v>
      </c>
      <c r="F1165" s="10" t="s">
        <v>27</v>
      </c>
      <c r="G1165" s="10" t="s">
        <v>28</v>
      </c>
      <c r="H1165" s="12">
        <v>225000</v>
      </c>
      <c r="I1165" s="12">
        <v>69200</v>
      </c>
      <c r="J1165" s="13">
        <f t="shared" si="72"/>
        <v>30.75555555555556</v>
      </c>
      <c r="K1165" s="12">
        <v>183397</v>
      </c>
      <c r="L1165" s="12">
        <v>7200</v>
      </c>
      <c r="M1165" s="12">
        <f t="shared" si="73"/>
        <v>217800</v>
      </c>
      <c r="N1165" s="12">
        <v>98987</v>
      </c>
      <c r="O1165" s="14">
        <f t="shared" si="74"/>
        <v>2.2002889268287755</v>
      </c>
      <c r="P1165" s="15">
        <v>1602</v>
      </c>
      <c r="Q1165" s="16">
        <f t="shared" si="75"/>
        <v>135.95505617977528</v>
      </c>
      <c r="R1165" s="17" t="s">
        <v>2609</v>
      </c>
      <c r="S1165" s="18">
        <f>ABS(O1230-O1165)*100</f>
        <v>71.493344670587703</v>
      </c>
      <c r="T1165" s="10" t="s">
        <v>52</v>
      </c>
      <c r="U1165" s="10" t="s">
        <v>36</v>
      </c>
      <c r="V1165" s="12">
        <v>7200</v>
      </c>
      <c r="W1165" s="10" t="s">
        <v>31</v>
      </c>
      <c r="X1165" s="10" t="s">
        <v>2637</v>
      </c>
      <c r="Y1165" s="10" t="s">
        <v>33</v>
      </c>
      <c r="Z1165" s="10">
        <v>46</v>
      </c>
    </row>
    <row r="1166" spans="1:26" x14ac:dyDescent="0.3">
      <c r="A1166" s="10" t="s">
        <v>2627</v>
      </c>
      <c r="B1166" s="10" t="s">
        <v>2625</v>
      </c>
      <c r="C1166" s="10" t="s">
        <v>2626</v>
      </c>
      <c r="D1166" s="11">
        <v>45573</v>
      </c>
      <c r="E1166" s="12">
        <v>280000</v>
      </c>
      <c r="F1166" s="10" t="s">
        <v>27</v>
      </c>
      <c r="G1166" s="10" t="s">
        <v>28</v>
      </c>
      <c r="H1166" s="12">
        <v>280000</v>
      </c>
      <c r="I1166" s="12">
        <v>103300</v>
      </c>
      <c r="J1166" s="13">
        <f t="shared" si="72"/>
        <v>36.892857142857146</v>
      </c>
      <c r="K1166" s="12">
        <v>219268</v>
      </c>
      <c r="L1166" s="12">
        <v>17890</v>
      </c>
      <c r="M1166" s="12">
        <f t="shared" si="73"/>
        <v>262110</v>
      </c>
      <c r="N1166" s="12">
        <v>113772</v>
      </c>
      <c r="O1166" s="14">
        <f t="shared" si="74"/>
        <v>2.3038181626410714</v>
      </c>
      <c r="P1166" s="15">
        <v>1383</v>
      </c>
      <c r="Q1166" s="16">
        <f t="shared" si="75"/>
        <v>189.52277657266811</v>
      </c>
      <c r="R1166" s="17" t="s">
        <v>2627</v>
      </c>
      <c r="S1166" s="18">
        <f>ABS(O1235-O1166)*100</f>
        <v>96.739000330225508</v>
      </c>
      <c r="T1166" s="10" t="s">
        <v>30</v>
      </c>
      <c r="U1166" s="10" t="s">
        <v>31</v>
      </c>
      <c r="V1166" s="12">
        <v>17890</v>
      </c>
      <c r="W1166" s="10" t="s">
        <v>31</v>
      </c>
      <c r="X1166" s="10" t="s">
        <v>2628</v>
      </c>
      <c r="Y1166" s="10" t="s">
        <v>33</v>
      </c>
      <c r="Z1166" s="10">
        <v>45</v>
      </c>
    </row>
    <row r="1167" spans="1:26" x14ac:dyDescent="0.3">
      <c r="A1167" s="19" t="s">
        <v>2627</v>
      </c>
      <c r="B1167" s="19" t="s">
        <v>2629</v>
      </c>
      <c r="C1167" s="19" t="s">
        <v>2630</v>
      </c>
      <c r="D1167" s="20">
        <v>45324</v>
      </c>
      <c r="E1167" s="21">
        <v>262000</v>
      </c>
      <c r="F1167" s="19" t="s">
        <v>27</v>
      </c>
      <c r="G1167" s="19" t="s">
        <v>28</v>
      </c>
      <c r="H1167" s="21">
        <v>262000</v>
      </c>
      <c r="I1167" s="21">
        <v>80700</v>
      </c>
      <c r="J1167" s="22">
        <f t="shared" si="72"/>
        <v>30.801526717557255</v>
      </c>
      <c r="K1167" s="21">
        <v>208090</v>
      </c>
      <c r="L1167" s="21">
        <v>19622</v>
      </c>
      <c r="M1167" s="21">
        <f t="shared" si="73"/>
        <v>242378</v>
      </c>
      <c r="N1167" s="21">
        <v>106479</v>
      </c>
      <c r="O1167" s="23">
        <f t="shared" si="74"/>
        <v>2.2762986128720217</v>
      </c>
      <c r="P1167" s="24">
        <v>1222</v>
      </c>
      <c r="Q1167" s="25">
        <f t="shared" si="75"/>
        <v>198.34533551554827</v>
      </c>
      <c r="R1167" s="26" t="s">
        <v>2627</v>
      </c>
      <c r="S1167" s="27">
        <f>ABS(O1235-O1167)*100</f>
        <v>93.987045353320539</v>
      </c>
      <c r="T1167" s="19" t="s">
        <v>30</v>
      </c>
      <c r="U1167" s="19" t="s">
        <v>36</v>
      </c>
      <c r="V1167" s="21">
        <v>19240</v>
      </c>
      <c r="W1167" s="19" t="s">
        <v>31</v>
      </c>
      <c r="X1167" s="19" t="s">
        <v>2628</v>
      </c>
      <c r="Y1167" s="19" t="s">
        <v>33</v>
      </c>
      <c r="Z1167" s="19">
        <v>45</v>
      </c>
    </row>
    <row r="1168" spans="1:26" x14ac:dyDescent="0.3">
      <c r="A1168" s="10" t="s">
        <v>2627</v>
      </c>
      <c r="B1168" s="10" t="s">
        <v>2633</v>
      </c>
      <c r="C1168" s="10" t="s">
        <v>2634</v>
      </c>
      <c r="D1168" s="11">
        <v>45047</v>
      </c>
      <c r="E1168" s="12">
        <v>153000</v>
      </c>
      <c r="F1168" s="10" t="s">
        <v>27</v>
      </c>
      <c r="G1168" s="10" t="s">
        <v>28</v>
      </c>
      <c r="H1168" s="12">
        <v>153000</v>
      </c>
      <c r="I1168" s="12">
        <v>73400</v>
      </c>
      <c r="J1168" s="13">
        <f t="shared" si="72"/>
        <v>47.973856209150327</v>
      </c>
      <c r="K1168" s="12">
        <v>189349</v>
      </c>
      <c r="L1168" s="12">
        <v>23617</v>
      </c>
      <c r="M1168" s="12">
        <f t="shared" si="73"/>
        <v>129383</v>
      </c>
      <c r="N1168" s="12">
        <v>93633</v>
      </c>
      <c r="O1168" s="14">
        <f t="shared" si="74"/>
        <v>1.381809832003674</v>
      </c>
      <c r="P1168" s="15">
        <v>1041</v>
      </c>
      <c r="Q1168" s="16">
        <f t="shared" si="75"/>
        <v>124.28722382324688</v>
      </c>
      <c r="R1168" s="17" t="s">
        <v>2627</v>
      </c>
      <c r="S1168" s="18">
        <f>ABS(O1234-O1168)*100</f>
        <v>17.820874255336339</v>
      </c>
      <c r="T1168" s="10" t="s">
        <v>30</v>
      </c>
      <c r="U1168" s="10" t="s">
        <v>36</v>
      </c>
      <c r="V1168" s="12">
        <v>23617</v>
      </c>
      <c r="W1168" s="10" t="s">
        <v>31</v>
      </c>
      <c r="X1168" s="10" t="s">
        <v>2628</v>
      </c>
      <c r="Y1168" s="10" t="s">
        <v>33</v>
      </c>
      <c r="Z1168" s="10">
        <v>50</v>
      </c>
    </row>
    <row r="1169" spans="1:26" x14ac:dyDescent="0.3">
      <c r="A1169" s="19" t="s">
        <v>2627</v>
      </c>
      <c r="B1169" s="19" t="s">
        <v>2638</v>
      </c>
      <c r="C1169" s="19" t="s">
        <v>2639</v>
      </c>
      <c r="D1169" s="20">
        <v>45526</v>
      </c>
      <c r="E1169" s="21">
        <v>240000</v>
      </c>
      <c r="F1169" s="19" t="s">
        <v>27</v>
      </c>
      <c r="G1169" s="19" t="s">
        <v>28</v>
      </c>
      <c r="H1169" s="21">
        <v>240000</v>
      </c>
      <c r="I1169" s="21">
        <v>94700</v>
      </c>
      <c r="J1169" s="22">
        <f t="shared" si="72"/>
        <v>39.458333333333336</v>
      </c>
      <c r="K1169" s="21">
        <v>203907</v>
      </c>
      <c r="L1169" s="21">
        <v>17813</v>
      </c>
      <c r="M1169" s="21">
        <f t="shared" si="73"/>
        <v>222187</v>
      </c>
      <c r="N1169" s="21">
        <v>105137</v>
      </c>
      <c r="O1169" s="23">
        <f t="shared" si="74"/>
        <v>2.1133093011974853</v>
      </c>
      <c r="P1169" s="24">
        <v>1235</v>
      </c>
      <c r="Q1169" s="25">
        <f t="shared" si="75"/>
        <v>179.90850202429149</v>
      </c>
      <c r="R1169" s="26" t="s">
        <v>2627</v>
      </c>
      <c r="S1169" s="27">
        <f>ABS(O1233-O1169)*100</f>
        <v>64.137069682090029</v>
      </c>
      <c r="T1169" s="19" t="s">
        <v>30</v>
      </c>
      <c r="U1169" s="19" t="s">
        <v>36</v>
      </c>
      <c r="V1169" s="21">
        <v>17813</v>
      </c>
      <c r="W1169" s="19" t="s">
        <v>31</v>
      </c>
      <c r="X1169" s="19" t="s">
        <v>2628</v>
      </c>
      <c r="Y1169" s="19" t="s">
        <v>33</v>
      </c>
      <c r="Z1169" s="19">
        <v>45</v>
      </c>
    </row>
    <row r="1170" spans="1:26" x14ac:dyDescent="0.3">
      <c r="A1170" s="19" t="s">
        <v>2627</v>
      </c>
      <c r="B1170" s="19" t="s">
        <v>2640</v>
      </c>
      <c r="C1170" s="19" t="s">
        <v>2641</v>
      </c>
      <c r="D1170" s="20">
        <v>45639</v>
      </c>
      <c r="E1170" s="21">
        <v>237000</v>
      </c>
      <c r="F1170" s="19" t="s">
        <v>27</v>
      </c>
      <c r="G1170" s="19" t="s">
        <v>28</v>
      </c>
      <c r="H1170" s="21">
        <v>237000</v>
      </c>
      <c r="I1170" s="21">
        <v>85700</v>
      </c>
      <c r="J1170" s="22">
        <f t="shared" si="72"/>
        <v>36.160337552742618</v>
      </c>
      <c r="K1170" s="21">
        <v>184830</v>
      </c>
      <c r="L1170" s="21">
        <v>17813</v>
      </c>
      <c r="M1170" s="21">
        <f t="shared" si="73"/>
        <v>219187</v>
      </c>
      <c r="N1170" s="21">
        <v>94359</v>
      </c>
      <c r="O1170" s="23">
        <f t="shared" si="74"/>
        <v>2.322905075297534</v>
      </c>
      <c r="P1170" s="24">
        <v>1235</v>
      </c>
      <c r="Q1170" s="25">
        <f t="shared" si="75"/>
        <v>177.47935222672064</v>
      </c>
      <c r="R1170" s="26" t="s">
        <v>2627</v>
      </c>
      <c r="S1170" s="27">
        <f>ABS(O1233-O1170)*100</f>
        <v>85.096647092094898</v>
      </c>
      <c r="T1170" s="19" t="s">
        <v>30</v>
      </c>
      <c r="U1170" s="19" t="s">
        <v>31</v>
      </c>
      <c r="V1170" s="21">
        <v>17813</v>
      </c>
      <c r="W1170" s="19" t="s">
        <v>31</v>
      </c>
      <c r="X1170" s="19" t="s">
        <v>2628</v>
      </c>
      <c r="Y1170" s="19" t="s">
        <v>33</v>
      </c>
      <c r="Z1170" s="19">
        <v>45</v>
      </c>
    </row>
    <row r="1171" spans="1:26" x14ac:dyDescent="0.3">
      <c r="A1171" s="10" t="s">
        <v>2627</v>
      </c>
      <c r="B1171" s="10" t="s">
        <v>2642</v>
      </c>
      <c r="C1171" s="10" t="s">
        <v>2643</v>
      </c>
      <c r="D1171" s="11">
        <v>45454</v>
      </c>
      <c r="E1171" s="12">
        <v>243000</v>
      </c>
      <c r="F1171" s="10" t="s">
        <v>27</v>
      </c>
      <c r="G1171" s="10" t="s">
        <v>28</v>
      </c>
      <c r="H1171" s="12">
        <v>243000</v>
      </c>
      <c r="I1171" s="12">
        <v>109700</v>
      </c>
      <c r="J1171" s="13">
        <f t="shared" si="72"/>
        <v>45.144032921810698</v>
      </c>
      <c r="K1171" s="12">
        <v>235477</v>
      </c>
      <c r="L1171" s="12">
        <v>18493</v>
      </c>
      <c r="M1171" s="12">
        <f t="shared" si="73"/>
        <v>224507</v>
      </c>
      <c r="N1171" s="12">
        <v>122589</v>
      </c>
      <c r="O1171" s="14">
        <f t="shared" si="74"/>
        <v>1.8313796507027547</v>
      </c>
      <c r="P1171" s="15">
        <v>1381</v>
      </c>
      <c r="Q1171" s="16">
        <f t="shared" si="75"/>
        <v>162.56842867487327</v>
      </c>
      <c r="R1171" s="17" t="s">
        <v>2627</v>
      </c>
      <c r="S1171" s="18">
        <f>ABS(O1233-O1171)*100</f>
        <v>35.94410463261697</v>
      </c>
      <c r="T1171" s="10" t="s">
        <v>30</v>
      </c>
      <c r="U1171" s="10" t="s">
        <v>36</v>
      </c>
      <c r="V1171" s="12">
        <v>18493</v>
      </c>
      <c r="W1171" s="10" t="s">
        <v>31</v>
      </c>
      <c r="X1171" s="10" t="s">
        <v>2628</v>
      </c>
      <c r="Y1171" s="10" t="s">
        <v>33</v>
      </c>
      <c r="Z1171" s="10">
        <v>45</v>
      </c>
    </row>
    <row r="1172" spans="1:26" x14ac:dyDescent="0.3">
      <c r="A1172" s="10" t="s">
        <v>2627</v>
      </c>
      <c r="B1172" s="10" t="s">
        <v>2644</v>
      </c>
      <c r="C1172" s="10" t="s">
        <v>2645</v>
      </c>
      <c r="D1172" s="11">
        <v>45485</v>
      </c>
      <c r="E1172" s="12">
        <v>185000</v>
      </c>
      <c r="F1172" s="10" t="s">
        <v>27</v>
      </c>
      <c r="G1172" s="10" t="s">
        <v>28</v>
      </c>
      <c r="H1172" s="12">
        <v>185000</v>
      </c>
      <c r="I1172" s="12">
        <v>105400</v>
      </c>
      <c r="J1172" s="13">
        <f t="shared" si="72"/>
        <v>56.972972972972968</v>
      </c>
      <c r="K1172" s="12">
        <v>226457</v>
      </c>
      <c r="L1172" s="12">
        <v>17813</v>
      </c>
      <c r="M1172" s="12">
        <f t="shared" si="73"/>
        <v>167187</v>
      </c>
      <c r="N1172" s="12">
        <v>117877</v>
      </c>
      <c r="O1172" s="14">
        <f t="shared" si="74"/>
        <v>1.4183173986443496</v>
      </c>
      <c r="P1172" s="15">
        <v>1381</v>
      </c>
      <c r="Q1172" s="16">
        <f t="shared" si="75"/>
        <v>121.06227371469949</v>
      </c>
      <c r="R1172" s="17" t="s">
        <v>2627</v>
      </c>
      <c r="S1172" s="18">
        <f>ABS(O1233-O1172)*100</f>
        <v>5.3621205732235389</v>
      </c>
      <c r="T1172" s="10" t="s">
        <v>30</v>
      </c>
      <c r="U1172" s="10" t="s">
        <v>36</v>
      </c>
      <c r="V1172" s="12">
        <v>17813</v>
      </c>
      <c r="W1172" s="10" t="s">
        <v>31</v>
      </c>
      <c r="X1172" s="10" t="s">
        <v>2628</v>
      </c>
      <c r="Y1172" s="10" t="s">
        <v>33</v>
      </c>
      <c r="Z1172" s="10">
        <v>45</v>
      </c>
    </row>
    <row r="1173" spans="1:26" x14ac:dyDescent="0.3">
      <c r="A1173" s="19" t="s">
        <v>2627</v>
      </c>
      <c r="B1173" s="19" t="s">
        <v>2646</v>
      </c>
      <c r="C1173" s="19" t="s">
        <v>2647</v>
      </c>
      <c r="D1173" s="20">
        <v>45496</v>
      </c>
      <c r="E1173" s="21">
        <v>240000</v>
      </c>
      <c r="F1173" s="19" t="s">
        <v>27</v>
      </c>
      <c r="G1173" s="19" t="s">
        <v>28</v>
      </c>
      <c r="H1173" s="21">
        <v>240000</v>
      </c>
      <c r="I1173" s="21">
        <v>91400</v>
      </c>
      <c r="J1173" s="22">
        <f t="shared" si="72"/>
        <v>38.083333333333336</v>
      </c>
      <c r="K1173" s="21">
        <v>198148</v>
      </c>
      <c r="L1173" s="21">
        <v>17813</v>
      </c>
      <c r="M1173" s="21">
        <f t="shared" si="73"/>
        <v>222187</v>
      </c>
      <c r="N1173" s="21">
        <v>101884</v>
      </c>
      <c r="O1173" s="23">
        <f t="shared" si="74"/>
        <v>2.1807840288956069</v>
      </c>
      <c r="P1173" s="24">
        <v>1222</v>
      </c>
      <c r="Q1173" s="25">
        <f t="shared" si="75"/>
        <v>181.82242225859247</v>
      </c>
      <c r="R1173" s="26" t="s">
        <v>2627</v>
      </c>
      <c r="S1173" s="27">
        <f>ABS(O1233-O1173)*100</f>
        <v>70.884542451902192</v>
      </c>
      <c r="T1173" s="19" t="s">
        <v>30</v>
      </c>
      <c r="U1173" s="19" t="s">
        <v>36</v>
      </c>
      <c r="V1173" s="21">
        <v>17813</v>
      </c>
      <c r="W1173" s="19" t="s">
        <v>31</v>
      </c>
      <c r="X1173" s="19" t="s">
        <v>2628</v>
      </c>
      <c r="Y1173" s="19" t="s">
        <v>33</v>
      </c>
      <c r="Z1173" s="19">
        <v>45</v>
      </c>
    </row>
    <row r="1174" spans="1:26" x14ac:dyDescent="0.3">
      <c r="A1174" s="19" t="s">
        <v>2627</v>
      </c>
      <c r="B1174" s="19" t="s">
        <v>2648</v>
      </c>
      <c r="C1174" s="19" t="s">
        <v>2649</v>
      </c>
      <c r="D1174" s="20">
        <v>45126</v>
      </c>
      <c r="E1174" s="21">
        <v>220000</v>
      </c>
      <c r="F1174" s="19" t="s">
        <v>27</v>
      </c>
      <c r="G1174" s="19" t="s">
        <v>28</v>
      </c>
      <c r="H1174" s="21">
        <v>220000</v>
      </c>
      <c r="I1174" s="21">
        <v>75500</v>
      </c>
      <c r="J1174" s="22">
        <f t="shared" si="72"/>
        <v>34.31818181818182</v>
      </c>
      <c r="K1174" s="21">
        <v>193247</v>
      </c>
      <c r="L1174" s="21">
        <v>17813</v>
      </c>
      <c r="M1174" s="21">
        <f t="shared" si="73"/>
        <v>202187</v>
      </c>
      <c r="N1174" s="21">
        <v>99115</v>
      </c>
      <c r="O1174" s="23">
        <f t="shared" si="74"/>
        <v>2.03992332139434</v>
      </c>
      <c r="P1174" s="24">
        <v>1196</v>
      </c>
      <c r="Q1174" s="25">
        <f t="shared" si="75"/>
        <v>169.05267558528428</v>
      </c>
      <c r="R1174" s="26" t="s">
        <v>2627</v>
      </c>
      <c r="S1174" s="27">
        <f>ABS(O1233-O1174)*100</f>
        <v>56.798471701775497</v>
      </c>
      <c r="T1174" s="19" t="s">
        <v>30</v>
      </c>
      <c r="U1174" s="19" t="s">
        <v>36</v>
      </c>
      <c r="V1174" s="21">
        <v>17813</v>
      </c>
      <c r="W1174" s="19" t="s">
        <v>31</v>
      </c>
      <c r="X1174" s="19" t="s">
        <v>2628</v>
      </c>
      <c r="Y1174" s="19" t="s">
        <v>33</v>
      </c>
      <c r="Z1174" s="19">
        <v>45</v>
      </c>
    </row>
    <row r="1175" spans="1:26" x14ac:dyDescent="0.3">
      <c r="A1175" s="10" t="s">
        <v>2627</v>
      </c>
      <c r="B1175" s="10" t="s">
        <v>2650</v>
      </c>
      <c r="C1175" s="10" t="s">
        <v>2651</v>
      </c>
      <c r="D1175" s="11">
        <v>45716</v>
      </c>
      <c r="E1175" s="12">
        <v>224500</v>
      </c>
      <c r="F1175" s="10" t="s">
        <v>27</v>
      </c>
      <c r="G1175" s="10" t="s">
        <v>28</v>
      </c>
      <c r="H1175" s="12">
        <v>224500</v>
      </c>
      <c r="I1175" s="12">
        <v>83400</v>
      </c>
      <c r="J1175" s="13">
        <f t="shared" si="72"/>
        <v>37.149220489977729</v>
      </c>
      <c r="K1175" s="12">
        <v>176437</v>
      </c>
      <c r="L1175" s="12">
        <v>17813</v>
      </c>
      <c r="M1175" s="12">
        <f t="shared" si="73"/>
        <v>206687</v>
      </c>
      <c r="N1175" s="12">
        <v>89618</v>
      </c>
      <c r="O1175" s="14">
        <f t="shared" si="74"/>
        <v>2.3063112321185475</v>
      </c>
      <c r="P1175" s="15">
        <v>956</v>
      </c>
      <c r="Q1175" s="16">
        <f t="shared" si="75"/>
        <v>216.19979079497907</v>
      </c>
      <c r="R1175" s="17" t="s">
        <v>2627</v>
      </c>
      <c r="S1175" s="18">
        <f>ABS(O1233-O1175)*100</f>
        <v>83.437262774196256</v>
      </c>
      <c r="T1175" s="10" t="s">
        <v>30</v>
      </c>
      <c r="U1175" s="10" t="s">
        <v>31</v>
      </c>
      <c r="V1175" s="12">
        <v>17813</v>
      </c>
      <c r="W1175" s="10" t="s">
        <v>31</v>
      </c>
      <c r="X1175" s="10" t="s">
        <v>2628</v>
      </c>
      <c r="Y1175" s="10" t="s">
        <v>33</v>
      </c>
      <c r="Z1175" s="10">
        <v>45</v>
      </c>
    </row>
    <row r="1176" spans="1:26" x14ac:dyDescent="0.3">
      <c r="A1176" s="10" t="s">
        <v>2627</v>
      </c>
      <c r="B1176" s="10" t="s">
        <v>2650</v>
      </c>
      <c r="C1176" s="10" t="s">
        <v>2651</v>
      </c>
      <c r="D1176" s="11">
        <v>45492</v>
      </c>
      <c r="E1176" s="12">
        <v>160000</v>
      </c>
      <c r="F1176" s="10" t="s">
        <v>27</v>
      </c>
      <c r="G1176" s="10" t="s">
        <v>28</v>
      </c>
      <c r="H1176" s="12">
        <v>160000</v>
      </c>
      <c r="I1176" s="12">
        <v>83400</v>
      </c>
      <c r="J1176" s="13">
        <f t="shared" si="72"/>
        <v>52.125</v>
      </c>
      <c r="K1176" s="12">
        <v>176437</v>
      </c>
      <c r="L1176" s="12">
        <v>17813</v>
      </c>
      <c r="M1176" s="12">
        <f t="shared" si="73"/>
        <v>142187</v>
      </c>
      <c r="N1176" s="12">
        <v>89618</v>
      </c>
      <c r="O1176" s="14">
        <f t="shared" si="74"/>
        <v>1.5865897475953492</v>
      </c>
      <c r="P1176" s="15">
        <v>956</v>
      </c>
      <c r="Q1176" s="16">
        <f t="shared" si="75"/>
        <v>148.73117154811715</v>
      </c>
      <c r="R1176" s="17" t="s">
        <v>2627</v>
      </c>
      <c r="S1176" s="18">
        <f>ABS(O1233-O1176)*100</f>
        <v>11.465114321876424</v>
      </c>
      <c r="T1176" s="10" t="s">
        <v>30</v>
      </c>
      <c r="U1176" s="10" t="s">
        <v>36</v>
      </c>
      <c r="V1176" s="12">
        <v>17813</v>
      </c>
      <c r="W1176" s="10" t="s">
        <v>31</v>
      </c>
      <c r="X1176" s="10" t="s">
        <v>2628</v>
      </c>
      <c r="Y1176" s="10" t="s">
        <v>33</v>
      </c>
      <c r="Z1176" s="10">
        <v>45</v>
      </c>
    </row>
    <row r="1177" spans="1:26" x14ac:dyDescent="0.3">
      <c r="A1177" s="19" t="s">
        <v>2627</v>
      </c>
      <c r="B1177" s="19" t="s">
        <v>2652</v>
      </c>
      <c r="C1177" s="19" t="s">
        <v>2653</v>
      </c>
      <c r="D1177" s="20">
        <v>45128</v>
      </c>
      <c r="E1177" s="21">
        <v>225000</v>
      </c>
      <c r="F1177" s="19" t="s">
        <v>27</v>
      </c>
      <c r="G1177" s="19" t="s">
        <v>28</v>
      </c>
      <c r="H1177" s="21">
        <v>225000</v>
      </c>
      <c r="I1177" s="21">
        <v>75200</v>
      </c>
      <c r="J1177" s="22">
        <f t="shared" si="72"/>
        <v>33.422222222222217</v>
      </c>
      <c r="K1177" s="21">
        <v>194674</v>
      </c>
      <c r="L1177" s="21">
        <v>18104</v>
      </c>
      <c r="M1177" s="21">
        <f t="shared" si="73"/>
        <v>206896</v>
      </c>
      <c r="N1177" s="21">
        <v>99757</v>
      </c>
      <c r="O1177" s="23">
        <f t="shared" si="74"/>
        <v>2.0739998195615343</v>
      </c>
      <c r="P1177" s="24">
        <v>1014</v>
      </c>
      <c r="Q1177" s="25">
        <f t="shared" si="75"/>
        <v>204.03944773175542</v>
      </c>
      <c r="R1177" s="26" t="s">
        <v>2627</v>
      </c>
      <c r="S1177" s="27">
        <f>ABS(O1233-O1177)*100</f>
        <v>60.206121518494939</v>
      </c>
      <c r="T1177" s="19" t="s">
        <v>30</v>
      </c>
      <c r="U1177" s="19" t="s">
        <v>36</v>
      </c>
      <c r="V1177" s="21">
        <v>18104</v>
      </c>
      <c r="W1177" s="19" t="s">
        <v>31</v>
      </c>
      <c r="X1177" s="19" t="s">
        <v>2628</v>
      </c>
      <c r="Y1177" s="19" t="s">
        <v>33</v>
      </c>
      <c r="Z1177" s="19">
        <v>51</v>
      </c>
    </row>
    <row r="1178" spans="1:26" x14ac:dyDescent="0.3">
      <c r="A1178" s="19" t="s">
        <v>2627</v>
      </c>
      <c r="B1178" s="19" t="s">
        <v>2654</v>
      </c>
      <c r="C1178" s="19" t="s">
        <v>2655</v>
      </c>
      <c r="D1178" s="20">
        <v>45261</v>
      </c>
      <c r="E1178" s="21">
        <v>247000</v>
      </c>
      <c r="F1178" s="19" t="s">
        <v>27</v>
      </c>
      <c r="G1178" s="19" t="s">
        <v>28</v>
      </c>
      <c r="H1178" s="21">
        <v>247000</v>
      </c>
      <c r="I1178" s="21">
        <v>91900</v>
      </c>
      <c r="J1178" s="22">
        <f t="shared" si="72"/>
        <v>37.206477732793523</v>
      </c>
      <c r="K1178" s="21">
        <v>234422</v>
      </c>
      <c r="L1178" s="21">
        <v>26144</v>
      </c>
      <c r="M1178" s="21">
        <f t="shared" si="73"/>
        <v>220856</v>
      </c>
      <c r="N1178" s="21">
        <v>117671</v>
      </c>
      <c r="O1178" s="23">
        <f t="shared" si="74"/>
        <v>1.8768940520604056</v>
      </c>
      <c r="P1178" s="24">
        <v>1492</v>
      </c>
      <c r="Q1178" s="25">
        <f t="shared" si="75"/>
        <v>148.02680965147454</v>
      </c>
      <c r="R1178" s="26" t="s">
        <v>2627</v>
      </c>
      <c r="S1178" s="27">
        <f>ABS(O1233-O1178)*100</f>
        <v>40.495544768382061</v>
      </c>
      <c r="T1178" s="19" t="s">
        <v>52</v>
      </c>
      <c r="U1178" s="19" t="s">
        <v>36</v>
      </c>
      <c r="V1178" s="21">
        <v>17813</v>
      </c>
      <c r="W1178" s="19" t="s">
        <v>31</v>
      </c>
      <c r="X1178" s="19" t="s">
        <v>2628</v>
      </c>
      <c r="Y1178" s="19" t="s">
        <v>33</v>
      </c>
      <c r="Z1178" s="19">
        <v>46</v>
      </c>
    </row>
    <row r="1179" spans="1:26" x14ac:dyDescent="0.3">
      <c r="A1179" s="10" t="s">
        <v>2627</v>
      </c>
      <c r="B1179" s="10" t="s">
        <v>2656</v>
      </c>
      <c r="C1179" s="10" t="s">
        <v>2657</v>
      </c>
      <c r="D1179" s="11">
        <v>45320</v>
      </c>
      <c r="E1179" s="12">
        <v>227500</v>
      </c>
      <c r="F1179" s="10" t="s">
        <v>27</v>
      </c>
      <c r="G1179" s="10" t="s">
        <v>28</v>
      </c>
      <c r="H1179" s="12">
        <v>227500</v>
      </c>
      <c r="I1179" s="12">
        <v>86200</v>
      </c>
      <c r="J1179" s="13">
        <f t="shared" si="72"/>
        <v>37.890109890109891</v>
      </c>
      <c r="K1179" s="12">
        <v>221836</v>
      </c>
      <c r="L1179" s="12">
        <v>18263</v>
      </c>
      <c r="M1179" s="12">
        <f t="shared" si="73"/>
        <v>209237</v>
      </c>
      <c r="N1179" s="12">
        <v>115012</v>
      </c>
      <c r="O1179" s="14">
        <f t="shared" si="74"/>
        <v>1.8192623378430077</v>
      </c>
      <c r="P1179" s="15">
        <v>1492</v>
      </c>
      <c r="Q1179" s="16">
        <f t="shared" si="75"/>
        <v>140.23927613941018</v>
      </c>
      <c r="R1179" s="17" t="s">
        <v>2627</v>
      </c>
      <c r="S1179" s="18">
        <f>ABS(O1233-O1179)*100</f>
        <v>34.732373346642277</v>
      </c>
      <c r="T1179" s="10" t="s">
        <v>52</v>
      </c>
      <c r="U1179" s="10" t="s">
        <v>36</v>
      </c>
      <c r="V1179" s="12">
        <v>18263</v>
      </c>
      <c r="W1179" s="10" t="s">
        <v>31</v>
      </c>
      <c r="X1179" s="10" t="s">
        <v>2628</v>
      </c>
      <c r="Y1179" s="10" t="s">
        <v>33</v>
      </c>
      <c r="Z1179" s="10">
        <v>46</v>
      </c>
    </row>
    <row r="1180" spans="1:26" x14ac:dyDescent="0.3">
      <c r="A1180" s="10" t="s">
        <v>2627</v>
      </c>
      <c r="B1180" s="10" t="s">
        <v>2658</v>
      </c>
      <c r="C1180" s="10" t="s">
        <v>2659</v>
      </c>
      <c r="D1180" s="11">
        <v>45170</v>
      </c>
      <c r="E1180" s="12">
        <v>255000</v>
      </c>
      <c r="F1180" s="10" t="s">
        <v>27</v>
      </c>
      <c r="G1180" s="10" t="s">
        <v>28</v>
      </c>
      <c r="H1180" s="12">
        <v>255000</v>
      </c>
      <c r="I1180" s="12">
        <v>90800</v>
      </c>
      <c r="J1180" s="13">
        <f t="shared" si="72"/>
        <v>35.607843137254903</v>
      </c>
      <c r="K1180" s="12">
        <v>232588</v>
      </c>
      <c r="L1180" s="12">
        <v>19540</v>
      </c>
      <c r="M1180" s="12">
        <f t="shared" si="73"/>
        <v>235460</v>
      </c>
      <c r="N1180" s="12">
        <v>120366</v>
      </c>
      <c r="O1180" s="14">
        <f t="shared" si="74"/>
        <v>1.9562002558862137</v>
      </c>
      <c r="P1180" s="15">
        <v>1386</v>
      </c>
      <c r="Q1180" s="16">
        <f t="shared" si="75"/>
        <v>169.88455988455988</v>
      </c>
      <c r="R1180" s="17" t="s">
        <v>2627</v>
      </c>
      <c r="S1180" s="18">
        <f>ABS(O1233-O1180)*100</f>
        <v>48.426165150962873</v>
      </c>
      <c r="T1180" s="10" t="s">
        <v>30</v>
      </c>
      <c r="U1180" s="10" t="s">
        <v>36</v>
      </c>
      <c r="V1180" s="12">
        <v>19540</v>
      </c>
      <c r="W1180" s="10" t="s">
        <v>31</v>
      </c>
      <c r="X1180" s="10" t="s">
        <v>2628</v>
      </c>
      <c r="Y1180" s="10" t="s">
        <v>33</v>
      </c>
      <c r="Z1180" s="10">
        <v>46</v>
      </c>
    </row>
    <row r="1181" spans="1:26" x14ac:dyDescent="0.3">
      <c r="A1181" s="19" t="s">
        <v>2627</v>
      </c>
      <c r="B1181" s="19" t="s">
        <v>2660</v>
      </c>
      <c r="C1181" s="19" t="s">
        <v>2661</v>
      </c>
      <c r="D1181" s="20">
        <v>45471</v>
      </c>
      <c r="E1181" s="21">
        <v>265000</v>
      </c>
      <c r="F1181" s="19" t="s">
        <v>27</v>
      </c>
      <c r="G1181" s="19" t="s">
        <v>28</v>
      </c>
      <c r="H1181" s="21">
        <v>265000</v>
      </c>
      <c r="I1181" s="21">
        <v>108000</v>
      </c>
      <c r="J1181" s="22">
        <f t="shared" si="72"/>
        <v>40.754716981132077</v>
      </c>
      <c r="K1181" s="21">
        <v>231281</v>
      </c>
      <c r="L1181" s="21">
        <v>21952</v>
      </c>
      <c r="M1181" s="21">
        <f t="shared" si="73"/>
        <v>243048</v>
      </c>
      <c r="N1181" s="21">
        <v>118264</v>
      </c>
      <c r="O1181" s="23">
        <f t="shared" si="74"/>
        <v>2.0551308935939931</v>
      </c>
      <c r="P1181" s="24">
        <v>1492</v>
      </c>
      <c r="Q1181" s="25">
        <f t="shared" si="75"/>
        <v>162.90080428954423</v>
      </c>
      <c r="R1181" s="26" t="s">
        <v>2627</v>
      </c>
      <c r="S1181" s="27">
        <f>ABS(O1233-O1181)*100</f>
        <v>58.319228921740816</v>
      </c>
      <c r="T1181" s="19" t="s">
        <v>52</v>
      </c>
      <c r="U1181" s="19" t="s">
        <v>36</v>
      </c>
      <c r="V1181" s="21">
        <v>20109</v>
      </c>
      <c r="W1181" s="19" t="s">
        <v>31</v>
      </c>
      <c r="X1181" s="19" t="s">
        <v>2628</v>
      </c>
      <c r="Y1181" s="19" t="s">
        <v>33</v>
      </c>
      <c r="Z1181" s="19">
        <v>46</v>
      </c>
    </row>
    <row r="1182" spans="1:26" x14ac:dyDescent="0.3">
      <c r="A1182" s="19" t="s">
        <v>2627</v>
      </c>
      <c r="B1182" s="19" t="s">
        <v>2662</v>
      </c>
      <c r="C1182" s="19" t="s">
        <v>2663</v>
      </c>
      <c r="D1182" s="20">
        <v>45187</v>
      </c>
      <c r="E1182" s="21">
        <v>255000</v>
      </c>
      <c r="F1182" s="19" t="s">
        <v>27</v>
      </c>
      <c r="G1182" s="19" t="s">
        <v>28</v>
      </c>
      <c r="H1182" s="21">
        <v>255000</v>
      </c>
      <c r="I1182" s="21">
        <v>107700</v>
      </c>
      <c r="J1182" s="22">
        <f t="shared" si="72"/>
        <v>42.235294117647058</v>
      </c>
      <c r="K1182" s="21">
        <v>286194</v>
      </c>
      <c r="L1182" s="21">
        <v>23232</v>
      </c>
      <c r="M1182" s="21">
        <f t="shared" si="73"/>
        <v>231768</v>
      </c>
      <c r="N1182" s="21">
        <v>148566</v>
      </c>
      <c r="O1182" s="23">
        <f t="shared" si="74"/>
        <v>1.5600339243164654</v>
      </c>
      <c r="P1182" s="24">
        <v>1828</v>
      </c>
      <c r="Q1182" s="25">
        <f t="shared" si="75"/>
        <v>126.78774617067833</v>
      </c>
      <c r="R1182" s="26" t="s">
        <v>2627</v>
      </c>
      <c r="S1182" s="27">
        <f>ABS(O1233-O1182)*100</f>
        <v>8.8095319939880401</v>
      </c>
      <c r="T1182" s="19" t="s">
        <v>52</v>
      </c>
      <c r="U1182" s="19" t="s">
        <v>36</v>
      </c>
      <c r="V1182" s="21">
        <v>23232</v>
      </c>
      <c r="W1182" s="19" t="s">
        <v>31</v>
      </c>
      <c r="X1182" s="19" t="s">
        <v>2628</v>
      </c>
      <c r="Y1182" s="19" t="s">
        <v>33</v>
      </c>
      <c r="Z1182" s="19">
        <v>48</v>
      </c>
    </row>
    <row r="1183" spans="1:26" x14ac:dyDescent="0.3">
      <c r="A1183" s="10" t="s">
        <v>2627</v>
      </c>
      <c r="B1183" s="10" t="s">
        <v>2664</v>
      </c>
      <c r="C1183" s="10" t="s">
        <v>2665</v>
      </c>
      <c r="D1183" s="11">
        <v>45481</v>
      </c>
      <c r="E1183" s="12">
        <v>135000</v>
      </c>
      <c r="F1183" s="10" t="s">
        <v>27</v>
      </c>
      <c r="G1183" s="10" t="s">
        <v>28</v>
      </c>
      <c r="H1183" s="12">
        <v>135000</v>
      </c>
      <c r="I1183" s="12">
        <v>103700</v>
      </c>
      <c r="J1183" s="13">
        <f t="shared" si="72"/>
        <v>76.81481481481481</v>
      </c>
      <c r="K1183" s="12">
        <v>221919</v>
      </c>
      <c r="L1183" s="12">
        <v>19010</v>
      </c>
      <c r="M1183" s="12">
        <f t="shared" si="73"/>
        <v>115990</v>
      </c>
      <c r="N1183" s="12">
        <v>114637</v>
      </c>
      <c r="O1183" s="14">
        <f t="shared" si="74"/>
        <v>1.0118024721512251</v>
      </c>
      <c r="P1183" s="15">
        <v>1492</v>
      </c>
      <c r="Q1183" s="16">
        <f t="shared" si="75"/>
        <v>77.741286863270773</v>
      </c>
      <c r="R1183" s="17" t="s">
        <v>2627</v>
      </c>
      <c r="S1183" s="18">
        <f>ABS(O1233-O1183)*100</f>
        <v>46.013613222535987</v>
      </c>
      <c r="T1183" s="10" t="s">
        <v>52</v>
      </c>
      <c r="U1183" s="10" t="s">
        <v>36</v>
      </c>
      <c r="V1183" s="12">
        <v>19010</v>
      </c>
      <c r="W1183" s="10" t="s">
        <v>31</v>
      </c>
      <c r="X1183" s="10" t="s">
        <v>2628</v>
      </c>
      <c r="Y1183" s="10" t="s">
        <v>33</v>
      </c>
      <c r="Z1183" s="10">
        <v>46</v>
      </c>
    </row>
    <row r="1184" spans="1:26" x14ac:dyDescent="0.3">
      <c r="A1184" s="19" t="s">
        <v>2627</v>
      </c>
      <c r="B1184" s="19" t="s">
        <v>2671</v>
      </c>
      <c r="C1184" s="19" t="s">
        <v>2672</v>
      </c>
      <c r="D1184" s="20">
        <v>45545</v>
      </c>
      <c r="E1184" s="21">
        <v>285000</v>
      </c>
      <c r="F1184" s="19" t="s">
        <v>69</v>
      </c>
      <c r="G1184" s="19" t="s">
        <v>28</v>
      </c>
      <c r="H1184" s="21">
        <v>285000</v>
      </c>
      <c r="I1184" s="21">
        <v>142600</v>
      </c>
      <c r="J1184" s="22">
        <f t="shared" si="72"/>
        <v>50.035087719298247</v>
      </c>
      <c r="K1184" s="21">
        <v>311942</v>
      </c>
      <c r="L1184" s="21">
        <v>20469</v>
      </c>
      <c r="M1184" s="21">
        <f t="shared" si="73"/>
        <v>264531</v>
      </c>
      <c r="N1184" s="21">
        <v>164674</v>
      </c>
      <c r="O1184" s="23">
        <f t="shared" si="74"/>
        <v>1.6063920230273145</v>
      </c>
      <c r="P1184" s="24">
        <v>1980</v>
      </c>
      <c r="Q1184" s="25">
        <f t="shared" si="75"/>
        <v>133.60151515151514</v>
      </c>
      <c r="R1184" s="26" t="s">
        <v>2627</v>
      </c>
      <c r="S1184" s="27">
        <f>ABS(O1231-O1184)*100</f>
        <v>46.987531230857257</v>
      </c>
      <c r="T1184" s="19" t="s">
        <v>147</v>
      </c>
      <c r="U1184" s="19" t="s">
        <v>31</v>
      </c>
      <c r="V1184" s="21">
        <v>20469</v>
      </c>
      <c r="W1184" s="19" t="s">
        <v>31</v>
      </c>
      <c r="X1184" s="19" t="s">
        <v>2628</v>
      </c>
      <c r="Y1184" s="19" t="s">
        <v>33</v>
      </c>
      <c r="Z1184" s="19">
        <v>60</v>
      </c>
    </row>
    <row r="1185" spans="1:26" x14ac:dyDescent="0.3">
      <c r="A1185" s="19" t="s">
        <v>2603</v>
      </c>
      <c r="B1185" s="19" t="s">
        <v>2601</v>
      </c>
      <c r="C1185" s="19" t="s">
        <v>2602</v>
      </c>
      <c r="D1185" s="20">
        <v>45686</v>
      </c>
      <c r="E1185" s="21">
        <v>110000</v>
      </c>
      <c r="F1185" s="19" t="s">
        <v>27</v>
      </c>
      <c r="G1185" s="19" t="s">
        <v>28</v>
      </c>
      <c r="H1185" s="21">
        <v>110000</v>
      </c>
      <c r="I1185" s="21">
        <v>94000</v>
      </c>
      <c r="J1185" s="22">
        <f t="shared" si="72"/>
        <v>85.454545454545453</v>
      </c>
      <c r="K1185" s="21">
        <v>217349</v>
      </c>
      <c r="L1185" s="21">
        <v>49779</v>
      </c>
      <c r="M1185" s="21">
        <f t="shared" si="73"/>
        <v>60221</v>
      </c>
      <c r="N1185" s="21">
        <v>119266</v>
      </c>
      <c r="O1185" s="23">
        <f t="shared" si="74"/>
        <v>0.50493015612161052</v>
      </c>
      <c r="P1185" s="24">
        <v>1682</v>
      </c>
      <c r="Q1185" s="25">
        <f t="shared" si="75"/>
        <v>35.803210463733649</v>
      </c>
      <c r="R1185" s="26" t="s">
        <v>2603</v>
      </c>
      <c r="S1185" s="27">
        <f>ABS(O1265-O1185)*100</f>
        <v>45.568362884368142</v>
      </c>
      <c r="T1185" s="19" t="s">
        <v>52</v>
      </c>
      <c r="U1185" s="19" t="s">
        <v>31</v>
      </c>
      <c r="V1185" s="21">
        <v>26100</v>
      </c>
      <c r="W1185" s="19" t="s">
        <v>31</v>
      </c>
      <c r="X1185" s="19" t="s">
        <v>2604</v>
      </c>
      <c r="Y1185" s="19" t="s">
        <v>33</v>
      </c>
      <c r="Z1185" s="19">
        <v>43</v>
      </c>
    </row>
    <row r="1186" spans="1:26" x14ac:dyDescent="0.3">
      <c r="A1186" s="19" t="s">
        <v>2603</v>
      </c>
      <c r="B1186" s="19" t="s">
        <v>2605</v>
      </c>
      <c r="C1186" s="19" t="s">
        <v>2606</v>
      </c>
      <c r="D1186" s="20">
        <v>45023</v>
      </c>
      <c r="E1186" s="21">
        <v>259900</v>
      </c>
      <c r="F1186" s="19" t="s">
        <v>27</v>
      </c>
      <c r="G1186" s="19" t="s">
        <v>28</v>
      </c>
      <c r="H1186" s="21">
        <v>259900</v>
      </c>
      <c r="I1186" s="21">
        <v>67500</v>
      </c>
      <c r="J1186" s="22">
        <f t="shared" si="72"/>
        <v>25.971527510580994</v>
      </c>
      <c r="K1186" s="21">
        <v>165607</v>
      </c>
      <c r="L1186" s="21">
        <v>58200</v>
      </c>
      <c r="M1186" s="21">
        <f t="shared" si="73"/>
        <v>201700</v>
      </c>
      <c r="N1186" s="21">
        <v>76446</v>
      </c>
      <c r="O1186" s="23">
        <f t="shared" si="74"/>
        <v>2.6384637521910892</v>
      </c>
      <c r="P1186" s="24">
        <v>918</v>
      </c>
      <c r="Q1186" s="25">
        <f t="shared" si="75"/>
        <v>219.71677559912854</v>
      </c>
      <c r="R1186" s="26" t="s">
        <v>2603</v>
      </c>
      <c r="S1186" s="27">
        <f>ABS(O1265-O1186)*100</f>
        <v>167.78499672257973</v>
      </c>
      <c r="T1186" s="19" t="s">
        <v>30</v>
      </c>
      <c r="U1186" s="19" t="s">
        <v>36</v>
      </c>
      <c r="V1186" s="21">
        <v>58200</v>
      </c>
      <c r="W1186" s="19" t="s">
        <v>31</v>
      </c>
      <c r="X1186" s="19" t="s">
        <v>2604</v>
      </c>
      <c r="Y1186" s="19" t="s">
        <v>33</v>
      </c>
      <c r="Z1186" s="19">
        <v>45</v>
      </c>
    </row>
    <row r="1187" spans="1:26" x14ac:dyDescent="0.3">
      <c r="A1187" s="10" t="s">
        <v>2684</v>
      </c>
      <c r="B1187" s="10" t="s">
        <v>2682</v>
      </c>
      <c r="C1187" s="10" t="s">
        <v>2683</v>
      </c>
      <c r="D1187" s="11">
        <v>45530</v>
      </c>
      <c r="E1187" s="12">
        <v>232000</v>
      </c>
      <c r="F1187" s="10" t="s">
        <v>27</v>
      </c>
      <c r="G1187" s="10" t="s">
        <v>28</v>
      </c>
      <c r="H1187" s="12">
        <v>232000</v>
      </c>
      <c r="I1187" s="12">
        <v>101400</v>
      </c>
      <c r="J1187" s="13">
        <f t="shared" si="72"/>
        <v>43.706896551724142</v>
      </c>
      <c r="K1187" s="12">
        <v>228773</v>
      </c>
      <c r="L1187" s="12">
        <v>38400</v>
      </c>
      <c r="M1187" s="12">
        <f t="shared" si="73"/>
        <v>193600</v>
      </c>
      <c r="N1187" s="12">
        <v>131291</v>
      </c>
      <c r="O1187" s="14">
        <f t="shared" si="74"/>
        <v>1.4745869861605136</v>
      </c>
      <c r="P1187" s="15">
        <v>1701</v>
      </c>
      <c r="Q1187" s="16">
        <f t="shared" si="75"/>
        <v>113.8154027042916</v>
      </c>
      <c r="R1187" s="17" t="s">
        <v>2684</v>
      </c>
      <c r="S1187" s="18">
        <f>ABS(O1229-O1187)*100</f>
        <v>32.465339969545795</v>
      </c>
      <c r="T1187" s="10" t="s">
        <v>30</v>
      </c>
      <c r="U1187" s="10" t="s">
        <v>36</v>
      </c>
      <c r="V1187" s="12">
        <v>38400</v>
      </c>
      <c r="W1187" s="10" t="s">
        <v>31</v>
      </c>
      <c r="X1187" s="10" t="s">
        <v>2685</v>
      </c>
      <c r="Y1187" s="10" t="s">
        <v>33</v>
      </c>
      <c r="Z1187" s="10">
        <v>45</v>
      </c>
    </row>
    <row r="1188" spans="1:26" x14ac:dyDescent="0.3">
      <c r="A1188" s="10" t="s">
        <v>2736</v>
      </c>
      <c r="B1188" s="10" t="s">
        <v>2734</v>
      </c>
      <c r="C1188" s="10" t="s">
        <v>2735</v>
      </c>
      <c r="D1188" s="11">
        <v>45369</v>
      </c>
      <c r="E1188" s="12">
        <v>175000</v>
      </c>
      <c r="F1188" s="10" t="s">
        <v>27</v>
      </c>
      <c r="G1188" s="10" t="s">
        <v>28</v>
      </c>
      <c r="H1188" s="12">
        <v>175000</v>
      </c>
      <c r="I1188" s="12">
        <v>64500</v>
      </c>
      <c r="J1188" s="13">
        <f t="shared" si="72"/>
        <v>36.857142857142854</v>
      </c>
      <c r="K1188" s="12">
        <v>168627</v>
      </c>
      <c r="L1188" s="12">
        <v>15369</v>
      </c>
      <c r="M1188" s="12">
        <f t="shared" si="73"/>
        <v>159631</v>
      </c>
      <c r="N1188" s="12">
        <v>77795</v>
      </c>
      <c r="O1188" s="14">
        <f t="shared" si="74"/>
        <v>2.051944212352979</v>
      </c>
      <c r="P1188" s="15">
        <v>1374</v>
      </c>
      <c r="Q1188" s="16">
        <f t="shared" si="75"/>
        <v>116.17976710334788</v>
      </c>
      <c r="R1188" s="17" t="s">
        <v>2736</v>
      </c>
      <c r="S1188" s="18">
        <f>ABS(O1205-O1188)*100</f>
        <v>82.23912231730452</v>
      </c>
      <c r="T1188" s="10" t="s">
        <v>30</v>
      </c>
      <c r="U1188" s="10" t="s">
        <v>36</v>
      </c>
      <c r="V1188" s="12">
        <v>15369</v>
      </c>
      <c r="W1188" s="10" t="s">
        <v>31</v>
      </c>
      <c r="X1188" s="10" t="s">
        <v>2737</v>
      </c>
      <c r="Y1188" s="10" t="s">
        <v>33</v>
      </c>
      <c r="Z1188" s="10">
        <v>34</v>
      </c>
    </row>
    <row r="1189" spans="1:26" x14ac:dyDescent="0.3">
      <c r="A1189" s="10" t="s">
        <v>2740</v>
      </c>
      <c r="B1189" s="10" t="s">
        <v>2738</v>
      </c>
      <c r="C1189" s="10" t="s">
        <v>2739</v>
      </c>
      <c r="D1189" s="11">
        <v>45674</v>
      </c>
      <c r="E1189" s="12">
        <v>95000</v>
      </c>
      <c r="F1189" s="10" t="s">
        <v>27</v>
      </c>
      <c r="G1189" s="10" t="s">
        <v>28</v>
      </c>
      <c r="H1189" s="12">
        <v>95000</v>
      </c>
      <c r="I1189" s="12">
        <v>41700</v>
      </c>
      <c r="J1189" s="13">
        <f t="shared" si="72"/>
        <v>43.894736842105267</v>
      </c>
      <c r="K1189" s="12">
        <v>90238</v>
      </c>
      <c r="L1189" s="12">
        <v>7091</v>
      </c>
      <c r="M1189" s="12">
        <f t="shared" si="73"/>
        <v>87909</v>
      </c>
      <c r="N1189" s="12">
        <v>48910</v>
      </c>
      <c r="O1189" s="14">
        <f t="shared" si="74"/>
        <v>1.7973625025557145</v>
      </c>
      <c r="P1189" s="15">
        <v>576</v>
      </c>
      <c r="Q1189" s="16">
        <f t="shared" si="75"/>
        <v>152.61979166666666</v>
      </c>
      <c r="R1189" s="17" t="s">
        <v>2740</v>
      </c>
      <c r="S1189" s="18">
        <f>ABS(O1205-O1189)*100</f>
        <v>56.780951337578081</v>
      </c>
      <c r="T1189" s="10" t="s">
        <v>30</v>
      </c>
      <c r="U1189" s="10" t="s">
        <v>31</v>
      </c>
      <c r="V1189" s="12">
        <v>7091</v>
      </c>
      <c r="W1189" s="10" t="s">
        <v>31</v>
      </c>
      <c r="X1189" s="10" t="s">
        <v>2741</v>
      </c>
      <c r="Y1189" s="10" t="s">
        <v>33</v>
      </c>
      <c r="Z1189" s="10">
        <v>45</v>
      </c>
    </row>
    <row r="1190" spans="1:26" x14ac:dyDescent="0.3">
      <c r="A1190" s="19" t="s">
        <v>2740</v>
      </c>
      <c r="B1190" s="19" t="s">
        <v>2742</v>
      </c>
      <c r="C1190" s="19" t="s">
        <v>2743</v>
      </c>
      <c r="D1190" s="20">
        <v>45209</v>
      </c>
      <c r="E1190" s="21">
        <v>80000</v>
      </c>
      <c r="F1190" s="19" t="s">
        <v>27</v>
      </c>
      <c r="G1190" s="19" t="s">
        <v>28</v>
      </c>
      <c r="H1190" s="21">
        <v>80000</v>
      </c>
      <c r="I1190" s="21">
        <v>40300</v>
      </c>
      <c r="J1190" s="22">
        <f t="shared" si="72"/>
        <v>50.375</v>
      </c>
      <c r="K1190" s="21">
        <v>112511</v>
      </c>
      <c r="L1190" s="21">
        <v>9006</v>
      </c>
      <c r="M1190" s="21">
        <f t="shared" si="73"/>
        <v>70994</v>
      </c>
      <c r="N1190" s="21">
        <v>60885</v>
      </c>
      <c r="O1190" s="23">
        <f t="shared" si="74"/>
        <v>1.1660343270099367</v>
      </c>
      <c r="P1190" s="24">
        <v>828</v>
      </c>
      <c r="Q1190" s="25">
        <f t="shared" si="75"/>
        <v>85.741545893719803</v>
      </c>
      <c r="R1190" s="26" t="s">
        <v>2740</v>
      </c>
      <c r="S1190" s="27">
        <f>ABS(O1205-O1190)*100</f>
        <v>6.351866216999702</v>
      </c>
      <c r="T1190" s="19" t="s">
        <v>30</v>
      </c>
      <c r="U1190" s="19" t="s">
        <v>36</v>
      </c>
      <c r="V1190" s="21">
        <v>9006</v>
      </c>
      <c r="W1190" s="19" t="s">
        <v>31</v>
      </c>
      <c r="X1190" s="19" t="s">
        <v>2741</v>
      </c>
      <c r="Y1190" s="19" t="s">
        <v>33</v>
      </c>
      <c r="Z1190" s="19">
        <v>46</v>
      </c>
    </row>
    <row r="1191" spans="1:26" x14ac:dyDescent="0.3">
      <c r="A1191" s="19" t="s">
        <v>2740</v>
      </c>
      <c r="B1191" s="19" t="s">
        <v>2744</v>
      </c>
      <c r="C1191" s="19" t="s">
        <v>2745</v>
      </c>
      <c r="D1191" s="20">
        <v>45244</v>
      </c>
      <c r="E1191" s="21">
        <v>162000</v>
      </c>
      <c r="F1191" s="19" t="s">
        <v>69</v>
      </c>
      <c r="G1191" s="19" t="s">
        <v>28</v>
      </c>
      <c r="H1191" s="21">
        <v>162000</v>
      </c>
      <c r="I1191" s="21">
        <v>53200</v>
      </c>
      <c r="J1191" s="22">
        <f t="shared" si="72"/>
        <v>32.839506172839506</v>
      </c>
      <c r="K1191" s="21">
        <v>143084</v>
      </c>
      <c r="L1191" s="21">
        <v>13053</v>
      </c>
      <c r="M1191" s="21">
        <f t="shared" si="73"/>
        <v>148947</v>
      </c>
      <c r="N1191" s="21">
        <v>76488</v>
      </c>
      <c r="O1191" s="23">
        <f t="shared" si="74"/>
        <v>1.9473250705993097</v>
      </c>
      <c r="P1191" s="24">
        <v>1212</v>
      </c>
      <c r="Q1191" s="25">
        <f t="shared" si="75"/>
        <v>122.89356435643565</v>
      </c>
      <c r="R1191" s="26" t="s">
        <v>2740</v>
      </c>
      <c r="S1191" s="27">
        <f>ABS(O1205-O1191)*100</f>
        <v>71.777208141937592</v>
      </c>
      <c r="T1191" s="19" t="s">
        <v>30</v>
      </c>
      <c r="U1191" s="19" t="s">
        <v>36</v>
      </c>
      <c r="V1191" s="21">
        <v>13053</v>
      </c>
      <c r="W1191" s="19" t="s">
        <v>31</v>
      </c>
      <c r="X1191" s="19" t="s">
        <v>2741</v>
      </c>
      <c r="Y1191" s="19" t="s">
        <v>33</v>
      </c>
      <c r="Z1191" s="19">
        <v>45</v>
      </c>
    </row>
    <row r="1192" spans="1:26" x14ac:dyDescent="0.3">
      <c r="A1192" s="10" t="s">
        <v>2740</v>
      </c>
      <c r="B1192" s="10" t="s">
        <v>2746</v>
      </c>
      <c r="C1192" s="10" t="s">
        <v>2747</v>
      </c>
      <c r="D1192" s="11">
        <v>45565</v>
      </c>
      <c r="E1192" s="12">
        <v>212500</v>
      </c>
      <c r="F1192" s="10" t="s">
        <v>27</v>
      </c>
      <c r="G1192" s="10" t="s">
        <v>28</v>
      </c>
      <c r="H1192" s="12">
        <v>212500</v>
      </c>
      <c r="I1192" s="12">
        <v>90700</v>
      </c>
      <c r="J1192" s="13">
        <f t="shared" si="72"/>
        <v>42.682352941176468</v>
      </c>
      <c r="K1192" s="12">
        <v>190977</v>
      </c>
      <c r="L1192" s="12">
        <v>20355</v>
      </c>
      <c r="M1192" s="12">
        <f t="shared" si="73"/>
        <v>192145</v>
      </c>
      <c r="N1192" s="12">
        <v>100365</v>
      </c>
      <c r="O1192" s="14">
        <f t="shared" si="74"/>
        <v>1.9144622129228317</v>
      </c>
      <c r="P1192" s="15">
        <v>1257</v>
      </c>
      <c r="Q1192" s="16">
        <f t="shared" si="75"/>
        <v>152.85998408910103</v>
      </c>
      <c r="R1192" s="17" t="s">
        <v>2740</v>
      </c>
      <c r="S1192" s="18">
        <f>ABS(O1205-O1192)*100</f>
        <v>68.490922374289795</v>
      </c>
      <c r="T1192" s="10" t="s">
        <v>30</v>
      </c>
      <c r="U1192" s="10" t="s">
        <v>36</v>
      </c>
      <c r="V1192" s="12">
        <v>19580</v>
      </c>
      <c r="W1192" s="10" t="s">
        <v>31</v>
      </c>
      <c r="X1192" s="10" t="s">
        <v>2741</v>
      </c>
      <c r="Y1192" s="10" t="s">
        <v>33</v>
      </c>
      <c r="Z1192" s="10">
        <v>51</v>
      </c>
    </row>
    <row r="1193" spans="1:26" x14ac:dyDescent="0.3">
      <c r="A1193" s="10" t="s">
        <v>2740</v>
      </c>
      <c r="B1193" s="10" t="s">
        <v>2748</v>
      </c>
      <c r="C1193" s="10" t="s">
        <v>2749</v>
      </c>
      <c r="D1193" s="11">
        <v>45672</v>
      </c>
      <c r="E1193" s="12">
        <v>145000</v>
      </c>
      <c r="F1193" s="10" t="s">
        <v>27</v>
      </c>
      <c r="G1193" s="10" t="s">
        <v>28</v>
      </c>
      <c r="H1193" s="12">
        <v>145000</v>
      </c>
      <c r="I1193" s="12">
        <v>60000</v>
      </c>
      <c r="J1193" s="13">
        <f t="shared" si="72"/>
        <v>41.379310344827587</v>
      </c>
      <c r="K1193" s="12">
        <v>126851</v>
      </c>
      <c r="L1193" s="12">
        <v>6527</v>
      </c>
      <c r="M1193" s="12">
        <f t="shared" si="73"/>
        <v>138473</v>
      </c>
      <c r="N1193" s="12">
        <v>70778</v>
      </c>
      <c r="O1193" s="14">
        <f t="shared" si="74"/>
        <v>1.9564412670603859</v>
      </c>
      <c r="P1193" s="15">
        <v>1013</v>
      </c>
      <c r="Q1193" s="16">
        <f t="shared" si="75"/>
        <v>136.6959526159921</v>
      </c>
      <c r="R1193" s="17" t="s">
        <v>2740</v>
      </c>
      <c r="S1193" s="18">
        <f>ABS(O1205-O1193)*100</f>
        <v>72.688827788045216</v>
      </c>
      <c r="T1193" s="10" t="s">
        <v>30</v>
      </c>
      <c r="U1193" s="10" t="s">
        <v>31</v>
      </c>
      <c r="V1193" s="12">
        <v>6527</v>
      </c>
      <c r="W1193" s="10" t="s">
        <v>31</v>
      </c>
      <c r="X1193" s="10" t="s">
        <v>2741</v>
      </c>
      <c r="Y1193" s="10" t="s">
        <v>33</v>
      </c>
      <c r="Z1193" s="10">
        <v>49</v>
      </c>
    </row>
    <row r="1194" spans="1:26" x14ac:dyDescent="0.3">
      <c r="A1194" s="19" t="s">
        <v>2740</v>
      </c>
      <c r="B1194" s="19" t="s">
        <v>2750</v>
      </c>
      <c r="C1194" s="19" t="s">
        <v>2751</v>
      </c>
      <c r="D1194" s="20">
        <v>45692</v>
      </c>
      <c r="E1194" s="21">
        <v>100000</v>
      </c>
      <c r="F1194" s="19" t="s">
        <v>27</v>
      </c>
      <c r="G1194" s="19" t="s">
        <v>28</v>
      </c>
      <c r="H1194" s="21">
        <v>100000</v>
      </c>
      <c r="I1194" s="21">
        <v>53700</v>
      </c>
      <c r="J1194" s="22">
        <f t="shared" si="72"/>
        <v>53.7</v>
      </c>
      <c r="K1194" s="21">
        <v>113231</v>
      </c>
      <c r="L1194" s="21">
        <v>6651</v>
      </c>
      <c r="M1194" s="21">
        <f t="shared" si="73"/>
        <v>93349</v>
      </c>
      <c r="N1194" s="21">
        <v>62694</v>
      </c>
      <c r="O1194" s="23">
        <f t="shared" si="74"/>
        <v>1.4889622611414171</v>
      </c>
      <c r="P1194" s="24">
        <v>949</v>
      </c>
      <c r="Q1194" s="25">
        <f t="shared" si="75"/>
        <v>98.365648050579551</v>
      </c>
      <c r="R1194" s="26" t="s">
        <v>2740</v>
      </c>
      <c r="S1194" s="27">
        <f>ABS(O1205-O1194)*100</f>
        <v>25.940927196148333</v>
      </c>
      <c r="T1194" s="19" t="s">
        <v>30</v>
      </c>
      <c r="U1194" s="19" t="s">
        <v>31</v>
      </c>
      <c r="V1194" s="21">
        <v>6651</v>
      </c>
      <c r="W1194" s="19" t="s">
        <v>31</v>
      </c>
      <c r="X1194" s="19" t="s">
        <v>2741</v>
      </c>
      <c r="Y1194" s="19" t="s">
        <v>33</v>
      </c>
      <c r="Z1194" s="19">
        <v>46</v>
      </c>
    </row>
    <row r="1195" spans="1:26" x14ac:dyDescent="0.3">
      <c r="A1195" s="19" t="s">
        <v>2740</v>
      </c>
      <c r="B1195" s="19" t="s">
        <v>2752</v>
      </c>
      <c r="C1195" s="19" t="s">
        <v>2753</v>
      </c>
      <c r="D1195" s="20">
        <v>45663</v>
      </c>
      <c r="E1195" s="21">
        <v>174900</v>
      </c>
      <c r="F1195" s="19" t="s">
        <v>27</v>
      </c>
      <c r="G1195" s="19" t="s">
        <v>28</v>
      </c>
      <c r="H1195" s="21">
        <v>174900</v>
      </c>
      <c r="I1195" s="21">
        <v>71500</v>
      </c>
      <c r="J1195" s="22">
        <f t="shared" si="72"/>
        <v>40.880503144654092</v>
      </c>
      <c r="K1195" s="21">
        <v>156143</v>
      </c>
      <c r="L1195" s="21">
        <v>13302</v>
      </c>
      <c r="M1195" s="21">
        <f t="shared" si="73"/>
        <v>161598</v>
      </c>
      <c r="N1195" s="21">
        <v>84024</v>
      </c>
      <c r="O1195" s="23">
        <f t="shared" si="74"/>
        <v>1.9232362182233647</v>
      </c>
      <c r="P1195" s="24">
        <v>1072</v>
      </c>
      <c r="Q1195" s="25">
        <f t="shared" si="75"/>
        <v>150.74440298507463</v>
      </c>
      <c r="R1195" s="26" t="s">
        <v>2740</v>
      </c>
      <c r="S1195" s="27">
        <f>ABS(O1205-O1195)*100</f>
        <v>69.368322904343088</v>
      </c>
      <c r="T1195" s="19" t="s">
        <v>30</v>
      </c>
      <c r="U1195" s="19" t="s">
        <v>31</v>
      </c>
      <c r="V1195" s="21">
        <v>13302</v>
      </c>
      <c r="W1195" s="19" t="s">
        <v>31</v>
      </c>
      <c r="X1195" s="19" t="s">
        <v>2741</v>
      </c>
      <c r="Y1195" s="19" t="s">
        <v>33</v>
      </c>
      <c r="Z1195" s="19">
        <v>45</v>
      </c>
    </row>
    <row r="1196" spans="1:26" x14ac:dyDescent="0.3">
      <c r="A1196" s="10" t="s">
        <v>2740</v>
      </c>
      <c r="B1196" s="10" t="s">
        <v>2754</v>
      </c>
      <c r="C1196" s="10" t="s">
        <v>2755</v>
      </c>
      <c r="D1196" s="11">
        <v>45502</v>
      </c>
      <c r="E1196" s="12">
        <v>140000</v>
      </c>
      <c r="F1196" s="10" t="s">
        <v>27</v>
      </c>
      <c r="G1196" s="10" t="s">
        <v>28</v>
      </c>
      <c r="H1196" s="12">
        <v>140000</v>
      </c>
      <c r="I1196" s="12">
        <v>70600</v>
      </c>
      <c r="J1196" s="13">
        <f t="shared" si="72"/>
        <v>50.428571428571431</v>
      </c>
      <c r="K1196" s="12">
        <v>148689</v>
      </c>
      <c r="L1196" s="12">
        <v>7400</v>
      </c>
      <c r="M1196" s="12">
        <f t="shared" si="73"/>
        <v>132600</v>
      </c>
      <c r="N1196" s="12">
        <v>83111</v>
      </c>
      <c r="O1196" s="14">
        <f t="shared" si="74"/>
        <v>1.5954566784180193</v>
      </c>
      <c r="P1196" s="15">
        <v>1056</v>
      </c>
      <c r="Q1196" s="16">
        <f t="shared" si="75"/>
        <v>125.56818181818181</v>
      </c>
      <c r="R1196" s="17" t="s">
        <v>2740</v>
      </c>
      <c r="S1196" s="18">
        <f>ABS(O1205-O1196)*100</f>
        <v>36.590368923808555</v>
      </c>
      <c r="T1196" s="10" t="s">
        <v>30</v>
      </c>
      <c r="U1196" s="10" t="s">
        <v>36</v>
      </c>
      <c r="V1196" s="12">
        <v>6651</v>
      </c>
      <c r="W1196" s="10" t="s">
        <v>31</v>
      </c>
      <c r="X1196" s="10" t="s">
        <v>2741</v>
      </c>
      <c r="Y1196" s="10" t="s">
        <v>33</v>
      </c>
      <c r="Z1196" s="10">
        <v>48</v>
      </c>
    </row>
    <row r="1197" spans="1:26" x14ac:dyDescent="0.3">
      <c r="A1197" s="10" t="s">
        <v>2740</v>
      </c>
      <c r="B1197" s="10" t="s">
        <v>2756</v>
      </c>
      <c r="C1197" s="10" t="s">
        <v>2757</v>
      </c>
      <c r="D1197" s="11">
        <v>45128</v>
      </c>
      <c r="E1197" s="12">
        <v>142500</v>
      </c>
      <c r="F1197" s="10" t="s">
        <v>27</v>
      </c>
      <c r="G1197" s="10" t="s">
        <v>28</v>
      </c>
      <c r="H1197" s="12">
        <v>142500</v>
      </c>
      <c r="I1197" s="12">
        <v>49800</v>
      </c>
      <c r="J1197" s="13">
        <f t="shared" si="72"/>
        <v>34.94736842105263</v>
      </c>
      <c r="K1197" s="12">
        <v>126513</v>
      </c>
      <c r="L1197" s="12">
        <v>6651</v>
      </c>
      <c r="M1197" s="12">
        <f t="shared" si="73"/>
        <v>135849</v>
      </c>
      <c r="N1197" s="12">
        <v>70507</v>
      </c>
      <c r="O1197" s="14">
        <f t="shared" si="74"/>
        <v>1.9267448622122627</v>
      </c>
      <c r="P1197" s="15">
        <v>949</v>
      </c>
      <c r="Q1197" s="16">
        <f t="shared" si="75"/>
        <v>143.14963119072709</v>
      </c>
      <c r="R1197" s="17" t="s">
        <v>2740</v>
      </c>
      <c r="S1197" s="18">
        <f>ABS(O1205-O1197)*100</f>
        <v>69.7191873032329</v>
      </c>
      <c r="T1197" s="10" t="s">
        <v>30</v>
      </c>
      <c r="U1197" s="10" t="s">
        <v>36</v>
      </c>
      <c r="V1197" s="12">
        <v>6651</v>
      </c>
      <c r="W1197" s="10" t="s">
        <v>31</v>
      </c>
      <c r="X1197" s="10" t="s">
        <v>2741</v>
      </c>
      <c r="Y1197" s="10" t="s">
        <v>33</v>
      </c>
      <c r="Z1197" s="10">
        <v>46</v>
      </c>
    </row>
    <row r="1198" spans="1:26" x14ac:dyDescent="0.3">
      <c r="A1198" s="19" t="s">
        <v>2740</v>
      </c>
      <c r="B1198" s="19" t="s">
        <v>2758</v>
      </c>
      <c r="C1198" s="19" t="s">
        <v>2759</v>
      </c>
      <c r="D1198" s="20">
        <v>45029</v>
      </c>
      <c r="E1198" s="21">
        <v>105000</v>
      </c>
      <c r="F1198" s="19" t="s">
        <v>27</v>
      </c>
      <c r="G1198" s="19" t="s">
        <v>28</v>
      </c>
      <c r="H1198" s="21">
        <v>105000</v>
      </c>
      <c r="I1198" s="21">
        <v>57500</v>
      </c>
      <c r="J1198" s="22">
        <f t="shared" si="72"/>
        <v>54.761904761904766</v>
      </c>
      <c r="K1198" s="21">
        <v>148164</v>
      </c>
      <c r="L1198" s="21">
        <v>6651</v>
      </c>
      <c r="M1198" s="21">
        <f t="shared" si="73"/>
        <v>98349</v>
      </c>
      <c r="N1198" s="21">
        <v>83242</v>
      </c>
      <c r="O1198" s="23">
        <f t="shared" si="74"/>
        <v>1.1814829052641695</v>
      </c>
      <c r="P1198" s="24">
        <v>1041</v>
      </c>
      <c r="Q1198" s="25">
        <f t="shared" si="75"/>
        <v>94.475504322766568</v>
      </c>
      <c r="R1198" s="26" t="s">
        <v>2740</v>
      </c>
      <c r="S1198" s="27">
        <f>ABS(O1205-O1198)*100</f>
        <v>4.8070083915764172</v>
      </c>
      <c r="T1198" s="19" t="s">
        <v>30</v>
      </c>
      <c r="U1198" s="19" t="s">
        <v>36</v>
      </c>
      <c r="V1198" s="21">
        <v>6651</v>
      </c>
      <c r="W1198" s="19" t="s">
        <v>31</v>
      </c>
      <c r="X1198" s="19" t="s">
        <v>2741</v>
      </c>
      <c r="Y1198" s="19" t="s">
        <v>33</v>
      </c>
      <c r="Z1198" s="19">
        <v>52</v>
      </c>
    </row>
    <row r="1199" spans="1:26" x14ac:dyDescent="0.3">
      <c r="A1199" s="19" t="s">
        <v>2740</v>
      </c>
      <c r="B1199" s="19" t="s">
        <v>2760</v>
      </c>
      <c r="C1199" s="19" t="s">
        <v>2761</v>
      </c>
      <c r="D1199" s="20">
        <v>45351</v>
      </c>
      <c r="E1199" s="21">
        <v>138000</v>
      </c>
      <c r="F1199" s="19" t="s">
        <v>27</v>
      </c>
      <c r="G1199" s="19" t="s">
        <v>28</v>
      </c>
      <c r="H1199" s="21">
        <v>138000</v>
      </c>
      <c r="I1199" s="21">
        <v>50500</v>
      </c>
      <c r="J1199" s="22">
        <f t="shared" si="72"/>
        <v>36.594202898550726</v>
      </c>
      <c r="K1199" s="21">
        <v>130008</v>
      </c>
      <c r="L1199" s="21">
        <v>6651</v>
      </c>
      <c r="M1199" s="21">
        <f t="shared" si="73"/>
        <v>131349</v>
      </c>
      <c r="N1199" s="21">
        <v>72562</v>
      </c>
      <c r="O1199" s="23">
        <f t="shared" si="74"/>
        <v>1.810162343926573</v>
      </c>
      <c r="P1199" s="24">
        <v>1001</v>
      </c>
      <c r="Q1199" s="25">
        <f t="shared" si="75"/>
        <v>131.21778221778223</v>
      </c>
      <c r="R1199" s="26" t="s">
        <v>2740</v>
      </c>
      <c r="S1199" s="27">
        <f>ABS(O1204-O1199)*100</f>
        <v>56.12431393920356</v>
      </c>
      <c r="T1199" s="19" t="s">
        <v>30</v>
      </c>
      <c r="U1199" s="19" t="s">
        <v>36</v>
      </c>
      <c r="V1199" s="21">
        <v>6651</v>
      </c>
      <c r="W1199" s="19" t="s">
        <v>31</v>
      </c>
      <c r="X1199" s="19" t="s">
        <v>2741</v>
      </c>
      <c r="Y1199" s="19" t="s">
        <v>33</v>
      </c>
      <c r="Z1199" s="19">
        <v>50</v>
      </c>
    </row>
    <row r="1200" spans="1:26" x14ac:dyDescent="0.3">
      <c r="A1200" s="10" t="s">
        <v>2740</v>
      </c>
      <c r="B1200" s="10" t="s">
        <v>2762</v>
      </c>
      <c r="C1200" s="10" t="s">
        <v>2763</v>
      </c>
      <c r="D1200" s="11">
        <v>45538</v>
      </c>
      <c r="E1200" s="12">
        <v>197000</v>
      </c>
      <c r="F1200" s="10" t="s">
        <v>27</v>
      </c>
      <c r="G1200" s="10" t="s">
        <v>28</v>
      </c>
      <c r="H1200" s="12">
        <v>197000</v>
      </c>
      <c r="I1200" s="12">
        <v>75300</v>
      </c>
      <c r="J1200" s="13">
        <f t="shared" si="72"/>
        <v>38.223350253807112</v>
      </c>
      <c r="K1200" s="12">
        <v>161957</v>
      </c>
      <c r="L1200" s="12">
        <v>27844</v>
      </c>
      <c r="M1200" s="12">
        <f t="shared" si="73"/>
        <v>169156</v>
      </c>
      <c r="N1200" s="12">
        <v>78890</v>
      </c>
      <c r="O1200" s="14">
        <f t="shared" si="74"/>
        <v>2.1442007859044239</v>
      </c>
      <c r="P1200" s="15">
        <v>976</v>
      </c>
      <c r="Q1200" s="16">
        <f t="shared" si="75"/>
        <v>173.3155737704918</v>
      </c>
      <c r="R1200" s="17" t="s">
        <v>2740</v>
      </c>
      <c r="S1200" s="18">
        <f>ABS(O1204-O1200)*100</f>
        <v>89.528158136988651</v>
      </c>
      <c r="T1200" s="10" t="s">
        <v>30</v>
      </c>
      <c r="U1200" s="10" t="s">
        <v>36</v>
      </c>
      <c r="V1200" s="12">
        <v>26604</v>
      </c>
      <c r="W1200" s="10" t="s">
        <v>31</v>
      </c>
      <c r="X1200" s="10" t="s">
        <v>2741</v>
      </c>
      <c r="Y1200" s="10" t="s">
        <v>33</v>
      </c>
      <c r="Z1200" s="10">
        <v>45</v>
      </c>
    </row>
    <row r="1201" spans="1:26" x14ac:dyDescent="0.3">
      <c r="A1201" s="10" t="s">
        <v>2740</v>
      </c>
      <c r="B1201" s="10" t="s">
        <v>2764</v>
      </c>
      <c r="C1201" s="10" t="s">
        <v>2765</v>
      </c>
      <c r="D1201" s="11">
        <v>45149</v>
      </c>
      <c r="E1201" s="12">
        <v>245000</v>
      </c>
      <c r="F1201" s="10" t="s">
        <v>27</v>
      </c>
      <c r="G1201" s="10" t="s">
        <v>28</v>
      </c>
      <c r="H1201" s="12">
        <v>245000</v>
      </c>
      <c r="I1201" s="12">
        <v>119900</v>
      </c>
      <c r="J1201" s="13">
        <f t="shared" si="72"/>
        <v>48.938775510204081</v>
      </c>
      <c r="K1201" s="12">
        <v>317721</v>
      </c>
      <c r="L1201" s="12">
        <v>15486</v>
      </c>
      <c r="M1201" s="12">
        <f t="shared" si="73"/>
        <v>229514</v>
      </c>
      <c r="N1201" s="12">
        <v>177785</v>
      </c>
      <c r="O1201" s="14">
        <f t="shared" si="74"/>
        <v>1.2909638045954384</v>
      </c>
      <c r="P1201" s="15">
        <v>1464</v>
      </c>
      <c r="Q1201" s="16">
        <f t="shared" si="75"/>
        <v>156.77185792349727</v>
      </c>
      <c r="R1201" s="17" t="s">
        <v>2740</v>
      </c>
      <c r="S1201" s="18">
        <f>ABS(O1204-O1201)*100</f>
        <v>4.2044600060900938</v>
      </c>
      <c r="T1201" s="10" t="s">
        <v>30</v>
      </c>
      <c r="U1201" s="10" t="s">
        <v>36</v>
      </c>
      <c r="V1201" s="12">
        <v>14560</v>
      </c>
      <c r="W1201" s="10" t="s">
        <v>31</v>
      </c>
      <c r="X1201" s="10" t="s">
        <v>2741</v>
      </c>
      <c r="Y1201" s="10" t="s">
        <v>33</v>
      </c>
      <c r="Z1201" s="10">
        <v>66</v>
      </c>
    </row>
    <row r="1202" spans="1:26" x14ac:dyDescent="0.3">
      <c r="A1202" s="55" t="s">
        <v>2740</v>
      </c>
      <c r="B1202" s="10" t="s">
        <v>2805</v>
      </c>
      <c r="C1202" s="10" t="s">
        <v>2806</v>
      </c>
      <c r="D1202" s="11">
        <v>45663</v>
      </c>
      <c r="E1202" s="12">
        <v>113000</v>
      </c>
      <c r="F1202" s="10" t="s">
        <v>27</v>
      </c>
      <c r="G1202" s="10" t="s">
        <v>2790</v>
      </c>
      <c r="H1202" s="12">
        <v>113000</v>
      </c>
      <c r="I1202" s="12">
        <v>68400</v>
      </c>
      <c r="J1202" s="13">
        <f t="shared" si="72"/>
        <v>60.530973451327426</v>
      </c>
      <c r="K1202" s="12">
        <v>148495</v>
      </c>
      <c r="L1202" s="12">
        <v>12553</v>
      </c>
      <c r="M1202" s="12">
        <f t="shared" si="73"/>
        <v>100447</v>
      </c>
      <c r="N1202" s="12">
        <v>79965</v>
      </c>
      <c r="O1202" s="14">
        <f t="shared" si="74"/>
        <v>1.256137059963734</v>
      </c>
      <c r="P1202" s="15">
        <v>1040</v>
      </c>
      <c r="Q1202" s="16">
        <f t="shared" si="75"/>
        <v>96.583653846153851</v>
      </c>
      <c r="R1202" s="17" t="s">
        <v>2740</v>
      </c>
      <c r="S1202" s="18">
        <f>ABS(O1205-O1202)*100</f>
        <v>2.6584070783800318</v>
      </c>
      <c r="T1202" s="10" t="s">
        <v>30</v>
      </c>
      <c r="U1202" s="10" t="s">
        <v>31</v>
      </c>
      <c r="V1202" s="12">
        <v>12553</v>
      </c>
      <c r="W1202" s="10" t="s">
        <v>31</v>
      </c>
      <c r="X1202" s="10" t="s">
        <v>2741</v>
      </c>
      <c r="Y1202" s="10" t="s">
        <v>33</v>
      </c>
      <c r="Z1202" s="10">
        <v>45</v>
      </c>
    </row>
    <row r="1203" spans="1:26" x14ac:dyDescent="0.3">
      <c r="A1203" s="19" t="s">
        <v>1193</v>
      </c>
      <c r="B1203" s="19" t="s">
        <v>1191</v>
      </c>
      <c r="C1203" s="19" t="s">
        <v>1192</v>
      </c>
      <c r="D1203" s="20">
        <v>45212</v>
      </c>
      <c r="E1203" s="21">
        <v>231000</v>
      </c>
      <c r="F1203" s="19" t="s">
        <v>27</v>
      </c>
      <c r="G1203" s="19" t="s">
        <v>28</v>
      </c>
      <c r="H1203" s="21">
        <v>231000</v>
      </c>
      <c r="I1203" s="21">
        <v>92900</v>
      </c>
      <c r="J1203" s="22">
        <f t="shared" si="72"/>
        <v>40.21645021645022</v>
      </c>
      <c r="K1203" s="21">
        <v>247831</v>
      </c>
      <c r="L1203" s="21">
        <v>20000</v>
      </c>
      <c r="M1203" s="21">
        <f t="shared" si="73"/>
        <v>211000</v>
      </c>
      <c r="N1203" s="21">
        <v>239822</v>
      </c>
      <c r="O1203" s="23">
        <f t="shared" si="74"/>
        <v>0.87981919923943597</v>
      </c>
      <c r="P1203" s="24">
        <v>1391</v>
      </c>
      <c r="Q1203" s="25">
        <f t="shared" si="75"/>
        <v>151.68943206326384</v>
      </c>
      <c r="R1203" s="26" t="s">
        <v>1193</v>
      </c>
      <c r="S1203" s="27">
        <f>ABS(O1947-O1203)*100</f>
        <v>87.981919923943593</v>
      </c>
      <c r="T1203" s="19" t="s">
        <v>1194</v>
      </c>
      <c r="U1203" s="19" t="s">
        <v>36</v>
      </c>
      <c r="V1203" s="21">
        <v>20000</v>
      </c>
      <c r="W1203" s="19" t="s">
        <v>31</v>
      </c>
      <c r="X1203" s="19" t="s">
        <v>1195</v>
      </c>
      <c r="Y1203" s="19" t="s">
        <v>33</v>
      </c>
      <c r="Z1203" s="19">
        <v>79</v>
      </c>
    </row>
    <row r="1204" spans="1:26" x14ac:dyDescent="0.3">
      <c r="A1204" s="19" t="s">
        <v>1653</v>
      </c>
      <c r="B1204" s="19" t="s">
        <v>1651</v>
      </c>
      <c r="C1204" s="19" t="s">
        <v>1652</v>
      </c>
      <c r="D1204" s="20">
        <v>45247</v>
      </c>
      <c r="E1204" s="21">
        <v>140000</v>
      </c>
      <c r="F1204" s="19" t="s">
        <v>27</v>
      </c>
      <c r="G1204" s="19" t="s">
        <v>28</v>
      </c>
      <c r="H1204" s="21">
        <v>140000</v>
      </c>
      <c r="I1204" s="21">
        <v>53400</v>
      </c>
      <c r="J1204" s="22">
        <f t="shared" si="72"/>
        <v>38.142857142857146</v>
      </c>
      <c r="K1204" s="21">
        <v>145317</v>
      </c>
      <c r="L1204" s="21">
        <v>10000</v>
      </c>
      <c r="M1204" s="21">
        <f t="shared" si="73"/>
        <v>130000</v>
      </c>
      <c r="N1204" s="21">
        <v>104090</v>
      </c>
      <c r="O1204" s="23">
        <f t="shared" si="74"/>
        <v>1.2489192045345374</v>
      </c>
      <c r="P1204" s="24">
        <v>914</v>
      </c>
      <c r="Q1204" s="25">
        <f t="shared" si="75"/>
        <v>142.23194748358861</v>
      </c>
      <c r="R1204" s="26" t="s">
        <v>1653</v>
      </c>
      <c r="S1204" s="27">
        <f>ABS(O1725-O1204)*100</f>
        <v>124.89192045345374</v>
      </c>
      <c r="T1204" s="19" t="s">
        <v>1194</v>
      </c>
      <c r="U1204" s="19" t="s">
        <v>36</v>
      </c>
      <c r="V1204" s="21">
        <v>10000</v>
      </c>
      <c r="W1204" s="19" t="s">
        <v>31</v>
      </c>
      <c r="X1204" s="19" t="s">
        <v>1195</v>
      </c>
      <c r="Y1204" s="19" t="s">
        <v>33</v>
      </c>
      <c r="Z1204" s="19">
        <v>61</v>
      </c>
    </row>
    <row r="1205" spans="1:26" x14ac:dyDescent="0.3">
      <c r="A1205" s="10" t="s">
        <v>1653</v>
      </c>
      <c r="B1205" s="10" t="s">
        <v>1654</v>
      </c>
      <c r="C1205" s="10" t="s">
        <v>1655</v>
      </c>
      <c r="D1205" s="11">
        <v>45308</v>
      </c>
      <c r="E1205" s="12">
        <v>145000</v>
      </c>
      <c r="F1205" s="10" t="s">
        <v>27</v>
      </c>
      <c r="G1205" s="10" t="s">
        <v>28</v>
      </c>
      <c r="H1205" s="12">
        <v>145000</v>
      </c>
      <c r="I1205" s="12">
        <v>56100</v>
      </c>
      <c r="J1205" s="13">
        <f t="shared" si="72"/>
        <v>38.689655172413794</v>
      </c>
      <c r="K1205" s="12">
        <v>152736</v>
      </c>
      <c r="L1205" s="12">
        <v>10000</v>
      </c>
      <c r="M1205" s="12">
        <f t="shared" si="73"/>
        <v>135000</v>
      </c>
      <c r="N1205" s="12">
        <v>109796</v>
      </c>
      <c r="O1205" s="14">
        <f t="shared" si="74"/>
        <v>1.2295529891799337</v>
      </c>
      <c r="P1205" s="15">
        <v>914</v>
      </c>
      <c r="Q1205" s="16">
        <f t="shared" si="75"/>
        <v>147.70240700218818</v>
      </c>
      <c r="R1205" s="17" t="s">
        <v>1653</v>
      </c>
      <c r="S1205" s="18">
        <f>ABS(O1725-O1205)*100</f>
        <v>122.95529891799337</v>
      </c>
      <c r="T1205" s="10" t="s">
        <v>1194</v>
      </c>
      <c r="U1205" s="10" t="s">
        <v>36</v>
      </c>
      <c r="V1205" s="12">
        <v>10000</v>
      </c>
      <c r="W1205" s="10" t="s">
        <v>31</v>
      </c>
      <c r="X1205" s="10" t="s">
        <v>1195</v>
      </c>
      <c r="Y1205" s="10" t="s">
        <v>33</v>
      </c>
      <c r="Z1205" s="10">
        <v>61</v>
      </c>
    </row>
    <row r="1206" spans="1:26" x14ac:dyDescent="0.3">
      <c r="A1206" s="10" t="s">
        <v>1653</v>
      </c>
      <c r="B1206" s="10" t="s">
        <v>1656</v>
      </c>
      <c r="C1206" s="10" t="s">
        <v>1657</v>
      </c>
      <c r="D1206" s="11">
        <v>45218</v>
      </c>
      <c r="E1206" s="12">
        <v>143000</v>
      </c>
      <c r="F1206" s="10" t="s">
        <v>27</v>
      </c>
      <c r="G1206" s="10" t="s">
        <v>28</v>
      </c>
      <c r="H1206" s="12">
        <v>143000</v>
      </c>
      <c r="I1206" s="12">
        <v>55400</v>
      </c>
      <c r="J1206" s="13">
        <f t="shared" si="72"/>
        <v>38.741258741258747</v>
      </c>
      <c r="K1206" s="12">
        <v>150833</v>
      </c>
      <c r="L1206" s="12">
        <v>10000</v>
      </c>
      <c r="M1206" s="12">
        <f t="shared" si="73"/>
        <v>133000</v>
      </c>
      <c r="N1206" s="12">
        <v>108333</v>
      </c>
      <c r="O1206" s="14">
        <f t="shared" si="74"/>
        <v>1.2276960852187238</v>
      </c>
      <c r="P1206" s="15">
        <v>914</v>
      </c>
      <c r="Q1206" s="16">
        <f t="shared" si="75"/>
        <v>145.51422319474835</v>
      </c>
      <c r="R1206" s="17" t="s">
        <v>1653</v>
      </c>
      <c r="S1206" s="18">
        <f>ABS(O1725-O1206)*100</f>
        <v>122.76960852187237</v>
      </c>
      <c r="T1206" s="10" t="s">
        <v>1194</v>
      </c>
      <c r="U1206" s="10" t="s">
        <v>36</v>
      </c>
      <c r="V1206" s="12">
        <v>10000</v>
      </c>
      <c r="W1206" s="10" t="s">
        <v>31</v>
      </c>
      <c r="X1206" s="10" t="s">
        <v>1195</v>
      </c>
      <c r="Y1206" s="10" t="s">
        <v>33</v>
      </c>
      <c r="Z1206" s="10">
        <v>61</v>
      </c>
    </row>
    <row r="1207" spans="1:26" x14ac:dyDescent="0.3">
      <c r="A1207" s="19" t="s">
        <v>1653</v>
      </c>
      <c r="B1207" s="19" t="s">
        <v>1658</v>
      </c>
      <c r="C1207" s="19" t="s">
        <v>1659</v>
      </c>
      <c r="D1207" s="20">
        <v>45576</v>
      </c>
      <c r="E1207" s="21">
        <v>143000</v>
      </c>
      <c r="F1207" s="19" t="s">
        <v>27</v>
      </c>
      <c r="G1207" s="19" t="s">
        <v>28</v>
      </c>
      <c r="H1207" s="21">
        <v>143000</v>
      </c>
      <c r="I1207" s="21">
        <v>63300</v>
      </c>
      <c r="J1207" s="22">
        <f t="shared" si="72"/>
        <v>44.265734265734267</v>
      </c>
      <c r="K1207" s="21">
        <v>152758</v>
      </c>
      <c r="L1207" s="21">
        <v>10000</v>
      </c>
      <c r="M1207" s="21">
        <f t="shared" si="73"/>
        <v>133000</v>
      </c>
      <c r="N1207" s="21">
        <v>109813</v>
      </c>
      <c r="O1207" s="23">
        <f t="shared" si="74"/>
        <v>1.2111498638594702</v>
      </c>
      <c r="P1207" s="24">
        <v>914</v>
      </c>
      <c r="Q1207" s="25">
        <f t="shared" si="75"/>
        <v>145.51422319474835</v>
      </c>
      <c r="R1207" s="26" t="s">
        <v>1653</v>
      </c>
      <c r="S1207" s="27">
        <f>ABS(O1725-O1207)*100</f>
        <v>121.11498638594702</v>
      </c>
      <c r="T1207" s="19" t="s">
        <v>1194</v>
      </c>
      <c r="U1207" s="19" t="s">
        <v>31</v>
      </c>
      <c r="V1207" s="21">
        <v>10000</v>
      </c>
      <c r="W1207" s="19" t="s">
        <v>31</v>
      </c>
      <c r="X1207" s="19" t="s">
        <v>1195</v>
      </c>
      <c r="Y1207" s="19" t="s">
        <v>33</v>
      </c>
      <c r="Z1207" s="19">
        <v>61</v>
      </c>
    </row>
    <row r="1208" spans="1:26" x14ac:dyDescent="0.3">
      <c r="A1208" s="19" t="s">
        <v>1653</v>
      </c>
      <c r="B1208" s="19" t="s">
        <v>1660</v>
      </c>
      <c r="C1208" s="19" t="s">
        <v>1661</v>
      </c>
      <c r="D1208" s="20">
        <v>45177</v>
      </c>
      <c r="E1208" s="21">
        <v>145000</v>
      </c>
      <c r="F1208" s="19" t="s">
        <v>27</v>
      </c>
      <c r="G1208" s="19" t="s">
        <v>28</v>
      </c>
      <c r="H1208" s="21">
        <v>145000</v>
      </c>
      <c r="I1208" s="21">
        <v>53400</v>
      </c>
      <c r="J1208" s="22">
        <f t="shared" si="72"/>
        <v>36.827586206896548</v>
      </c>
      <c r="K1208" s="21">
        <v>145317</v>
      </c>
      <c r="L1208" s="21">
        <v>10000</v>
      </c>
      <c r="M1208" s="21">
        <f t="shared" si="73"/>
        <v>135000</v>
      </c>
      <c r="N1208" s="21">
        <v>104090</v>
      </c>
      <c r="O1208" s="23">
        <f t="shared" si="74"/>
        <v>1.2969545585550966</v>
      </c>
      <c r="P1208" s="24">
        <v>914</v>
      </c>
      <c r="Q1208" s="25">
        <f t="shared" si="75"/>
        <v>147.70240700218818</v>
      </c>
      <c r="R1208" s="26" t="s">
        <v>1653</v>
      </c>
      <c r="S1208" s="27">
        <f>ABS(O1725-O1208)*100</f>
        <v>129.69545585550966</v>
      </c>
      <c r="T1208" s="19" t="s">
        <v>1194</v>
      </c>
      <c r="U1208" s="19" t="s">
        <v>36</v>
      </c>
      <c r="V1208" s="21">
        <v>10000</v>
      </c>
      <c r="W1208" s="19" t="s">
        <v>31</v>
      </c>
      <c r="X1208" s="19" t="s">
        <v>1195</v>
      </c>
      <c r="Y1208" s="19" t="s">
        <v>33</v>
      </c>
      <c r="Z1208" s="19">
        <v>61</v>
      </c>
    </row>
    <row r="1209" spans="1:26" x14ac:dyDescent="0.3">
      <c r="A1209" s="10" t="s">
        <v>1653</v>
      </c>
      <c r="B1209" s="10" t="s">
        <v>1662</v>
      </c>
      <c r="C1209" s="10" t="s">
        <v>1663</v>
      </c>
      <c r="D1209" s="11">
        <v>45405</v>
      </c>
      <c r="E1209" s="12">
        <v>160000</v>
      </c>
      <c r="F1209" s="10" t="s">
        <v>27</v>
      </c>
      <c r="G1209" s="10" t="s">
        <v>28</v>
      </c>
      <c r="H1209" s="12">
        <v>160000</v>
      </c>
      <c r="I1209" s="12">
        <v>62500</v>
      </c>
      <c r="J1209" s="13">
        <f t="shared" si="72"/>
        <v>39.0625</v>
      </c>
      <c r="K1209" s="12">
        <v>150833</v>
      </c>
      <c r="L1209" s="12">
        <v>10000</v>
      </c>
      <c r="M1209" s="12">
        <f t="shared" si="73"/>
        <v>150000</v>
      </c>
      <c r="N1209" s="12">
        <v>108333</v>
      </c>
      <c r="O1209" s="14">
        <f t="shared" si="74"/>
        <v>1.3846196449835231</v>
      </c>
      <c r="P1209" s="15">
        <v>914</v>
      </c>
      <c r="Q1209" s="16">
        <f t="shared" si="75"/>
        <v>164.11378555798686</v>
      </c>
      <c r="R1209" s="17" t="s">
        <v>1653</v>
      </c>
      <c r="S1209" s="18">
        <f>ABS(O1725-O1209)*100</f>
        <v>138.4619644983523</v>
      </c>
      <c r="T1209" s="10" t="s">
        <v>1194</v>
      </c>
      <c r="U1209" s="10" t="s">
        <v>36</v>
      </c>
      <c r="V1209" s="12">
        <v>10000</v>
      </c>
      <c r="W1209" s="10" t="s">
        <v>31</v>
      </c>
      <c r="X1209" s="10" t="s">
        <v>1195</v>
      </c>
      <c r="Y1209" s="10" t="s">
        <v>33</v>
      </c>
      <c r="Z1209" s="10">
        <v>61</v>
      </c>
    </row>
    <row r="1210" spans="1:26" x14ac:dyDescent="0.3">
      <c r="A1210" s="10" t="s">
        <v>1653</v>
      </c>
      <c r="B1210" s="10" t="s">
        <v>1664</v>
      </c>
      <c r="C1210" s="10" t="s">
        <v>1665</v>
      </c>
      <c r="D1210" s="11">
        <v>45481</v>
      </c>
      <c r="E1210" s="12">
        <v>130000</v>
      </c>
      <c r="F1210" s="10" t="s">
        <v>69</v>
      </c>
      <c r="G1210" s="10" t="s">
        <v>28</v>
      </c>
      <c r="H1210" s="12">
        <v>130000</v>
      </c>
      <c r="I1210" s="12">
        <v>52400</v>
      </c>
      <c r="J1210" s="13">
        <f t="shared" si="72"/>
        <v>40.307692307692307</v>
      </c>
      <c r="K1210" s="12">
        <v>132221</v>
      </c>
      <c r="L1210" s="12">
        <v>10000</v>
      </c>
      <c r="M1210" s="12">
        <f t="shared" si="73"/>
        <v>120000</v>
      </c>
      <c r="N1210" s="12">
        <v>94016</v>
      </c>
      <c r="O1210" s="14">
        <f t="shared" si="74"/>
        <v>1.2763784887678693</v>
      </c>
      <c r="P1210" s="15">
        <v>910</v>
      </c>
      <c r="Q1210" s="16">
        <f t="shared" si="75"/>
        <v>131.86813186813185</v>
      </c>
      <c r="R1210" s="17" t="s">
        <v>1653</v>
      </c>
      <c r="S1210" s="18">
        <f>ABS(O1725-O1210)*100</f>
        <v>127.63784887678693</v>
      </c>
      <c r="T1210" s="10" t="s">
        <v>1666</v>
      </c>
      <c r="U1210" s="10" t="s">
        <v>36</v>
      </c>
      <c r="V1210" s="12">
        <v>10000</v>
      </c>
      <c r="W1210" s="10" t="s">
        <v>31</v>
      </c>
      <c r="X1210" s="10" t="s">
        <v>1195</v>
      </c>
      <c r="Y1210" s="10" t="s">
        <v>33</v>
      </c>
      <c r="Z1210" s="10">
        <v>61</v>
      </c>
    </row>
    <row r="1211" spans="1:26" x14ac:dyDescent="0.3">
      <c r="A1211" s="19" t="s">
        <v>1669</v>
      </c>
      <c r="B1211" s="19" t="s">
        <v>1667</v>
      </c>
      <c r="C1211" s="19" t="s">
        <v>1668</v>
      </c>
      <c r="D1211" s="20">
        <v>45321</v>
      </c>
      <c r="E1211" s="21">
        <v>225000</v>
      </c>
      <c r="F1211" s="19" t="s">
        <v>27</v>
      </c>
      <c r="G1211" s="19" t="s">
        <v>28</v>
      </c>
      <c r="H1211" s="21">
        <v>225000</v>
      </c>
      <c r="I1211" s="21">
        <v>86200</v>
      </c>
      <c r="J1211" s="22">
        <f t="shared" si="72"/>
        <v>38.31111111111111</v>
      </c>
      <c r="K1211" s="21">
        <v>225071</v>
      </c>
      <c r="L1211" s="21">
        <v>17500</v>
      </c>
      <c r="M1211" s="21">
        <f t="shared" si="73"/>
        <v>207500</v>
      </c>
      <c r="N1211" s="21">
        <v>224401</v>
      </c>
      <c r="O1211" s="23">
        <f t="shared" si="74"/>
        <v>0.92468393634609469</v>
      </c>
      <c r="P1211" s="24">
        <v>2232</v>
      </c>
      <c r="Q1211" s="25">
        <f t="shared" si="75"/>
        <v>92.965949820788524</v>
      </c>
      <c r="R1211" s="26" t="s">
        <v>1669</v>
      </c>
      <c r="S1211" s="27">
        <f>ABS(O1725-O1211)*100</f>
        <v>92.46839363460947</v>
      </c>
      <c r="T1211" s="19" t="s">
        <v>1670</v>
      </c>
      <c r="U1211" s="19" t="s">
        <v>36</v>
      </c>
      <c r="V1211" s="21">
        <v>17500</v>
      </c>
      <c r="W1211" s="19" t="s">
        <v>31</v>
      </c>
      <c r="X1211" s="19" t="s">
        <v>1195</v>
      </c>
      <c r="Y1211" s="19" t="s">
        <v>33</v>
      </c>
      <c r="Z1211" s="19">
        <v>81</v>
      </c>
    </row>
    <row r="1212" spans="1:26" x14ac:dyDescent="0.3">
      <c r="A1212" s="19" t="s">
        <v>1669</v>
      </c>
      <c r="B1212" s="19" t="s">
        <v>1671</v>
      </c>
      <c r="C1212" s="19" t="s">
        <v>1672</v>
      </c>
      <c r="D1212" s="20">
        <v>45674</v>
      </c>
      <c r="E1212" s="21">
        <v>245000</v>
      </c>
      <c r="F1212" s="19" t="s">
        <v>27</v>
      </c>
      <c r="G1212" s="19" t="s">
        <v>28</v>
      </c>
      <c r="H1212" s="21">
        <v>245000</v>
      </c>
      <c r="I1212" s="21">
        <v>93600</v>
      </c>
      <c r="J1212" s="22">
        <f t="shared" si="72"/>
        <v>38.204081632653057</v>
      </c>
      <c r="K1212" s="21">
        <v>225882</v>
      </c>
      <c r="L1212" s="21">
        <v>17500</v>
      </c>
      <c r="M1212" s="21">
        <f t="shared" si="73"/>
        <v>227500</v>
      </c>
      <c r="N1212" s="21">
        <v>225277</v>
      </c>
      <c r="O1212" s="23">
        <f t="shared" si="74"/>
        <v>1.0098678515782791</v>
      </c>
      <c r="P1212" s="24">
        <v>2244</v>
      </c>
      <c r="Q1212" s="25">
        <f t="shared" si="75"/>
        <v>101.38146167557932</v>
      </c>
      <c r="R1212" s="26" t="s">
        <v>1669</v>
      </c>
      <c r="S1212" s="27">
        <f>ABS(O1725-O1212)*100</f>
        <v>100.98678515782791</v>
      </c>
      <c r="T1212" s="19" t="s">
        <v>1670</v>
      </c>
      <c r="U1212" s="19" t="s">
        <v>31</v>
      </c>
      <c r="V1212" s="21">
        <v>17500</v>
      </c>
      <c r="W1212" s="19" t="s">
        <v>31</v>
      </c>
      <c r="X1212" s="19" t="s">
        <v>1195</v>
      </c>
      <c r="Y1212" s="19" t="s">
        <v>33</v>
      </c>
      <c r="Z1212" s="19">
        <v>81</v>
      </c>
    </row>
    <row r="1213" spans="1:26" x14ac:dyDescent="0.3">
      <c r="A1213" s="10" t="s">
        <v>1669</v>
      </c>
      <c r="B1213" s="10" t="s">
        <v>1673</v>
      </c>
      <c r="C1213" s="10" t="s">
        <v>1674</v>
      </c>
      <c r="D1213" s="11">
        <v>45628</v>
      </c>
      <c r="E1213" s="12">
        <v>270000</v>
      </c>
      <c r="F1213" s="10" t="s">
        <v>27</v>
      </c>
      <c r="G1213" s="10" t="s">
        <v>28</v>
      </c>
      <c r="H1213" s="12">
        <v>270000</v>
      </c>
      <c r="I1213" s="12">
        <v>97400</v>
      </c>
      <c r="J1213" s="13">
        <f t="shared" si="72"/>
        <v>36.074074074074076</v>
      </c>
      <c r="K1213" s="12">
        <v>234879</v>
      </c>
      <c r="L1213" s="12">
        <v>17500</v>
      </c>
      <c r="M1213" s="12">
        <f t="shared" si="73"/>
        <v>252500</v>
      </c>
      <c r="N1213" s="12">
        <v>235004</v>
      </c>
      <c r="O1213" s="14">
        <f t="shared" si="74"/>
        <v>1.0744497965992068</v>
      </c>
      <c r="P1213" s="15">
        <v>2244</v>
      </c>
      <c r="Q1213" s="16">
        <f t="shared" si="75"/>
        <v>112.52228163992869</v>
      </c>
      <c r="R1213" s="17" t="s">
        <v>1669</v>
      </c>
      <c r="S1213" s="18">
        <f>ABS(O1725-O1213)*100</f>
        <v>107.44497965992068</v>
      </c>
      <c r="T1213" s="10" t="s">
        <v>1675</v>
      </c>
      <c r="U1213" s="10" t="s">
        <v>31</v>
      </c>
      <c r="V1213" s="12">
        <v>17500</v>
      </c>
      <c r="W1213" s="10" t="s">
        <v>31</v>
      </c>
      <c r="X1213" s="10" t="s">
        <v>1195</v>
      </c>
      <c r="Y1213" s="10" t="s">
        <v>33</v>
      </c>
      <c r="Z1213" s="10">
        <v>82</v>
      </c>
    </row>
    <row r="1214" spans="1:26" x14ac:dyDescent="0.3">
      <c r="A1214" s="10" t="s">
        <v>1669</v>
      </c>
      <c r="B1214" s="10" t="s">
        <v>1676</v>
      </c>
      <c r="C1214" s="10" t="s">
        <v>1677</v>
      </c>
      <c r="D1214" s="11">
        <v>45296</v>
      </c>
      <c r="E1214" s="12">
        <v>266000</v>
      </c>
      <c r="F1214" s="10" t="s">
        <v>27</v>
      </c>
      <c r="G1214" s="10" t="s">
        <v>28</v>
      </c>
      <c r="H1214" s="12">
        <v>266000</v>
      </c>
      <c r="I1214" s="12">
        <v>79200</v>
      </c>
      <c r="J1214" s="13">
        <f t="shared" si="72"/>
        <v>29.774436090225564</v>
      </c>
      <c r="K1214" s="12">
        <v>206620</v>
      </c>
      <c r="L1214" s="12">
        <v>17500</v>
      </c>
      <c r="M1214" s="12">
        <f t="shared" si="73"/>
        <v>248500</v>
      </c>
      <c r="N1214" s="12">
        <v>204454</v>
      </c>
      <c r="O1214" s="14">
        <f t="shared" si="74"/>
        <v>1.2154323221849415</v>
      </c>
      <c r="P1214" s="15">
        <v>2232</v>
      </c>
      <c r="Q1214" s="16">
        <f t="shared" si="75"/>
        <v>111.33512544802868</v>
      </c>
      <c r="R1214" s="17" t="s">
        <v>1669</v>
      </c>
      <c r="S1214" s="18">
        <f>ABS(O1725-O1214)*100</f>
        <v>121.54323221849414</v>
      </c>
      <c r="T1214" s="10" t="s">
        <v>1670</v>
      </c>
      <c r="U1214" s="10" t="s">
        <v>36</v>
      </c>
      <c r="V1214" s="12">
        <v>17500</v>
      </c>
      <c r="W1214" s="10" t="s">
        <v>31</v>
      </c>
      <c r="X1214" s="10" t="s">
        <v>1195</v>
      </c>
      <c r="Y1214" s="10" t="s">
        <v>33</v>
      </c>
      <c r="Z1214" s="10">
        <v>74</v>
      </c>
    </row>
    <row r="1215" spans="1:26" x14ac:dyDescent="0.3">
      <c r="A1215" s="19" t="s">
        <v>1669</v>
      </c>
      <c r="B1215" s="19" t="s">
        <v>1678</v>
      </c>
      <c r="C1215" s="19" t="s">
        <v>1679</v>
      </c>
      <c r="D1215" s="20">
        <v>45093</v>
      </c>
      <c r="E1215" s="21">
        <v>196000</v>
      </c>
      <c r="F1215" s="19" t="s">
        <v>27</v>
      </c>
      <c r="G1215" s="19" t="s">
        <v>28</v>
      </c>
      <c r="H1215" s="21">
        <v>196000</v>
      </c>
      <c r="I1215" s="21">
        <v>83100</v>
      </c>
      <c r="J1215" s="22">
        <f t="shared" si="72"/>
        <v>42.397959183673464</v>
      </c>
      <c r="K1215" s="21">
        <v>217478</v>
      </c>
      <c r="L1215" s="21">
        <v>17500</v>
      </c>
      <c r="M1215" s="21">
        <f t="shared" si="73"/>
        <v>178500</v>
      </c>
      <c r="N1215" s="21">
        <v>216192</v>
      </c>
      <c r="O1215" s="23">
        <f t="shared" si="74"/>
        <v>0.82565497335701599</v>
      </c>
      <c r="P1215" s="24">
        <v>2232</v>
      </c>
      <c r="Q1215" s="25">
        <f t="shared" si="75"/>
        <v>79.973118279569889</v>
      </c>
      <c r="R1215" s="26" t="s">
        <v>1669</v>
      </c>
      <c r="S1215" s="27">
        <f>ABS(O1725-O1215)*100</f>
        <v>82.565497335701593</v>
      </c>
      <c r="T1215" s="19" t="s">
        <v>1666</v>
      </c>
      <c r="U1215" s="19" t="s">
        <v>36</v>
      </c>
      <c r="V1215" s="21">
        <v>17500</v>
      </c>
      <c r="W1215" s="19" t="s">
        <v>31</v>
      </c>
      <c r="X1215" s="19" t="s">
        <v>1195</v>
      </c>
      <c r="Y1215" s="19" t="s">
        <v>33</v>
      </c>
      <c r="Z1215" s="19">
        <v>82</v>
      </c>
    </row>
    <row r="1216" spans="1:26" x14ac:dyDescent="0.3">
      <c r="A1216" s="19" t="s">
        <v>1669</v>
      </c>
      <c r="B1216" s="19" t="s">
        <v>1680</v>
      </c>
      <c r="C1216" s="19" t="s">
        <v>1681</v>
      </c>
      <c r="D1216" s="20">
        <v>45447</v>
      </c>
      <c r="E1216" s="21">
        <v>235000</v>
      </c>
      <c r="F1216" s="19" t="s">
        <v>27</v>
      </c>
      <c r="G1216" s="19" t="s">
        <v>28</v>
      </c>
      <c r="H1216" s="21">
        <v>235000</v>
      </c>
      <c r="I1216" s="21">
        <v>92900</v>
      </c>
      <c r="J1216" s="22">
        <f t="shared" ref="J1216:J1279" si="76">I1216/H1216*100</f>
        <v>39.531914893617021</v>
      </c>
      <c r="K1216" s="21">
        <v>224119</v>
      </c>
      <c r="L1216" s="21">
        <v>17500</v>
      </c>
      <c r="M1216" s="21">
        <f t="shared" ref="M1216:M1279" si="77">H1216-L1216</f>
        <v>217500</v>
      </c>
      <c r="N1216" s="21">
        <v>223371</v>
      </c>
      <c r="O1216" s="23">
        <f t="shared" ref="O1216:O1279" si="78">M1216/N1216</f>
        <v>0.97371637320869764</v>
      </c>
      <c r="P1216" s="24">
        <v>2232</v>
      </c>
      <c r="Q1216" s="25">
        <f t="shared" ref="Q1216:Q1279" si="79">M1216/P1216</f>
        <v>97.446236559139791</v>
      </c>
      <c r="R1216" s="26" t="s">
        <v>1669</v>
      </c>
      <c r="S1216" s="27">
        <f>ABS(O1725-O1216)*100</f>
        <v>97.371637320869766</v>
      </c>
      <c r="T1216" s="19" t="s">
        <v>1675</v>
      </c>
      <c r="U1216" s="19" t="s">
        <v>36</v>
      </c>
      <c r="V1216" s="21">
        <v>17500</v>
      </c>
      <c r="W1216" s="19" t="s">
        <v>31</v>
      </c>
      <c r="X1216" s="19" t="s">
        <v>1195</v>
      </c>
      <c r="Y1216" s="19" t="s">
        <v>33</v>
      </c>
      <c r="Z1216" s="19">
        <v>82</v>
      </c>
    </row>
    <row r="1217" spans="1:26" x14ac:dyDescent="0.3">
      <c r="A1217" s="10" t="s">
        <v>1669</v>
      </c>
      <c r="B1217" s="10" t="s">
        <v>1682</v>
      </c>
      <c r="C1217" s="10" t="s">
        <v>1683</v>
      </c>
      <c r="D1217" s="11">
        <v>45174</v>
      </c>
      <c r="E1217" s="12">
        <v>200000</v>
      </c>
      <c r="F1217" s="10" t="s">
        <v>27</v>
      </c>
      <c r="G1217" s="10" t="s">
        <v>28</v>
      </c>
      <c r="H1217" s="12">
        <v>200000</v>
      </c>
      <c r="I1217" s="12">
        <v>88500</v>
      </c>
      <c r="J1217" s="13">
        <f t="shared" si="76"/>
        <v>44.25</v>
      </c>
      <c r="K1217" s="12">
        <v>231800</v>
      </c>
      <c r="L1217" s="12">
        <v>17500</v>
      </c>
      <c r="M1217" s="12">
        <f t="shared" si="77"/>
        <v>182500</v>
      </c>
      <c r="N1217" s="12">
        <v>231675</v>
      </c>
      <c r="O1217" s="14">
        <f t="shared" si="78"/>
        <v>0.7877414481493471</v>
      </c>
      <c r="P1217" s="15">
        <v>2244</v>
      </c>
      <c r="Q1217" s="16">
        <f t="shared" si="79"/>
        <v>81.327985739750446</v>
      </c>
      <c r="R1217" s="17" t="s">
        <v>1669</v>
      </c>
      <c r="S1217" s="18">
        <f>ABS(O1725-O1217)*100</f>
        <v>78.774144814934715</v>
      </c>
      <c r="T1217" s="10" t="s">
        <v>1670</v>
      </c>
      <c r="U1217" s="10" t="s">
        <v>36</v>
      </c>
      <c r="V1217" s="12">
        <v>17500</v>
      </c>
      <c r="W1217" s="10" t="s">
        <v>31</v>
      </c>
      <c r="X1217" s="10" t="s">
        <v>1195</v>
      </c>
      <c r="Y1217" s="10" t="s">
        <v>33</v>
      </c>
      <c r="Z1217" s="10">
        <v>83</v>
      </c>
    </row>
    <row r="1218" spans="1:26" x14ac:dyDescent="0.3">
      <c r="A1218" s="10" t="s">
        <v>1669</v>
      </c>
      <c r="B1218" s="10" t="s">
        <v>1684</v>
      </c>
      <c r="C1218" s="10" t="s">
        <v>1685</v>
      </c>
      <c r="D1218" s="11">
        <v>45265</v>
      </c>
      <c r="E1218" s="12">
        <v>184267</v>
      </c>
      <c r="F1218" s="10" t="s">
        <v>27</v>
      </c>
      <c r="G1218" s="10" t="s">
        <v>28</v>
      </c>
      <c r="H1218" s="12">
        <v>184267</v>
      </c>
      <c r="I1218" s="12">
        <v>84000</v>
      </c>
      <c r="J1218" s="13">
        <f t="shared" si="76"/>
        <v>45.586024627307111</v>
      </c>
      <c r="K1218" s="12">
        <v>220019</v>
      </c>
      <c r="L1218" s="12">
        <v>17500</v>
      </c>
      <c r="M1218" s="12">
        <f t="shared" si="77"/>
        <v>166767</v>
      </c>
      <c r="N1218" s="12">
        <v>218939</v>
      </c>
      <c r="O1218" s="14">
        <f t="shared" si="78"/>
        <v>0.76170531517911377</v>
      </c>
      <c r="P1218" s="15">
        <v>2256</v>
      </c>
      <c r="Q1218" s="16">
        <f t="shared" si="79"/>
        <v>73.921542553191486</v>
      </c>
      <c r="R1218" s="17" t="s">
        <v>1669</v>
      </c>
      <c r="S1218" s="18">
        <f>ABS(O1725-O1218)*100</f>
        <v>76.170531517911371</v>
      </c>
      <c r="T1218" s="10" t="s">
        <v>1666</v>
      </c>
      <c r="U1218" s="10" t="s">
        <v>36</v>
      </c>
      <c r="V1218" s="12">
        <v>17500</v>
      </c>
      <c r="W1218" s="10" t="s">
        <v>31</v>
      </c>
      <c r="X1218" s="10" t="s">
        <v>1195</v>
      </c>
      <c r="Y1218" s="10" t="s">
        <v>33</v>
      </c>
      <c r="Z1218" s="10">
        <v>83</v>
      </c>
    </row>
    <row r="1219" spans="1:26" x14ac:dyDescent="0.3">
      <c r="A1219" s="19" t="s">
        <v>1669</v>
      </c>
      <c r="B1219" s="19" t="s">
        <v>1686</v>
      </c>
      <c r="C1219" s="19" t="s">
        <v>1687</v>
      </c>
      <c r="D1219" s="20">
        <v>45077</v>
      </c>
      <c r="E1219" s="21">
        <v>230000</v>
      </c>
      <c r="F1219" s="19" t="s">
        <v>27</v>
      </c>
      <c r="G1219" s="19" t="s">
        <v>28</v>
      </c>
      <c r="H1219" s="21">
        <v>230000</v>
      </c>
      <c r="I1219" s="21">
        <v>86900</v>
      </c>
      <c r="J1219" s="22">
        <f t="shared" si="76"/>
        <v>37.782608695652172</v>
      </c>
      <c r="K1219" s="21">
        <v>227301</v>
      </c>
      <c r="L1219" s="21">
        <v>17500</v>
      </c>
      <c r="M1219" s="21">
        <f t="shared" si="77"/>
        <v>212500</v>
      </c>
      <c r="N1219" s="21">
        <v>226811</v>
      </c>
      <c r="O1219" s="23">
        <f t="shared" si="78"/>
        <v>0.93690341297379753</v>
      </c>
      <c r="P1219" s="24">
        <v>2232</v>
      </c>
      <c r="Q1219" s="25">
        <f t="shared" si="79"/>
        <v>95.206093189964164</v>
      </c>
      <c r="R1219" s="26" t="s">
        <v>1669</v>
      </c>
      <c r="S1219" s="27">
        <f>ABS(O1725-O1219)*100</f>
        <v>93.69034129737976</v>
      </c>
      <c r="T1219" s="19" t="s">
        <v>1670</v>
      </c>
      <c r="U1219" s="19" t="s">
        <v>36</v>
      </c>
      <c r="V1219" s="21">
        <v>17500</v>
      </c>
      <c r="W1219" s="19" t="s">
        <v>31</v>
      </c>
      <c r="X1219" s="19" t="s">
        <v>1195</v>
      </c>
      <c r="Y1219" s="19" t="s">
        <v>33</v>
      </c>
      <c r="Z1219" s="19">
        <v>83</v>
      </c>
    </row>
    <row r="1220" spans="1:26" x14ac:dyDescent="0.3">
      <c r="A1220" s="19" t="s">
        <v>1669</v>
      </c>
      <c r="B1220" s="19" t="s">
        <v>1688</v>
      </c>
      <c r="C1220" s="19" t="s">
        <v>1689</v>
      </c>
      <c r="D1220" s="20">
        <v>45674</v>
      </c>
      <c r="E1220" s="21">
        <v>235000</v>
      </c>
      <c r="F1220" s="19" t="s">
        <v>27</v>
      </c>
      <c r="G1220" s="19" t="s">
        <v>28</v>
      </c>
      <c r="H1220" s="21">
        <v>235000</v>
      </c>
      <c r="I1220" s="21">
        <v>93200</v>
      </c>
      <c r="J1220" s="22">
        <f t="shared" si="76"/>
        <v>39.659574468085104</v>
      </c>
      <c r="K1220" s="21">
        <v>224939</v>
      </c>
      <c r="L1220" s="21">
        <v>17500</v>
      </c>
      <c r="M1220" s="21">
        <f t="shared" si="77"/>
        <v>217500</v>
      </c>
      <c r="N1220" s="21">
        <v>224258</v>
      </c>
      <c r="O1220" s="23">
        <f t="shared" si="78"/>
        <v>0.96986506612919043</v>
      </c>
      <c r="P1220" s="24">
        <v>2232</v>
      </c>
      <c r="Q1220" s="25">
        <f t="shared" si="79"/>
        <v>97.446236559139791</v>
      </c>
      <c r="R1220" s="26" t="s">
        <v>1669</v>
      </c>
      <c r="S1220" s="27">
        <f>ABS(O1725-O1220)*100</f>
        <v>96.986506612919044</v>
      </c>
      <c r="T1220" s="19" t="s">
        <v>1670</v>
      </c>
      <c r="U1220" s="19" t="s">
        <v>31</v>
      </c>
      <c r="V1220" s="21">
        <v>17500</v>
      </c>
      <c r="W1220" s="19" t="s">
        <v>31</v>
      </c>
      <c r="X1220" s="19" t="s">
        <v>1195</v>
      </c>
      <c r="Y1220" s="19" t="s">
        <v>33</v>
      </c>
      <c r="Z1220" s="19">
        <v>83</v>
      </c>
    </row>
    <row r="1221" spans="1:26" x14ac:dyDescent="0.3">
      <c r="A1221" s="10" t="s">
        <v>1929</v>
      </c>
      <c r="B1221" s="10" t="s">
        <v>1927</v>
      </c>
      <c r="C1221" s="10" t="s">
        <v>1928</v>
      </c>
      <c r="D1221" s="11">
        <v>45100</v>
      </c>
      <c r="E1221" s="12">
        <v>235000</v>
      </c>
      <c r="F1221" s="10" t="s">
        <v>27</v>
      </c>
      <c r="G1221" s="10" t="s">
        <v>28</v>
      </c>
      <c r="H1221" s="12">
        <v>235000</v>
      </c>
      <c r="I1221" s="12">
        <v>116700</v>
      </c>
      <c r="J1221" s="13">
        <f t="shared" si="76"/>
        <v>49.659574468085104</v>
      </c>
      <c r="K1221" s="12">
        <v>275713</v>
      </c>
      <c r="L1221" s="12">
        <v>20000</v>
      </c>
      <c r="M1221" s="12">
        <f t="shared" si="77"/>
        <v>215000</v>
      </c>
      <c r="N1221" s="12">
        <v>269171</v>
      </c>
      <c r="O1221" s="14">
        <f t="shared" si="78"/>
        <v>0.7987487507941049</v>
      </c>
      <c r="P1221" s="15">
        <v>1745</v>
      </c>
      <c r="Q1221" s="16">
        <f t="shared" si="79"/>
        <v>123.20916905444126</v>
      </c>
      <c r="R1221" s="17" t="s">
        <v>1929</v>
      </c>
      <c r="S1221" s="18">
        <f>ABS(O1612-O1221)*100</f>
        <v>79.874875079410486</v>
      </c>
      <c r="T1221" s="10" t="s">
        <v>1194</v>
      </c>
      <c r="U1221" s="10" t="s">
        <v>36</v>
      </c>
      <c r="V1221" s="12">
        <v>20000</v>
      </c>
      <c r="W1221" s="10" t="s">
        <v>31</v>
      </c>
      <c r="X1221" s="10" t="s">
        <v>1930</v>
      </c>
      <c r="Y1221" s="10" t="s">
        <v>33</v>
      </c>
      <c r="Z1221" s="10">
        <v>83</v>
      </c>
    </row>
    <row r="1222" spans="1:26" x14ac:dyDescent="0.3">
      <c r="A1222" s="19" t="s">
        <v>2058</v>
      </c>
      <c r="B1222" s="19" t="s">
        <v>2056</v>
      </c>
      <c r="C1222" s="19" t="s">
        <v>2057</v>
      </c>
      <c r="D1222" s="20">
        <v>45049</v>
      </c>
      <c r="E1222" s="21">
        <v>165000</v>
      </c>
      <c r="F1222" s="19" t="s">
        <v>27</v>
      </c>
      <c r="G1222" s="19" t="s">
        <v>28</v>
      </c>
      <c r="H1222" s="21">
        <v>165000</v>
      </c>
      <c r="I1222" s="21">
        <v>72200</v>
      </c>
      <c r="J1222" s="22">
        <f t="shared" si="76"/>
        <v>43.757575757575758</v>
      </c>
      <c r="K1222" s="21">
        <v>169254</v>
      </c>
      <c r="L1222" s="21">
        <v>20000</v>
      </c>
      <c r="M1222" s="21">
        <f t="shared" si="77"/>
        <v>145000</v>
      </c>
      <c r="N1222" s="21">
        <v>196386</v>
      </c>
      <c r="O1222" s="23">
        <f t="shared" si="78"/>
        <v>0.73834183699449041</v>
      </c>
      <c r="P1222" s="24">
        <v>1424</v>
      </c>
      <c r="Q1222" s="25">
        <f t="shared" si="79"/>
        <v>101.82584269662921</v>
      </c>
      <c r="R1222" s="26" t="s">
        <v>2058</v>
      </c>
      <c r="S1222" s="27">
        <f>ABS(O1556-O1222)*100</f>
        <v>73.834183699449042</v>
      </c>
      <c r="T1222" s="19" t="s">
        <v>1194</v>
      </c>
      <c r="U1222" s="19" t="s">
        <v>36</v>
      </c>
      <c r="V1222" s="21">
        <v>20000</v>
      </c>
      <c r="W1222" s="19" t="s">
        <v>31</v>
      </c>
      <c r="X1222" s="19" t="s">
        <v>1930</v>
      </c>
      <c r="Y1222" s="19" t="s">
        <v>33</v>
      </c>
      <c r="Z1222" s="19">
        <v>83</v>
      </c>
    </row>
    <row r="1223" spans="1:26" x14ac:dyDescent="0.3">
      <c r="A1223" s="19" t="s">
        <v>2058</v>
      </c>
      <c r="B1223" s="19" t="s">
        <v>2059</v>
      </c>
      <c r="C1223" s="19" t="s">
        <v>2060</v>
      </c>
      <c r="D1223" s="20">
        <v>45372</v>
      </c>
      <c r="E1223" s="21">
        <v>155500</v>
      </c>
      <c r="F1223" s="19" t="s">
        <v>27</v>
      </c>
      <c r="G1223" s="19" t="s">
        <v>28</v>
      </c>
      <c r="H1223" s="21">
        <v>155500</v>
      </c>
      <c r="I1223" s="21">
        <v>72000</v>
      </c>
      <c r="J1223" s="22">
        <f t="shared" si="76"/>
        <v>46.30225080385852</v>
      </c>
      <c r="K1223" s="21">
        <v>169136</v>
      </c>
      <c r="L1223" s="21">
        <v>20000</v>
      </c>
      <c r="M1223" s="21">
        <f t="shared" si="77"/>
        <v>135500</v>
      </c>
      <c r="N1223" s="21">
        <v>196231</v>
      </c>
      <c r="O1223" s="23">
        <f t="shared" si="78"/>
        <v>0.69051271205874709</v>
      </c>
      <c r="P1223" s="24">
        <v>1424</v>
      </c>
      <c r="Q1223" s="25">
        <f t="shared" si="79"/>
        <v>95.154494382022477</v>
      </c>
      <c r="R1223" s="26" t="s">
        <v>2058</v>
      </c>
      <c r="S1223" s="27">
        <f>ABS(O1556-O1223)*100</f>
        <v>69.051271205874713</v>
      </c>
      <c r="T1223" s="19" t="s">
        <v>1194</v>
      </c>
      <c r="U1223" s="19" t="s">
        <v>36</v>
      </c>
      <c r="V1223" s="21">
        <v>20000</v>
      </c>
      <c r="W1223" s="19" t="s">
        <v>31</v>
      </c>
      <c r="X1223" s="19" t="s">
        <v>1930</v>
      </c>
      <c r="Y1223" s="19" t="s">
        <v>33</v>
      </c>
      <c r="Z1223" s="19">
        <v>84</v>
      </c>
    </row>
    <row r="1224" spans="1:26" x14ac:dyDescent="0.3">
      <c r="A1224" s="10" t="s">
        <v>2058</v>
      </c>
      <c r="B1224" s="10" t="s">
        <v>2061</v>
      </c>
      <c r="C1224" s="10" t="s">
        <v>2062</v>
      </c>
      <c r="D1224" s="11">
        <v>45693</v>
      </c>
      <c r="E1224" s="12">
        <v>174400</v>
      </c>
      <c r="F1224" s="10" t="s">
        <v>27</v>
      </c>
      <c r="G1224" s="10" t="s">
        <v>28</v>
      </c>
      <c r="H1224" s="12">
        <v>174400</v>
      </c>
      <c r="I1224" s="12">
        <v>99300</v>
      </c>
      <c r="J1224" s="13">
        <f t="shared" si="76"/>
        <v>56.938073394495412</v>
      </c>
      <c r="K1224" s="12">
        <v>197669</v>
      </c>
      <c r="L1224" s="12">
        <v>20000</v>
      </c>
      <c r="M1224" s="12">
        <f t="shared" si="77"/>
        <v>154400</v>
      </c>
      <c r="N1224" s="12">
        <v>233775</v>
      </c>
      <c r="O1224" s="14">
        <f t="shared" si="78"/>
        <v>0.6604641214843332</v>
      </c>
      <c r="P1224" s="15">
        <v>1715</v>
      </c>
      <c r="Q1224" s="16">
        <f t="shared" si="79"/>
        <v>90.029154518950435</v>
      </c>
      <c r="R1224" s="17" t="s">
        <v>2058</v>
      </c>
      <c r="S1224" s="18">
        <f>ABS(O1556-O1224)*100</f>
        <v>66.046412148433319</v>
      </c>
      <c r="T1224" s="10" t="s">
        <v>1194</v>
      </c>
      <c r="U1224" s="10" t="s">
        <v>31</v>
      </c>
      <c r="V1224" s="12">
        <v>20000</v>
      </c>
      <c r="W1224" s="10" t="s">
        <v>31</v>
      </c>
      <c r="X1224" s="10" t="s">
        <v>1930</v>
      </c>
      <c r="Y1224" s="10" t="s">
        <v>33</v>
      </c>
      <c r="Z1224" s="10">
        <v>84</v>
      </c>
    </row>
    <row r="1225" spans="1:26" x14ac:dyDescent="0.3">
      <c r="A1225" s="10" t="s">
        <v>2058</v>
      </c>
      <c r="B1225" s="10" t="s">
        <v>2063</v>
      </c>
      <c r="C1225" s="10" t="s">
        <v>2064</v>
      </c>
      <c r="D1225" s="11">
        <v>45293</v>
      </c>
      <c r="E1225" s="12">
        <v>180000</v>
      </c>
      <c r="F1225" s="10" t="s">
        <v>27</v>
      </c>
      <c r="G1225" s="10" t="s">
        <v>28</v>
      </c>
      <c r="H1225" s="12">
        <v>180000</v>
      </c>
      <c r="I1225" s="12">
        <v>82600</v>
      </c>
      <c r="J1225" s="13">
        <f t="shared" si="76"/>
        <v>45.888888888888893</v>
      </c>
      <c r="K1225" s="12">
        <v>194778</v>
      </c>
      <c r="L1225" s="12">
        <v>20000</v>
      </c>
      <c r="M1225" s="12">
        <f t="shared" si="77"/>
        <v>160000</v>
      </c>
      <c r="N1225" s="12">
        <v>229971</v>
      </c>
      <c r="O1225" s="14">
        <f t="shared" si="78"/>
        <v>0.69573989763926758</v>
      </c>
      <c r="P1225" s="15">
        <v>1715</v>
      </c>
      <c r="Q1225" s="16">
        <f t="shared" si="79"/>
        <v>93.294460641399411</v>
      </c>
      <c r="R1225" s="17" t="s">
        <v>2058</v>
      </c>
      <c r="S1225" s="18">
        <f>ABS(O1556-O1225)*100</f>
        <v>69.573989763926761</v>
      </c>
      <c r="T1225" s="10" t="s">
        <v>1194</v>
      </c>
      <c r="U1225" s="10" t="s">
        <v>36</v>
      </c>
      <c r="V1225" s="12">
        <v>20000</v>
      </c>
      <c r="W1225" s="10" t="s">
        <v>31</v>
      </c>
      <c r="X1225" s="10" t="s">
        <v>1930</v>
      </c>
      <c r="Y1225" s="10" t="s">
        <v>33</v>
      </c>
      <c r="Z1225" s="10">
        <v>85</v>
      </c>
    </row>
    <row r="1226" spans="1:26" x14ac:dyDescent="0.3">
      <c r="A1226" s="10" t="s">
        <v>2199</v>
      </c>
      <c r="B1226" s="10" t="s">
        <v>2197</v>
      </c>
      <c r="C1226" s="10" t="s">
        <v>2198</v>
      </c>
      <c r="D1226" s="11">
        <v>45588</v>
      </c>
      <c r="E1226" s="12">
        <v>115000</v>
      </c>
      <c r="F1226" s="10" t="s">
        <v>27</v>
      </c>
      <c r="G1226" s="10" t="s">
        <v>28</v>
      </c>
      <c r="H1226" s="12">
        <v>115000</v>
      </c>
      <c r="I1226" s="12">
        <v>42000</v>
      </c>
      <c r="J1226" s="13">
        <f t="shared" si="76"/>
        <v>36.521739130434781</v>
      </c>
      <c r="K1226" s="12">
        <v>102341</v>
      </c>
      <c r="L1226" s="12">
        <v>10292</v>
      </c>
      <c r="M1226" s="12">
        <f t="shared" si="77"/>
        <v>104708</v>
      </c>
      <c r="N1226" s="12">
        <v>74533</v>
      </c>
      <c r="O1226" s="14">
        <f t="shared" si="78"/>
        <v>1.4048542256450163</v>
      </c>
      <c r="P1226" s="15">
        <v>1080</v>
      </c>
      <c r="Q1226" s="16">
        <f t="shared" si="79"/>
        <v>96.951851851851856</v>
      </c>
      <c r="R1226" s="17" t="s">
        <v>2199</v>
      </c>
      <c r="S1226" s="18">
        <f>ABS(O1501-O1226)*100</f>
        <v>140.48542256450162</v>
      </c>
      <c r="T1226" s="10" t="s">
        <v>2200</v>
      </c>
      <c r="U1226" s="10" t="s">
        <v>31</v>
      </c>
      <c r="V1226" s="12">
        <v>10000</v>
      </c>
      <c r="W1226" s="10" t="s">
        <v>31</v>
      </c>
      <c r="X1226" s="10" t="s">
        <v>2201</v>
      </c>
      <c r="Y1226" s="10" t="s">
        <v>33</v>
      </c>
      <c r="Z1226" s="10">
        <v>51</v>
      </c>
    </row>
    <row r="1227" spans="1:26" x14ac:dyDescent="0.3">
      <c r="A1227" s="19" t="s">
        <v>2199</v>
      </c>
      <c r="B1227" s="19" t="s">
        <v>2202</v>
      </c>
      <c r="C1227" s="19" t="s">
        <v>2203</v>
      </c>
      <c r="D1227" s="20">
        <v>45593</v>
      </c>
      <c r="E1227" s="21">
        <v>119900</v>
      </c>
      <c r="F1227" s="19" t="s">
        <v>27</v>
      </c>
      <c r="G1227" s="19" t="s">
        <v>28</v>
      </c>
      <c r="H1227" s="21">
        <v>119900</v>
      </c>
      <c r="I1227" s="21">
        <v>42400</v>
      </c>
      <c r="J1227" s="22">
        <f t="shared" si="76"/>
        <v>35.362802335279397</v>
      </c>
      <c r="K1227" s="21">
        <v>103045</v>
      </c>
      <c r="L1227" s="21">
        <v>10996</v>
      </c>
      <c r="M1227" s="21">
        <f t="shared" si="77"/>
        <v>108904</v>
      </c>
      <c r="N1227" s="21">
        <v>74533</v>
      </c>
      <c r="O1227" s="23">
        <f t="shared" si="78"/>
        <v>1.4611514362765485</v>
      </c>
      <c r="P1227" s="24">
        <v>1080</v>
      </c>
      <c r="Q1227" s="25">
        <f t="shared" si="79"/>
        <v>100.83703703703704</v>
      </c>
      <c r="R1227" s="26" t="s">
        <v>2199</v>
      </c>
      <c r="S1227" s="27">
        <f>ABS(O1501-O1227)*100</f>
        <v>146.11514362765485</v>
      </c>
      <c r="T1227" s="19" t="s">
        <v>2200</v>
      </c>
      <c r="U1227" s="19" t="s">
        <v>31</v>
      </c>
      <c r="V1227" s="21">
        <v>10000</v>
      </c>
      <c r="W1227" s="19" t="s">
        <v>31</v>
      </c>
      <c r="X1227" s="19" t="s">
        <v>2201</v>
      </c>
      <c r="Y1227" s="19" t="s">
        <v>33</v>
      </c>
      <c r="Z1227" s="19">
        <v>51</v>
      </c>
    </row>
    <row r="1228" spans="1:26" x14ac:dyDescent="0.3">
      <c r="A1228" s="19" t="s">
        <v>2199</v>
      </c>
      <c r="B1228" s="19" t="s">
        <v>2204</v>
      </c>
      <c r="C1228" s="19" t="s">
        <v>2205</v>
      </c>
      <c r="D1228" s="20">
        <v>45593</v>
      </c>
      <c r="E1228" s="21">
        <v>125000</v>
      </c>
      <c r="F1228" s="19" t="s">
        <v>27</v>
      </c>
      <c r="G1228" s="19" t="s">
        <v>28</v>
      </c>
      <c r="H1228" s="21">
        <v>125000</v>
      </c>
      <c r="I1228" s="21">
        <v>42000</v>
      </c>
      <c r="J1228" s="22">
        <f t="shared" si="76"/>
        <v>33.6</v>
      </c>
      <c r="K1228" s="21">
        <v>102341</v>
      </c>
      <c r="L1228" s="21">
        <v>10292</v>
      </c>
      <c r="M1228" s="21">
        <f t="shared" si="77"/>
        <v>114708</v>
      </c>
      <c r="N1228" s="21">
        <v>74533</v>
      </c>
      <c r="O1228" s="23">
        <f t="shared" si="78"/>
        <v>1.5390229831081534</v>
      </c>
      <c r="P1228" s="24">
        <v>1080</v>
      </c>
      <c r="Q1228" s="25">
        <f t="shared" si="79"/>
        <v>106.21111111111111</v>
      </c>
      <c r="R1228" s="26" t="s">
        <v>2199</v>
      </c>
      <c r="S1228" s="27">
        <f>ABS(O1501-O1228)*100</f>
        <v>153.90229831081535</v>
      </c>
      <c r="T1228" s="19" t="s">
        <v>2200</v>
      </c>
      <c r="U1228" s="19" t="s">
        <v>31</v>
      </c>
      <c r="V1228" s="21">
        <v>10000</v>
      </c>
      <c r="W1228" s="19" t="s">
        <v>31</v>
      </c>
      <c r="X1228" s="19" t="s">
        <v>2201</v>
      </c>
      <c r="Y1228" s="19" t="s">
        <v>33</v>
      </c>
      <c r="Z1228" s="19">
        <v>51</v>
      </c>
    </row>
    <row r="1229" spans="1:26" x14ac:dyDescent="0.3">
      <c r="A1229" s="10" t="s">
        <v>2199</v>
      </c>
      <c r="B1229" s="10" t="s">
        <v>2206</v>
      </c>
      <c r="C1229" s="10" t="s">
        <v>2207</v>
      </c>
      <c r="D1229" s="11">
        <v>45455</v>
      </c>
      <c r="E1229" s="12">
        <v>96000</v>
      </c>
      <c r="F1229" s="10" t="s">
        <v>27</v>
      </c>
      <c r="G1229" s="10" t="s">
        <v>28</v>
      </c>
      <c r="H1229" s="12">
        <v>96000</v>
      </c>
      <c r="I1229" s="12">
        <v>42000</v>
      </c>
      <c r="J1229" s="13">
        <f t="shared" si="76"/>
        <v>43.75</v>
      </c>
      <c r="K1229" s="12">
        <v>102341</v>
      </c>
      <c r="L1229" s="12">
        <v>10292</v>
      </c>
      <c r="M1229" s="12">
        <f t="shared" si="77"/>
        <v>85708</v>
      </c>
      <c r="N1229" s="12">
        <v>74533</v>
      </c>
      <c r="O1229" s="14">
        <f t="shared" si="78"/>
        <v>1.1499335864650557</v>
      </c>
      <c r="P1229" s="15">
        <v>1080</v>
      </c>
      <c r="Q1229" s="16">
        <f t="shared" si="79"/>
        <v>79.359259259259261</v>
      </c>
      <c r="R1229" s="17" t="s">
        <v>2199</v>
      </c>
      <c r="S1229" s="18">
        <f>ABS(O1501-O1229)*100</f>
        <v>114.99335864650557</v>
      </c>
      <c r="T1229" s="10" t="s">
        <v>2200</v>
      </c>
      <c r="U1229" s="10" t="s">
        <v>36</v>
      </c>
      <c r="V1229" s="12">
        <v>10000</v>
      </c>
      <c r="W1229" s="10" t="s">
        <v>31</v>
      </c>
      <c r="X1229" s="10" t="s">
        <v>2201</v>
      </c>
      <c r="Y1229" s="10" t="s">
        <v>33</v>
      </c>
      <c r="Z1229" s="10">
        <v>51</v>
      </c>
    </row>
    <row r="1230" spans="1:26" x14ac:dyDescent="0.3">
      <c r="A1230" s="10" t="s">
        <v>2199</v>
      </c>
      <c r="B1230" s="10" t="s">
        <v>2208</v>
      </c>
      <c r="C1230" s="10" t="s">
        <v>2209</v>
      </c>
      <c r="D1230" s="11">
        <v>45230</v>
      </c>
      <c r="E1230" s="12">
        <v>121000</v>
      </c>
      <c r="F1230" s="10" t="s">
        <v>27</v>
      </c>
      <c r="G1230" s="10" t="s">
        <v>28</v>
      </c>
      <c r="H1230" s="12">
        <v>121000</v>
      </c>
      <c r="I1230" s="12">
        <v>39000</v>
      </c>
      <c r="J1230" s="13">
        <f t="shared" si="76"/>
        <v>32.231404958677686</v>
      </c>
      <c r="K1230" s="12">
        <v>102341</v>
      </c>
      <c r="L1230" s="12">
        <v>10292</v>
      </c>
      <c r="M1230" s="12">
        <f t="shared" si="77"/>
        <v>110708</v>
      </c>
      <c r="N1230" s="12">
        <v>74533</v>
      </c>
      <c r="O1230" s="14">
        <f t="shared" si="78"/>
        <v>1.4853554801228985</v>
      </c>
      <c r="P1230" s="15">
        <v>1080</v>
      </c>
      <c r="Q1230" s="16">
        <f t="shared" si="79"/>
        <v>102.50740740740741</v>
      </c>
      <c r="R1230" s="17" t="s">
        <v>2199</v>
      </c>
      <c r="S1230" s="18">
        <f>ABS(O1501-O1230)*100</f>
        <v>148.53554801228987</v>
      </c>
      <c r="T1230" s="10" t="s">
        <v>2200</v>
      </c>
      <c r="U1230" s="10" t="s">
        <v>36</v>
      </c>
      <c r="V1230" s="12">
        <v>10000</v>
      </c>
      <c r="W1230" s="10" t="s">
        <v>31</v>
      </c>
      <c r="X1230" s="10" t="s">
        <v>2201</v>
      </c>
      <c r="Y1230" s="10" t="s">
        <v>33</v>
      </c>
      <c r="Z1230" s="10">
        <v>51</v>
      </c>
    </row>
    <row r="1231" spans="1:26" x14ac:dyDescent="0.3">
      <c r="A1231" s="19" t="s">
        <v>2199</v>
      </c>
      <c r="B1231" s="19" t="s">
        <v>2210</v>
      </c>
      <c r="C1231" s="19" t="s">
        <v>2211</v>
      </c>
      <c r="D1231" s="20">
        <v>45224</v>
      </c>
      <c r="E1231" s="21">
        <v>95000</v>
      </c>
      <c r="F1231" s="19" t="s">
        <v>27</v>
      </c>
      <c r="G1231" s="19" t="s">
        <v>28</v>
      </c>
      <c r="H1231" s="21">
        <v>95000</v>
      </c>
      <c r="I1231" s="21">
        <v>39000</v>
      </c>
      <c r="J1231" s="22">
        <f t="shared" si="76"/>
        <v>41.05263157894737</v>
      </c>
      <c r="K1231" s="21">
        <v>102341</v>
      </c>
      <c r="L1231" s="21">
        <v>10292</v>
      </c>
      <c r="M1231" s="21">
        <f t="shared" si="77"/>
        <v>84708</v>
      </c>
      <c r="N1231" s="21">
        <v>74533</v>
      </c>
      <c r="O1231" s="23">
        <f t="shared" si="78"/>
        <v>1.1365167107187419</v>
      </c>
      <c r="P1231" s="24">
        <v>1080</v>
      </c>
      <c r="Q1231" s="25">
        <f t="shared" si="79"/>
        <v>78.433333333333337</v>
      </c>
      <c r="R1231" s="26" t="s">
        <v>2199</v>
      </c>
      <c r="S1231" s="27">
        <f>ABS(O1501-O1231)*100</f>
        <v>113.65167107187419</v>
      </c>
      <c r="T1231" s="19" t="s">
        <v>2200</v>
      </c>
      <c r="U1231" s="19" t="s">
        <v>36</v>
      </c>
      <c r="V1231" s="21">
        <v>10000</v>
      </c>
      <c r="W1231" s="19" t="s">
        <v>31</v>
      </c>
      <c r="X1231" s="19" t="s">
        <v>2201</v>
      </c>
      <c r="Y1231" s="19" t="s">
        <v>33</v>
      </c>
      <c r="Z1231" s="19">
        <v>51</v>
      </c>
    </row>
    <row r="1232" spans="1:26" x14ac:dyDescent="0.3">
      <c r="A1232" s="19" t="s">
        <v>2199</v>
      </c>
      <c r="B1232" s="19" t="s">
        <v>2212</v>
      </c>
      <c r="C1232" s="19" t="s">
        <v>2213</v>
      </c>
      <c r="D1232" s="20">
        <v>45103</v>
      </c>
      <c r="E1232" s="21">
        <v>125000</v>
      </c>
      <c r="F1232" s="19" t="s">
        <v>27</v>
      </c>
      <c r="G1232" s="19" t="s">
        <v>28</v>
      </c>
      <c r="H1232" s="21">
        <v>125000</v>
      </c>
      <c r="I1232" s="21">
        <v>40200</v>
      </c>
      <c r="J1232" s="22">
        <f t="shared" si="76"/>
        <v>32.159999999999997</v>
      </c>
      <c r="K1232" s="21">
        <v>105200</v>
      </c>
      <c r="L1232" s="21">
        <v>10522</v>
      </c>
      <c r="M1232" s="21">
        <f t="shared" si="77"/>
        <v>114478</v>
      </c>
      <c r="N1232" s="21">
        <v>76662</v>
      </c>
      <c r="O1232" s="23">
        <f t="shared" si="78"/>
        <v>1.4932821997860739</v>
      </c>
      <c r="P1232" s="24">
        <v>1080</v>
      </c>
      <c r="Q1232" s="25">
        <f t="shared" si="79"/>
        <v>105.99814814814815</v>
      </c>
      <c r="R1232" s="26" t="s">
        <v>2199</v>
      </c>
      <c r="S1232" s="27">
        <f>ABS(O1501-O1232)*100</f>
        <v>149.32821997860739</v>
      </c>
      <c r="T1232" s="19" t="s">
        <v>2200</v>
      </c>
      <c r="U1232" s="19" t="s">
        <v>36</v>
      </c>
      <c r="V1232" s="21">
        <v>10000</v>
      </c>
      <c r="W1232" s="19" t="s">
        <v>31</v>
      </c>
      <c r="X1232" s="19" t="s">
        <v>2201</v>
      </c>
      <c r="Y1232" s="19" t="s">
        <v>33</v>
      </c>
      <c r="Z1232" s="19">
        <v>51</v>
      </c>
    </row>
    <row r="1233" spans="1:26" x14ac:dyDescent="0.3">
      <c r="A1233" s="10" t="s">
        <v>2199</v>
      </c>
      <c r="B1233" s="10" t="s">
        <v>2214</v>
      </c>
      <c r="C1233" s="10" t="s">
        <v>2215</v>
      </c>
      <c r="D1233" s="11">
        <v>45345</v>
      </c>
      <c r="E1233" s="12">
        <v>120000</v>
      </c>
      <c r="F1233" s="10" t="s">
        <v>27</v>
      </c>
      <c r="G1233" s="10" t="s">
        <v>28</v>
      </c>
      <c r="H1233" s="12">
        <v>120000</v>
      </c>
      <c r="I1233" s="12">
        <v>39000</v>
      </c>
      <c r="J1233" s="13">
        <f t="shared" si="76"/>
        <v>32.5</v>
      </c>
      <c r="K1233" s="12">
        <v>102341</v>
      </c>
      <c r="L1233" s="12">
        <v>10292</v>
      </c>
      <c r="M1233" s="12">
        <f t="shared" si="77"/>
        <v>109708</v>
      </c>
      <c r="N1233" s="12">
        <v>74533</v>
      </c>
      <c r="O1233" s="14">
        <f t="shared" si="78"/>
        <v>1.471938604376585</v>
      </c>
      <c r="P1233" s="15">
        <v>1080</v>
      </c>
      <c r="Q1233" s="16">
        <f t="shared" si="79"/>
        <v>101.58148148148148</v>
      </c>
      <c r="R1233" s="17" t="s">
        <v>2199</v>
      </c>
      <c r="S1233" s="18">
        <f>ABS(O1501-O1233)*100</f>
        <v>147.19386043765849</v>
      </c>
      <c r="T1233" s="10" t="s">
        <v>2200</v>
      </c>
      <c r="U1233" s="10" t="s">
        <v>36</v>
      </c>
      <c r="V1233" s="12">
        <v>10000</v>
      </c>
      <c r="W1233" s="10" t="s">
        <v>31</v>
      </c>
      <c r="X1233" s="10" t="s">
        <v>2201</v>
      </c>
      <c r="Y1233" s="10" t="s">
        <v>33</v>
      </c>
      <c r="Z1233" s="10">
        <v>51</v>
      </c>
    </row>
    <row r="1234" spans="1:26" x14ac:dyDescent="0.3">
      <c r="A1234" s="10" t="s">
        <v>2199</v>
      </c>
      <c r="B1234" s="10" t="s">
        <v>2216</v>
      </c>
      <c r="C1234" s="10" t="s">
        <v>2217</v>
      </c>
      <c r="D1234" s="11">
        <v>45569</v>
      </c>
      <c r="E1234" s="12">
        <v>100000</v>
      </c>
      <c r="F1234" s="10" t="s">
        <v>27</v>
      </c>
      <c r="G1234" s="10" t="s">
        <v>28</v>
      </c>
      <c r="H1234" s="12">
        <v>100000</v>
      </c>
      <c r="I1234" s="12">
        <v>42000</v>
      </c>
      <c r="J1234" s="13">
        <f t="shared" si="76"/>
        <v>42</v>
      </c>
      <c r="K1234" s="12">
        <v>102341</v>
      </c>
      <c r="L1234" s="12">
        <v>10292</v>
      </c>
      <c r="M1234" s="12">
        <f t="shared" si="77"/>
        <v>89708</v>
      </c>
      <c r="N1234" s="12">
        <v>74533</v>
      </c>
      <c r="O1234" s="14">
        <f t="shared" si="78"/>
        <v>1.2036010894503106</v>
      </c>
      <c r="P1234" s="15">
        <v>1080</v>
      </c>
      <c r="Q1234" s="16">
        <f t="shared" si="79"/>
        <v>83.062962962962956</v>
      </c>
      <c r="R1234" s="17" t="s">
        <v>2199</v>
      </c>
      <c r="S1234" s="18">
        <f>ABS(O1501-O1234)*100</f>
        <v>120.36010894503106</v>
      </c>
      <c r="T1234" s="10" t="s">
        <v>2200</v>
      </c>
      <c r="U1234" s="10" t="s">
        <v>36</v>
      </c>
      <c r="V1234" s="12">
        <v>10000</v>
      </c>
      <c r="W1234" s="10" t="s">
        <v>31</v>
      </c>
      <c r="X1234" s="10" t="s">
        <v>2201</v>
      </c>
      <c r="Y1234" s="10" t="s">
        <v>33</v>
      </c>
      <c r="Z1234" s="10">
        <v>51</v>
      </c>
    </row>
    <row r="1235" spans="1:26" x14ac:dyDescent="0.3">
      <c r="A1235" s="19" t="s">
        <v>2199</v>
      </c>
      <c r="B1235" s="19" t="s">
        <v>2218</v>
      </c>
      <c r="C1235" s="19" t="s">
        <v>2219</v>
      </c>
      <c r="D1235" s="20">
        <v>45504</v>
      </c>
      <c r="E1235" s="21">
        <v>109900</v>
      </c>
      <c r="F1235" s="19" t="s">
        <v>27</v>
      </c>
      <c r="G1235" s="19" t="s">
        <v>28</v>
      </c>
      <c r="H1235" s="21">
        <v>109900</v>
      </c>
      <c r="I1235" s="21">
        <v>42000</v>
      </c>
      <c r="J1235" s="22">
        <f t="shared" si="76"/>
        <v>38.216560509554142</v>
      </c>
      <c r="K1235" s="21">
        <v>102341</v>
      </c>
      <c r="L1235" s="21">
        <v>10292</v>
      </c>
      <c r="M1235" s="21">
        <f t="shared" si="77"/>
        <v>99608</v>
      </c>
      <c r="N1235" s="21">
        <v>74533</v>
      </c>
      <c r="O1235" s="23">
        <f t="shared" si="78"/>
        <v>1.3364281593388163</v>
      </c>
      <c r="P1235" s="24">
        <v>1080</v>
      </c>
      <c r="Q1235" s="25">
        <f t="shared" si="79"/>
        <v>92.229629629629628</v>
      </c>
      <c r="R1235" s="26" t="s">
        <v>2199</v>
      </c>
      <c r="S1235" s="27">
        <f>ABS(O1501-O1235)*100</f>
        <v>133.64281593388162</v>
      </c>
      <c r="T1235" s="19" t="s">
        <v>2200</v>
      </c>
      <c r="U1235" s="19" t="s">
        <v>36</v>
      </c>
      <c r="V1235" s="21">
        <v>10000</v>
      </c>
      <c r="W1235" s="19" t="s">
        <v>31</v>
      </c>
      <c r="X1235" s="19" t="s">
        <v>2201</v>
      </c>
      <c r="Y1235" s="19" t="s">
        <v>33</v>
      </c>
      <c r="Z1235" s="19">
        <v>51</v>
      </c>
    </row>
    <row r="1236" spans="1:26" x14ac:dyDescent="0.3">
      <c r="A1236" s="19" t="s">
        <v>2199</v>
      </c>
      <c r="B1236" s="19" t="s">
        <v>2220</v>
      </c>
      <c r="C1236" s="19" t="s">
        <v>2221</v>
      </c>
      <c r="D1236" s="20">
        <v>45427</v>
      </c>
      <c r="E1236" s="21">
        <v>60000</v>
      </c>
      <c r="F1236" s="19" t="s">
        <v>27</v>
      </c>
      <c r="G1236" s="19" t="s">
        <v>28</v>
      </c>
      <c r="H1236" s="21">
        <v>60000</v>
      </c>
      <c r="I1236" s="21">
        <v>42000</v>
      </c>
      <c r="J1236" s="22">
        <f t="shared" si="76"/>
        <v>70</v>
      </c>
      <c r="K1236" s="21">
        <v>102341</v>
      </c>
      <c r="L1236" s="21">
        <v>10292</v>
      </c>
      <c r="M1236" s="21">
        <f t="shared" si="77"/>
        <v>49708</v>
      </c>
      <c r="N1236" s="21">
        <v>74533</v>
      </c>
      <c r="O1236" s="23">
        <f t="shared" si="78"/>
        <v>0.66692605959776208</v>
      </c>
      <c r="P1236" s="24">
        <v>1080</v>
      </c>
      <c r="Q1236" s="25">
        <f t="shared" si="79"/>
        <v>46.025925925925925</v>
      </c>
      <c r="R1236" s="26" t="s">
        <v>2199</v>
      </c>
      <c r="S1236" s="27">
        <f>ABS(O1501-O1236)*100</f>
        <v>66.692605959776202</v>
      </c>
      <c r="T1236" s="19" t="s">
        <v>2200</v>
      </c>
      <c r="U1236" s="19" t="s">
        <v>36</v>
      </c>
      <c r="V1236" s="21">
        <v>10000</v>
      </c>
      <c r="W1236" s="19" t="s">
        <v>31</v>
      </c>
      <c r="X1236" s="19" t="s">
        <v>2201</v>
      </c>
      <c r="Y1236" s="19" t="s">
        <v>33</v>
      </c>
      <c r="Z1236" s="19">
        <v>51</v>
      </c>
    </row>
    <row r="1237" spans="1:26" x14ac:dyDescent="0.3">
      <c r="A1237" s="10" t="s">
        <v>2199</v>
      </c>
      <c r="B1237" s="10" t="s">
        <v>2220</v>
      </c>
      <c r="C1237" s="10" t="s">
        <v>2221</v>
      </c>
      <c r="D1237" s="11">
        <v>45594</v>
      </c>
      <c r="E1237" s="12">
        <v>118500</v>
      </c>
      <c r="F1237" s="10" t="s">
        <v>27</v>
      </c>
      <c r="G1237" s="10" t="s">
        <v>28</v>
      </c>
      <c r="H1237" s="12">
        <v>118500</v>
      </c>
      <c r="I1237" s="12">
        <v>42000</v>
      </c>
      <c r="J1237" s="13">
        <f t="shared" si="76"/>
        <v>35.443037974683541</v>
      </c>
      <c r="K1237" s="12">
        <v>102341</v>
      </c>
      <c r="L1237" s="12">
        <v>10292</v>
      </c>
      <c r="M1237" s="12">
        <f t="shared" si="77"/>
        <v>108208</v>
      </c>
      <c r="N1237" s="12">
        <v>74533</v>
      </c>
      <c r="O1237" s="14">
        <f t="shared" si="78"/>
        <v>1.4518132907571144</v>
      </c>
      <c r="P1237" s="15">
        <v>1080</v>
      </c>
      <c r="Q1237" s="16">
        <f t="shared" si="79"/>
        <v>100.19259259259259</v>
      </c>
      <c r="R1237" s="17" t="s">
        <v>2199</v>
      </c>
      <c r="S1237" s="18">
        <f>ABS(O1501-O1237)*100</f>
        <v>145.18132907571143</v>
      </c>
      <c r="T1237" s="10" t="s">
        <v>2200</v>
      </c>
      <c r="U1237" s="10" t="s">
        <v>31</v>
      </c>
      <c r="V1237" s="12">
        <v>10000</v>
      </c>
      <c r="W1237" s="10" t="s">
        <v>31</v>
      </c>
      <c r="X1237" s="10" t="s">
        <v>2201</v>
      </c>
      <c r="Y1237" s="10" t="s">
        <v>33</v>
      </c>
      <c r="Z1237" s="10">
        <v>51</v>
      </c>
    </row>
    <row r="1238" spans="1:26" x14ac:dyDescent="0.3">
      <c r="A1238" s="10" t="s">
        <v>2199</v>
      </c>
      <c r="B1238" s="10" t="s">
        <v>2222</v>
      </c>
      <c r="C1238" s="10" t="s">
        <v>2223</v>
      </c>
      <c r="D1238" s="11">
        <v>45076</v>
      </c>
      <c r="E1238" s="12">
        <v>110000</v>
      </c>
      <c r="F1238" s="10" t="s">
        <v>27</v>
      </c>
      <c r="G1238" s="10" t="s">
        <v>28</v>
      </c>
      <c r="H1238" s="12">
        <v>110000</v>
      </c>
      <c r="I1238" s="12">
        <v>39000</v>
      </c>
      <c r="J1238" s="13">
        <f t="shared" si="76"/>
        <v>35.454545454545453</v>
      </c>
      <c r="K1238" s="12">
        <v>102341</v>
      </c>
      <c r="L1238" s="12">
        <v>10292</v>
      </c>
      <c r="M1238" s="12">
        <f t="shared" si="77"/>
        <v>99708</v>
      </c>
      <c r="N1238" s="12">
        <v>74533</v>
      </c>
      <c r="O1238" s="14">
        <f t="shared" si="78"/>
        <v>1.3377698469134478</v>
      </c>
      <c r="P1238" s="15">
        <v>1080</v>
      </c>
      <c r="Q1238" s="16">
        <f t="shared" si="79"/>
        <v>92.322222222222223</v>
      </c>
      <c r="R1238" s="17" t="s">
        <v>2199</v>
      </c>
      <c r="S1238" s="18">
        <f>ABS(O1501-O1238)*100</f>
        <v>133.77698469134478</v>
      </c>
      <c r="T1238" s="10" t="s">
        <v>2200</v>
      </c>
      <c r="U1238" s="10" t="s">
        <v>36</v>
      </c>
      <c r="V1238" s="12">
        <v>10000</v>
      </c>
      <c r="W1238" s="10" t="s">
        <v>31</v>
      </c>
      <c r="X1238" s="10" t="s">
        <v>2201</v>
      </c>
      <c r="Y1238" s="10" t="s">
        <v>33</v>
      </c>
      <c r="Z1238" s="10">
        <v>51</v>
      </c>
    </row>
    <row r="1239" spans="1:26" x14ac:dyDescent="0.3">
      <c r="A1239" s="19" t="s">
        <v>2274</v>
      </c>
      <c r="B1239" s="19" t="s">
        <v>2272</v>
      </c>
      <c r="C1239" s="19" t="s">
        <v>2273</v>
      </c>
      <c r="D1239" s="20">
        <v>45308</v>
      </c>
      <c r="E1239" s="21">
        <v>218000</v>
      </c>
      <c r="F1239" s="19" t="s">
        <v>27</v>
      </c>
      <c r="G1239" s="19" t="s">
        <v>28</v>
      </c>
      <c r="H1239" s="21">
        <v>218000</v>
      </c>
      <c r="I1239" s="21">
        <v>57400</v>
      </c>
      <c r="J1239" s="22">
        <f t="shared" si="76"/>
        <v>26.330275229357795</v>
      </c>
      <c r="K1239" s="21">
        <v>150432</v>
      </c>
      <c r="L1239" s="21">
        <v>20000</v>
      </c>
      <c r="M1239" s="21">
        <f t="shared" si="77"/>
        <v>198000</v>
      </c>
      <c r="N1239" s="21">
        <v>141773</v>
      </c>
      <c r="O1239" s="23">
        <f t="shared" si="78"/>
        <v>1.3965987882036777</v>
      </c>
      <c r="P1239" s="24">
        <v>1812</v>
      </c>
      <c r="Q1239" s="25">
        <f t="shared" si="79"/>
        <v>109.27152317880795</v>
      </c>
      <c r="R1239" s="26" t="s">
        <v>2274</v>
      </c>
      <c r="S1239" s="27">
        <f>ABS(O1480-O1239)*100</f>
        <v>139.65987882036777</v>
      </c>
      <c r="T1239" s="19" t="s">
        <v>1666</v>
      </c>
      <c r="U1239" s="19" t="s">
        <v>36</v>
      </c>
      <c r="V1239" s="21">
        <v>20000</v>
      </c>
      <c r="W1239" s="19" t="s">
        <v>31</v>
      </c>
      <c r="X1239" s="19" t="s">
        <v>1930</v>
      </c>
      <c r="Y1239" s="19" t="s">
        <v>33</v>
      </c>
      <c r="Z1239" s="19">
        <v>60</v>
      </c>
    </row>
    <row r="1240" spans="1:26" x14ac:dyDescent="0.3">
      <c r="A1240" s="10" t="s">
        <v>2252</v>
      </c>
      <c r="B1240" s="10" t="s">
        <v>2250</v>
      </c>
      <c r="C1240" s="10" t="s">
        <v>2251</v>
      </c>
      <c r="D1240" s="11">
        <v>45065</v>
      </c>
      <c r="E1240" s="12">
        <v>207000</v>
      </c>
      <c r="F1240" s="10" t="s">
        <v>27</v>
      </c>
      <c r="G1240" s="10" t="s">
        <v>28</v>
      </c>
      <c r="H1240" s="12">
        <v>207000</v>
      </c>
      <c r="I1240" s="12">
        <v>95900</v>
      </c>
      <c r="J1240" s="13">
        <f t="shared" si="76"/>
        <v>46.328502415458942</v>
      </c>
      <c r="K1240" s="12">
        <v>227014</v>
      </c>
      <c r="L1240" s="12">
        <v>20000</v>
      </c>
      <c r="M1240" s="12">
        <f t="shared" si="77"/>
        <v>187000</v>
      </c>
      <c r="N1240" s="12">
        <v>227487</v>
      </c>
      <c r="O1240" s="14">
        <f t="shared" si="78"/>
        <v>0.82202499483486968</v>
      </c>
      <c r="P1240" s="15">
        <v>1384</v>
      </c>
      <c r="Q1240" s="16">
        <f t="shared" si="79"/>
        <v>135.11560693641619</v>
      </c>
      <c r="R1240" s="17" t="s">
        <v>2252</v>
      </c>
      <c r="S1240" s="18">
        <f>ABS(O1491-O1240)*100</f>
        <v>82.202499483486974</v>
      </c>
      <c r="T1240" s="10" t="s">
        <v>1194</v>
      </c>
      <c r="U1240" s="10" t="s">
        <v>36</v>
      </c>
      <c r="V1240" s="12">
        <v>20000</v>
      </c>
      <c r="W1240" s="10" t="s">
        <v>31</v>
      </c>
      <c r="X1240" s="10" t="s">
        <v>2253</v>
      </c>
      <c r="Y1240" s="10" t="s">
        <v>33</v>
      </c>
      <c r="Z1240" s="10">
        <v>79</v>
      </c>
    </row>
    <row r="1241" spans="1:26" x14ac:dyDescent="0.3">
      <c r="A1241" s="19" t="s">
        <v>2252</v>
      </c>
      <c r="B1241" s="19" t="s">
        <v>2254</v>
      </c>
      <c r="C1241" s="19" t="s">
        <v>2255</v>
      </c>
      <c r="D1241" s="20">
        <v>45373</v>
      </c>
      <c r="E1241" s="21">
        <v>245000</v>
      </c>
      <c r="F1241" s="19" t="s">
        <v>27</v>
      </c>
      <c r="G1241" s="19" t="s">
        <v>28</v>
      </c>
      <c r="H1241" s="21">
        <v>245000</v>
      </c>
      <c r="I1241" s="21">
        <v>98700</v>
      </c>
      <c r="J1241" s="22">
        <f t="shared" si="76"/>
        <v>40.285714285714285</v>
      </c>
      <c r="K1241" s="21">
        <v>233989</v>
      </c>
      <c r="L1241" s="21">
        <v>20000</v>
      </c>
      <c r="M1241" s="21">
        <f t="shared" si="77"/>
        <v>225000</v>
      </c>
      <c r="N1241" s="21">
        <v>235152</v>
      </c>
      <c r="O1241" s="23">
        <f t="shared" si="78"/>
        <v>0.95682792406613593</v>
      </c>
      <c r="P1241" s="24">
        <v>1460</v>
      </c>
      <c r="Q1241" s="25">
        <f t="shared" si="79"/>
        <v>154.10958904109589</v>
      </c>
      <c r="R1241" s="26" t="s">
        <v>2252</v>
      </c>
      <c r="S1241" s="27">
        <f>ABS(O1491-O1241)*100</f>
        <v>95.682792406613586</v>
      </c>
      <c r="T1241" s="19" t="s">
        <v>1194</v>
      </c>
      <c r="U1241" s="19" t="s">
        <v>36</v>
      </c>
      <c r="V1241" s="21">
        <v>20000</v>
      </c>
      <c r="W1241" s="19" t="s">
        <v>31</v>
      </c>
      <c r="X1241" s="19" t="s">
        <v>2253</v>
      </c>
      <c r="Y1241" s="19" t="s">
        <v>33</v>
      </c>
      <c r="Z1241" s="19">
        <v>80</v>
      </c>
    </row>
    <row r="1242" spans="1:26" x14ac:dyDescent="0.3">
      <c r="A1242" s="19" t="s">
        <v>2252</v>
      </c>
      <c r="B1242" s="19" t="s">
        <v>2256</v>
      </c>
      <c r="C1242" s="19" t="s">
        <v>2257</v>
      </c>
      <c r="D1242" s="20">
        <v>45226</v>
      </c>
      <c r="E1242" s="21">
        <v>228000</v>
      </c>
      <c r="F1242" s="19" t="s">
        <v>27</v>
      </c>
      <c r="G1242" s="19" t="s">
        <v>28</v>
      </c>
      <c r="H1242" s="21">
        <v>228000</v>
      </c>
      <c r="I1242" s="21">
        <v>94600</v>
      </c>
      <c r="J1242" s="22">
        <f t="shared" si="76"/>
        <v>41.491228070175438</v>
      </c>
      <c r="K1242" s="21">
        <v>224193</v>
      </c>
      <c r="L1242" s="21">
        <v>20000</v>
      </c>
      <c r="M1242" s="21">
        <f t="shared" si="77"/>
        <v>208000</v>
      </c>
      <c r="N1242" s="21">
        <v>224387</v>
      </c>
      <c r="O1242" s="23">
        <f t="shared" si="78"/>
        <v>0.92696992249996657</v>
      </c>
      <c r="P1242" s="24">
        <v>1384</v>
      </c>
      <c r="Q1242" s="25">
        <f t="shared" si="79"/>
        <v>150.28901734104045</v>
      </c>
      <c r="R1242" s="26" t="s">
        <v>2252</v>
      </c>
      <c r="S1242" s="27">
        <f>ABS(O1491-O1242)*100</f>
        <v>92.696992249996654</v>
      </c>
      <c r="T1242" s="19" t="s">
        <v>1194</v>
      </c>
      <c r="U1242" s="19" t="s">
        <v>36</v>
      </c>
      <c r="V1242" s="21">
        <v>20000</v>
      </c>
      <c r="W1242" s="19" t="s">
        <v>31</v>
      </c>
      <c r="X1242" s="19" t="s">
        <v>2253</v>
      </c>
      <c r="Y1242" s="19" t="s">
        <v>33</v>
      </c>
      <c r="Z1242" s="19">
        <v>80</v>
      </c>
    </row>
    <row r="1243" spans="1:26" x14ac:dyDescent="0.3">
      <c r="A1243" s="10" t="s">
        <v>2252</v>
      </c>
      <c r="B1243" s="10" t="s">
        <v>2258</v>
      </c>
      <c r="C1243" s="10" t="s">
        <v>2259</v>
      </c>
      <c r="D1243" s="11">
        <v>45610</v>
      </c>
      <c r="E1243" s="12">
        <v>260000</v>
      </c>
      <c r="F1243" s="10" t="s">
        <v>27</v>
      </c>
      <c r="G1243" s="10" t="s">
        <v>28</v>
      </c>
      <c r="H1243" s="12">
        <v>260000</v>
      </c>
      <c r="I1243" s="12">
        <v>105900</v>
      </c>
      <c r="J1243" s="13">
        <f t="shared" si="76"/>
        <v>40.730769230769234</v>
      </c>
      <c r="K1243" s="12">
        <v>234471</v>
      </c>
      <c r="L1243" s="12">
        <v>20000</v>
      </c>
      <c r="M1243" s="12">
        <f t="shared" si="77"/>
        <v>240000</v>
      </c>
      <c r="N1243" s="12">
        <v>235682</v>
      </c>
      <c r="O1243" s="14">
        <f t="shared" si="78"/>
        <v>1.0183212973413329</v>
      </c>
      <c r="P1243" s="15">
        <v>1460</v>
      </c>
      <c r="Q1243" s="16">
        <f t="shared" si="79"/>
        <v>164.38356164383561</v>
      </c>
      <c r="R1243" s="17" t="s">
        <v>2252</v>
      </c>
      <c r="S1243" s="18">
        <f>ABS(O1491-O1243)*100</f>
        <v>101.83212973413329</v>
      </c>
      <c r="T1243" s="10" t="s">
        <v>1194</v>
      </c>
      <c r="U1243" s="10" t="s">
        <v>31</v>
      </c>
      <c r="V1243" s="12">
        <v>20000</v>
      </c>
      <c r="W1243" s="10" t="s">
        <v>31</v>
      </c>
      <c r="X1243" s="10" t="s">
        <v>2253</v>
      </c>
      <c r="Y1243" s="10" t="s">
        <v>33</v>
      </c>
      <c r="Z1243" s="10">
        <v>81</v>
      </c>
    </row>
    <row r="1244" spans="1:26" x14ac:dyDescent="0.3">
      <c r="A1244" s="10" t="s">
        <v>2252</v>
      </c>
      <c r="B1244" s="10" t="s">
        <v>2260</v>
      </c>
      <c r="C1244" s="10" t="s">
        <v>2261</v>
      </c>
      <c r="D1244" s="11">
        <v>45510</v>
      </c>
      <c r="E1244" s="12">
        <v>0</v>
      </c>
      <c r="F1244" s="10" t="s">
        <v>27</v>
      </c>
      <c r="G1244" s="10" t="s">
        <v>28</v>
      </c>
      <c r="H1244" s="12">
        <v>0</v>
      </c>
      <c r="I1244" s="12">
        <v>102300</v>
      </c>
      <c r="J1244" s="13" t="e">
        <f t="shared" si="76"/>
        <v>#DIV/0!</v>
      </c>
      <c r="K1244" s="12">
        <v>226250</v>
      </c>
      <c r="L1244" s="12">
        <v>20000</v>
      </c>
      <c r="M1244" s="12">
        <f t="shared" si="77"/>
        <v>-20000</v>
      </c>
      <c r="N1244" s="12">
        <v>226648</v>
      </c>
      <c r="O1244" s="14">
        <f t="shared" si="78"/>
        <v>-8.8242561152094875E-2</v>
      </c>
      <c r="P1244" s="15">
        <v>1384</v>
      </c>
      <c r="Q1244" s="16">
        <f t="shared" si="79"/>
        <v>-14.450867052023121</v>
      </c>
      <c r="R1244" s="17" t="s">
        <v>2252</v>
      </c>
      <c r="S1244" s="18">
        <f>ABS(O1491-O1244)*100</f>
        <v>8.8242561152094883</v>
      </c>
      <c r="T1244" s="10" t="s">
        <v>1194</v>
      </c>
      <c r="U1244" s="10" t="s">
        <v>36</v>
      </c>
      <c r="V1244" s="12">
        <v>20000</v>
      </c>
      <c r="W1244" s="10" t="s">
        <v>31</v>
      </c>
      <c r="X1244" s="10" t="s">
        <v>2253</v>
      </c>
      <c r="Y1244" s="10" t="s">
        <v>33</v>
      </c>
      <c r="Z1244" s="10">
        <v>81</v>
      </c>
    </row>
    <row r="1245" spans="1:26" x14ac:dyDescent="0.3">
      <c r="A1245" s="19" t="s">
        <v>2252</v>
      </c>
      <c r="B1245" s="19" t="s">
        <v>2262</v>
      </c>
      <c r="C1245" s="19" t="s">
        <v>2263</v>
      </c>
      <c r="D1245" s="20">
        <v>45097</v>
      </c>
      <c r="E1245" s="21">
        <v>232000</v>
      </c>
      <c r="F1245" s="19" t="s">
        <v>27</v>
      </c>
      <c r="G1245" s="19" t="s">
        <v>28</v>
      </c>
      <c r="H1245" s="21">
        <v>232000</v>
      </c>
      <c r="I1245" s="21">
        <v>0</v>
      </c>
      <c r="J1245" s="22">
        <f t="shared" si="76"/>
        <v>0</v>
      </c>
      <c r="K1245" s="21">
        <v>223623</v>
      </c>
      <c r="L1245" s="21">
        <v>20000</v>
      </c>
      <c r="M1245" s="21">
        <f t="shared" si="77"/>
        <v>212000</v>
      </c>
      <c r="N1245" s="21">
        <v>223761</v>
      </c>
      <c r="O1245" s="23">
        <f t="shared" si="78"/>
        <v>0.94743945549045638</v>
      </c>
      <c r="P1245" s="24">
        <v>1384</v>
      </c>
      <c r="Q1245" s="25">
        <f t="shared" si="79"/>
        <v>153.17919075144508</v>
      </c>
      <c r="R1245" s="26" t="s">
        <v>2252</v>
      </c>
      <c r="S1245" s="27">
        <f>ABS(O1491-O1245)*100</f>
        <v>94.743945549045634</v>
      </c>
      <c r="T1245" s="19" t="s">
        <v>1194</v>
      </c>
      <c r="U1245" s="19" t="s">
        <v>1222</v>
      </c>
      <c r="V1245" s="21">
        <v>20000</v>
      </c>
      <c r="W1245" s="19" t="s">
        <v>31</v>
      </c>
      <c r="X1245" s="19" t="s">
        <v>2253</v>
      </c>
      <c r="Y1245" s="19" t="s">
        <v>33</v>
      </c>
      <c r="Z1245" s="19">
        <v>80</v>
      </c>
    </row>
    <row r="1246" spans="1:26" x14ac:dyDescent="0.3">
      <c r="A1246" s="19" t="s">
        <v>2252</v>
      </c>
      <c r="B1246" s="19" t="s">
        <v>2264</v>
      </c>
      <c r="C1246" s="19" t="s">
        <v>2265</v>
      </c>
      <c r="D1246" s="20">
        <v>45112</v>
      </c>
      <c r="E1246" s="21">
        <v>235000</v>
      </c>
      <c r="F1246" s="19" t="s">
        <v>27</v>
      </c>
      <c r="G1246" s="19" t="s">
        <v>28</v>
      </c>
      <c r="H1246" s="21">
        <v>235000</v>
      </c>
      <c r="I1246" s="21">
        <v>99800</v>
      </c>
      <c r="J1246" s="22">
        <f t="shared" si="76"/>
        <v>42.468085106382979</v>
      </c>
      <c r="K1246" s="21">
        <v>236751</v>
      </c>
      <c r="L1246" s="21">
        <v>20000</v>
      </c>
      <c r="M1246" s="21">
        <f t="shared" si="77"/>
        <v>215000</v>
      </c>
      <c r="N1246" s="21">
        <v>238187</v>
      </c>
      <c r="O1246" s="23">
        <f t="shared" si="78"/>
        <v>0.90265211787377142</v>
      </c>
      <c r="P1246" s="24">
        <v>1460</v>
      </c>
      <c r="Q1246" s="25">
        <f t="shared" si="79"/>
        <v>147.26027397260273</v>
      </c>
      <c r="R1246" s="26" t="s">
        <v>2252</v>
      </c>
      <c r="S1246" s="27">
        <f>ABS(O1491-O1246)*100</f>
        <v>90.26521178737714</v>
      </c>
      <c r="T1246" s="19" t="s">
        <v>1194</v>
      </c>
      <c r="U1246" s="19" t="s">
        <v>36</v>
      </c>
      <c r="V1246" s="21">
        <v>20000</v>
      </c>
      <c r="W1246" s="19" t="s">
        <v>31</v>
      </c>
      <c r="X1246" s="19" t="s">
        <v>2253</v>
      </c>
      <c r="Y1246" s="19" t="s">
        <v>33</v>
      </c>
      <c r="Z1246" s="19">
        <v>81</v>
      </c>
    </row>
    <row r="1247" spans="1:26" x14ac:dyDescent="0.3">
      <c r="A1247" s="10" t="s">
        <v>2252</v>
      </c>
      <c r="B1247" s="10" t="s">
        <v>2266</v>
      </c>
      <c r="C1247" s="10" t="s">
        <v>2267</v>
      </c>
      <c r="D1247" s="11">
        <v>45534</v>
      </c>
      <c r="E1247" s="12">
        <v>235000</v>
      </c>
      <c r="F1247" s="10" t="s">
        <v>27</v>
      </c>
      <c r="G1247" s="10" t="s">
        <v>28</v>
      </c>
      <c r="H1247" s="12">
        <v>235000</v>
      </c>
      <c r="I1247" s="12">
        <v>102500</v>
      </c>
      <c r="J1247" s="13">
        <f t="shared" si="76"/>
        <v>43.61702127659575</v>
      </c>
      <c r="K1247" s="12">
        <v>226828</v>
      </c>
      <c r="L1247" s="12">
        <v>20000</v>
      </c>
      <c r="M1247" s="12">
        <f t="shared" si="77"/>
        <v>215000</v>
      </c>
      <c r="N1247" s="12">
        <v>227283</v>
      </c>
      <c r="O1247" s="14">
        <f t="shared" si="78"/>
        <v>0.94595724273262849</v>
      </c>
      <c r="P1247" s="15">
        <v>1384</v>
      </c>
      <c r="Q1247" s="16">
        <f t="shared" si="79"/>
        <v>155.34682080924856</v>
      </c>
      <c r="R1247" s="17" t="s">
        <v>2252</v>
      </c>
      <c r="S1247" s="18">
        <f>ABS(O1491-O1247)*100</f>
        <v>94.595724273262846</v>
      </c>
      <c r="T1247" s="10" t="s">
        <v>1194</v>
      </c>
      <c r="U1247" s="10" t="s">
        <v>36</v>
      </c>
      <c r="V1247" s="12">
        <v>20000</v>
      </c>
      <c r="W1247" s="10" t="s">
        <v>31</v>
      </c>
      <c r="X1247" s="10" t="s">
        <v>2253</v>
      </c>
      <c r="Y1247" s="10" t="s">
        <v>33</v>
      </c>
      <c r="Z1247" s="10">
        <v>81</v>
      </c>
    </row>
    <row r="1248" spans="1:26" x14ac:dyDescent="0.3">
      <c r="A1248" s="10" t="s">
        <v>2252</v>
      </c>
      <c r="B1248" s="10" t="s">
        <v>2268</v>
      </c>
      <c r="C1248" s="10" t="s">
        <v>2269</v>
      </c>
      <c r="D1248" s="11">
        <v>45712</v>
      </c>
      <c r="E1248" s="12">
        <v>239900</v>
      </c>
      <c r="F1248" s="10" t="s">
        <v>27</v>
      </c>
      <c r="G1248" s="10" t="s">
        <v>28</v>
      </c>
      <c r="H1248" s="12">
        <v>239900</v>
      </c>
      <c r="I1248" s="12">
        <v>101900</v>
      </c>
      <c r="J1248" s="13">
        <f t="shared" si="76"/>
        <v>42.476031679866608</v>
      </c>
      <c r="K1248" s="12">
        <v>225378</v>
      </c>
      <c r="L1248" s="12">
        <v>20000</v>
      </c>
      <c r="M1248" s="12">
        <f t="shared" si="77"/>
        <v>219900</v>
      </c>
      <c r="N1248" s="12">
        <v>225690</v>
      </c>
      <c r="O1248" s="14">
        <f t="shared" si="78"/>
        <v>0.9743453409544065</v>
      </c>
      <c r="P1248" s="15">
        <v>1384</v>
      </c>
      <c r="Q1248" s="16">
        <f t="shared" si="79"/>
        <v>158.88728323699422</v>
      </c>
      <c r="R1248" s="17" t="s">
        <v>2252</v>
      </c>
      <c r="S1248" s="18">
        <f>ABS(O1491-O1248)*100</f>
        <v>97.434534095440654</v>
      </c>
      <c r="T1248" s="10" t="s">
        <v>1194</v>
      </c>
      <c r="U1248" s="10" t="s">
        <v>31</v>
      </c>
      <c r="V1248" s="12">
        <v>20000</v>
      </c>
      <c r="W1248" s="10" t="s">
        <v>31</v>
      </c>
      <c r="X1248" s="10" t="s">
        <v>2253</v>
      </c>
      <c r="Y1248" s="10" t="s">
        <v>33</v>
      </c>
      <c r="Z1248" s="10">
        <v>80</v>
      </c>
    </row>
    <row r="1249" spans="1:26" x14ac:dyDescent="0.3">
      <c r="A1249" s="19" t="s">
        <v>2252</v>
      </c>
      <c r="B1249" s="19" t="s">
        <v>2270</v>
      </c>
      <c r="C1249" s="19" t="s">
        <v>2271</v>
      </c>
      <c r="D1249" s="20">
        <v>45519</v>
      </c>
      <c r="E1249" s="21">
        <v>259900</v>
      </c>
      <c r="F1249" s="19" t="s">
        <v>27</v>
      </c>
      <c r="G1249" s="19" t="s">
        <v>28</v>
      </c>
      <c r="H1249" s="21">
        <v>259900</v>
      </c>
      <c r="I1249" s="21">
        <v>95000</v>
      </c>
      <c r="J1249" s="22">
        <f t="shared" si="76"/>
        <v>36.552520200076955</v>
      </c>
      <c r="K1249" s="21">
        <v>209873</v>
      </c>
      <c r="L1249" s="21">
        <v>20000</v>
      </c>
      <c r="M1249" s="21">
        <f t="shared" si="77"/>
        <v>239900</v>
      </c>
      <c r="N1249" s="21">
        <v>208651</v>
      </c>
      <c r="O1249" s="23">
        <f t="shared" si="78"/>
        <v>1.149766835529185</v>
      </c>
      <c r="P1249" s="24">
        <v>1214</v>
      </c>
      <c r="Q1249" s="25">
        <f t="shared" si="79"/>
        <v>197.61120263591434</v>
      </c>
      <c r="R1249" s="26" t="s">
        <v>2252</v>
      </c>
      <c r="S1249" s="27">
        <f>ABS(O1491-O1249)*100</f>
        <v>114.9766835529185</v>
      </c>
      <c r="T1249" s="19" t="s">
        <v>1194</v>
      </c>
      <c r="U1249" s="19" t="s">
        <v>36</v>
      </c>
      <c r="V1249" s="21">
        <v>20000</v>
      </c>
      <c r="W1249" s="19" t="s">
        <v>31</v>
      </c>
      <c r="X1249" s="19" t="s">
        <v>2253</v>
      </c>
      <c r="Y1249" s="19" t="s">
        <v>33</v>
      </c>
      <c r="Z1249" s="19">
        <v>83</v>
      </c>
    </row>
    <row r="1250" spans="1:26" x14ac:dyDescent="0.3">
      <c r="A1250" s="19" t="s">
        <v>2229</v>
      </c>
      <c r="B1250" s="19" t="s">
        <v>2227</v>
      </c>
      <c r="C1250" s="19" t="s">
        <v>2228</v>
      </c>
      <c r="D1250" s="20">
        <v>45434</v>
      </c>
      <c r="E1250" s="21">
        <v>220000</v>
      </c>
      <c r="F1250" s="19" t="s">
        <v>27</v>
      </c>
      <c r="G1250" s="19" t="s">
        <v>28</v>
      </c>
      <c r="H1250" s="21">
        <v>220000</v>
      </c>
      <c r="I1250" s="21">
        <v>96800</v>
      </c>
      <c r="J1250" s="22">
        <f t="shared" si="76"/>
        <v>44</v>
      </c>
      <c r="K1250" s="21">
        <v>211058</v>
      </c>
      <c r="L1250" s="21">
        <v>20000</v>
      </c>
      <c r="M1250" s="21">
        <f t="shared" si="77"/>
        <v>200000</v>
      </c>
      <c r="N1250" s="21">
        <v>173689</v>
      </c>
      <c r="O1250" s="23">
        <f t="shared" si="78"/>
        <v>1.1514833984881023</v>
      </c>
      <c r="P1250" s="24">
        <v>1338</v>
      </c>
      <c r="Q1250" s="25">
        <f t="shared" si="79"/>
        <v>149.47683109118086</v>
      </c>
      <c r="R1250" s="26" t="s">
        <v>2229</v>
      </c>
      <c r="S1250" s="27">
        <f>ABS(O1511-O1250)*100</f>
        <v>115.14833984881024</v>
      </c>
      <c r="T1250" s="19" t="s">
        <v>2200</v>
      </c>
      <c r="U1250" s="19" t="s">
        <v>36</v>
      </c>
      <c r="V1250" s="21">
        <v>20000</v>
      </c>
      <c r="W1250" s="19" t="s">
        <v>31</v>
      </c>
      <c r="X1250" s="19" t="s">
        <v>2230</v>
      </c>
      <c r="Y1250" s="19" t="s">
        <v>33</v>
      </c>
      <c r="Z1250" s="19">
        <v>77</v>
      </c>
    </row>
    <row r="1251" spans="1:26" x14ac:dyDescent="0.3">
      <c r="A1251" s="10" t="s">
        <v>2229</v>
      </c>
      <c r="B1251" s="10" t="s">
        <v>2231</v>
      </c>
      <c r="C1251" s="10" t="s">
        <v>2232</v>
      </c>
      <c r="D1251" s="11">
        <v>45730</v>
      </c>
      <c r="E1251" s="12">
        <v>233500</v>
      </c>
      <c r="F1251" s="10" t="s">
        <v>27</v>
      </c>
      <c r="G1251" s="10" t="s">
        <v>28</v>
      </c>
      <c r="H1251" s="12">
        <v>233500</v>
      </c>
      <c r="I1251" s="12">
        <v>96600</v>
      </c>
      <c r="J1251" s="13">
        <f t="shared" si="76"/>
        <v>41.37044967880086</v>
      </c>
      <c r="K1251" s="12">
        <v>210594</v>
      </c>
      <c r="L1251" s="12">
        <v>20000</v>
      </c>
      <c r="M1251" s="12">
        <f t="shared" si="77"/>
        <v>213500</v>
      </c>
      <c r="N1251" s="12">
        <v>173267</v>
      </c>
      <c r="O1251" s="14">
        <f t="shared" si="78"/>
        <v>1.2322023235815245</v>
      </c>
      <c r="P1251" s="15">
        <v>1338</v>
      </c>
      <c r="Q1251" s="16">
        <f t="shared" si="79"/>
        <v>159.56651718983557</v>
      </c>
      <c r="R1251" s="17" t="s">
        <v>2229</v>
      </c>
      <c r="S1251" s="18">
        <f>ABS(O1511-O1251)*100</f>
        <v>123.22023235815244</v>
      </c>
      <c r="T1251" s="10" t="s">
        <v>2200</v>
      </c>
      <c r="U1251" s="10" t="s">
        <v>31</v>
      </c>
      <c r="V1251" s="12">
        <v>20000</v>
      </c>
      <c r="W1251" s="10" t="s">
        <v>31</v>
      </c>
      <c r="X1251" s="10" t="s">
        <v>2230</v>
      </c>
      <c r="Y1251" s="10" t="s">
        <v>33</v>
      </c>
      <c r="Z1251" s="10">
        <v>76</v>
      </c>
    </row>
    <row r="1252" spans="1:26" x14ac:dyDescent="0.3">
      <c r="A1252" s="10" t="s">
        <v>2229</v>
      </c>
      <c r="B1252" s="10" t="s">
        <v>2233</v>
      </c>
      <c r="C1252" s="10" t="s">
        <v>2234</v>
      </c>
      <c r="D1252" s="11">
        <v>45580</v>
      </c>
      <c r="E1252" s="12">
        <v>250000</v>
      </c>
      <c r="F1252" s="10" t="s">
        <v>27</v>
      </c>
      <c r="G1252" s="10" t="s">
        <v>28</v>
      </c>
      <c r="H1252" s="12">
        <v>250000</v>
      </c>
      <c r="I1252" s="12">
        <v>126700</v>
      </c>
      <c r="J1252" s="13">
        <f t="shared" si="76"/>
        <v>50.68</v>
      </c>
      <c r="K1252" s="12">
        <v>275771</v>
      </c>
      <c r="L1252" s="12">
        <v>20000</v>
      </c>
      <c r="M1252" s="12">
        <f t="shared" si="77"/>
        <v>230000</v>
      </c>
      <c r="N1252" s="12">
        <v>232519</v>
      </c>
      <c r="O1252" s="14">
        <f t="shared" si="78"/>
        <v>0.9891664767180316</v>
      </c>
      <c r="P1252" s="15">
        <v>1660</v>
      </c>
      <c r="Q1252" s="16">
        <f t="shared" si="79"/>
        <v>138.55421686746988</v>
      </c>
      <c r="R1252" s="17" t="s">
        <v>2229</v>
      </c>
      <c r="S1252" s="18">
        <f>ABS(O1511-O1252)*100</f>
        <v>98.916647671803162</v>
      </c>
      <c r="T1252" s="10" t="s">
        <v>2235</v>
      </c>
      <c r="U1252" s="10" t="s">
        <v>31</v>
      </c>
      <c r="V1252" s="12">
        <v>20000</v>
      </c>
      <c r="W1252" s="10" t="s">
        <v>31</v>
      </c>
      <c r="X1252" s="10" t="s">
        <v>2230</v>
      </c>
      <c r="Y1252" s="10" t="s">
        <v>33</v>
      </c>
      <c r="Z1252" s="10">
        <v>78</v>
      </c>
    </row>
    <row r="1253" spans="1:26" x14ac:dyDescent="0.3">
      <c r="A1253" s="19" t="s">
        <v>2229</v>
      </c>
      <c r="B1253" s="19" t="s">
        <v>2236</v>
      </c>
      <c r="C1253" s="19" t="s">
        <v>2237</v>
      </c>
      <c r="D1253" s="20">
        <v>45426</v>
      </c>
      <c r="E1253" s="21">
        <v>265000</v>
      </c>
      <c r="F1253" s="19" t="s">
        <v>27</v>
      </c>
      <c r="G1253" s="19" t="s">
        <v>28</v>
      </c>
      <c r="H1253" s="21">
        <v>265000</v>
      </c>
      <c r="I1253" s="21">
        <v>113300</v>
      </c>
      <c r="J1253" s="22">
        <f t="shared" si="76"/>
        <v>42.754716981132077</v>
      </c>
      <c r="K1253" s="21">
        <v>245779</v>
      </c>
      <c r="L1253" s="21">
        <v>20000</v>
      </c>
      <c r="M1253" s="21">
        <f t="shared" si="77"/>
        <v>245000</v>
      </c>
      <c r="N1253" s="21">
        <v>205253</v>
      </c>
      <c r="O1253" s="23">
        <f t="shared" si="78"/>
        <v>1.1936488139028418</v>
      </c>
      <c r="P1253" s="24">
        <v>1396</v>
      </c>
      <c r="Q1253" s="25">
        <f t="shared" si="79"/>
        <v>175.50143266475644</v>
      </c>
      <c r="R1253" s="26" t="s">
        <v>2229</v>
      </c>
      <c r="S1253" s="27">
        <f>ABS(O1511-O1253)*100</f>
        <v>119.36488139028418</v>
      </c>
      <c r="T1253" s="19" t="s">
        <v>1194</v>
      </c>
      <c r="U1253" s="19" t="s">
        <v>36</v>
      </c>
      <c r="V1253" s="21">
        <v>20000</v>
      </c>
      <c r="W1253" s="19" t="s">
        <v>31</v>
      </c>
      <c r="X1253" s="19" t="s">
        <v>2230</v>
      </c>
      <c r="Y1253" s="19" t="s">
        <v>33</v>
      </c>
      <c r="Z1253" s="19">
        <v>78</v>
      </c>
    </row>
    <row r="1254" spans="1:26" x14ac:dyDescent="0.3">
      <c r="A1254" s="19" t="s">
        <v>2229</v>
      </c>
      <c r="B1254" s="19" t="s">
        <v>2238</v>
      </c>
      <c r="C1254" s="19" t="s">
        <v>2239</v>
      </c>
      <c r="D1254" s="20">
        <v>45583</v>
      </c>
      <c r="E1254" s="21">
        <v>175000</v>
      </c>
      <c r="F1254" s="19" t="s">
        <v>69</v>
      </c>
      <c r="G1254" s="19" t="s">
        <v>28</v>
      </c>
      <c r="H1254" s="21">
        <v>175000</v>
      </c>
      <c r="I1254" s="21">
        <v>99800</v>
      </c>
      <c r="J1254" s="22">
        <f t="shared" si="76"/>
        <v>57.028571428571425</v>
      </c>
      <c r="K1254" s="21">
        <v>217736</v>
      </c>
      <c r="L1254" s="21">
        <v>20000</v>
      </c>
      <c r="M1254" s="21">
        <f t="shared" si="77"/>
        <v>155000</v>
      </c>
      <c r="N1254" s="21">
        <v>179760</v>
      </c>
      <c r="O1254" s="23">
        <f t="shared" si="78"/>
        <v>0.8622607921673342</v>
      </c>
      <c r="P1254" s="24">
        <v>1338</v>
      </c>
      <c r="Q1254" s="25">
        <f t="shared" si="79"/>
        <v>115.84454409566517</v>
      </c>
      <c r="R1254" s="26" t="s">
        <v>2229</v>
      </c>
      <c r="S1254" s="27">
        <f>ABS(O1511-O1254)*100</f>
        <v>86.226079216733424</v>
      </c>
      <c r="T1254" s="19" t="s">
        <v>2200</v>
      </c>
      <c r="U1254" s="19" t="s">
        <v>31</v>
      </c>
      <c r="V1254" s="21">
        <v>20000</v>
      </c>
      <c r="W1254" s="19" t="s">
        <v>31</v>
      </c>
      <c r="X1254" s="19" t="s">
        <v>2230</v>
      </c>
      <c r="Y1254" s="19" t="s">
        <v>33</v>
      </c>
      <c r="Z1254" s="19">
        <v>78</v>
      </c>
    </row>
    <row r="1255" spans="1:26" x14ac:dyDescent="0.3">
      <c r="A1255" s="10" t="s">
        <v>2229</v>
      </c>
      <c r="B1255" s="10" t="s">
        <v>2240</v>
      </c>
      <c r="C1255" s="10" t="s">
        <v>2241</v>
      </c>
      <c r="D1255" s="11">
        <v>45023</v>
      </c>
      <c r="E1255" s="12">
        <v>260000</v>
      </c>
      <c r="F1255" s="10" t="s">
        <v>27</v>
      </c>
      <c r="G1255" s="10" t="s">
        <v>28</v>
      </c>
      <c r="H1255" s="12">
        <v>260000</v>
      </c>
      <c r="I1255" s="12">
        <v>89500</v>
      </c>
      <c r="J1255" s="13">
        <f t="shared" si="76"/>
        <v>34.42307692307692</v>
      </c>
      <c r="K1255" s="12">
        <v>239082</v>
      </c>
      <c r="L1255" s="12">
        <v>20000</v>
      </c>
      <c r="M1255" s="12">
        <f t="shared" si="77"/>
        <v>240000</v>
      </c>
      <c r="N1255" s="12">
        <v>199165</v>
      </c>
      <c r="O1255" s="14">
        <f t="shared" si="78"/>
        <v>1.2050310044435519</v>
      </c>
      <c r="P1255" s="15">
        <v>1396</v>
      </c>
      <c r="Q1255" s="16">
        <f t="shared" si="79"/>
        <v>171.91977077363896</v>
      </c>
      <c r="R1255" s="17" t="s">
        <v>2229</v>
      </c>
      <c r="S1255" s="18">
        <f>ABS(O1511-O1255)*100</f>
        <v>120.5031004443552</v>
      </c>
      <c r="T1255" s="10" t="s">
        <v>1194</v>
      </c>
      <c r="U1255" s="10" t="s">
        <v>36</v>
      </c>
      <c r="V1255" s="12">
        <v>20000</v>
      </c>
      <c r="W1255" s="10" t="s">
        <v>31</v>
      </c>
      <c r="X1255" s="10" t="s">
        <v>2230</v>
      </c>
      <c r="Y1255" s="10" t="s">
        <v>33</v>
      </c>
      <c r="Z1255" s="10">
        <v>77</v>
      </c>
    </row>
    <row r="1256" spans="1:26" x14ac:dyDescent="0.3">
      <c r="A1256" s="10" t="s">
        <v>2229</v>
      </c>
      <c r="B1256" s="10" t="s">
        <v>2242</v>
      </c>
      <c r="C1256" s="10" t="s">
        <v>2243</v>
      </c>
      <c r="D1256" s="11">
        <v>45519</v>
      </c>
      <c r="E1256" s="12">
        <v>260000</v>
      </c>
      <c r="F1256" s="10" t="s">
        <v>27</v>
      </c>
      <c r="G1256" s="10" t="s">
        <v>28</v>
      </c>
      <c r="H1256" s="12">
        <v>260000</v>
      </c>
      <c r="I1256" s="12">
        <v>111600</v>
      </c>
      <c r="J1256" s="13">
        <f t="shared" si="76"/>
        <v>42.923076923076927</v>
      </c>
      <c r="K1256" s="12">
        <v>241986</v>
      </c>
      <c r="L1256" s="12">
        <v>20000</v>
      </c>
      <c r="M1256" s="12">
        <f t="shared" si="77"/>
        <v>240000</v>
      </c>
      <c r="N1256" s="12">
        <v>201805</v>
      </c>
      <c r="O1256" s="14">
        <f t="shared" si="78"/>
        <v>1.1892668665295707</v>
      </c>
      <c r="P1256" s="15">
        <v>1396</v>
      </c>
      <c r="Q1256" s="16">
        <f t="shared" si="79"/>
        <v>171.91977077363896</v>
      </c>
      <c r="R1256" s="17" t="s">
        <v>2229</v>
      </c>
      <c r="S1256" s="18">
        <f>ABS(O1511-O1256)*100</f>
        <v>118.92668665295707</v>
      </c>
      <c r="T1256" s="10" t="s">
        <v>1194</v>
      </c>
      <c r="U1256" s="10" t="s">
        <v>36</v>
      </c>
      <c r="V1256" s="12">
        <v>20000</v>
      </c>
      <c r="W1256" s="10" t="s">
        <v>31</v>
      </c>
      <c r="X1256" s="10" t="s">
        <v>2230</v>
      </c>
      <c r="Y1256" s="10" t="s">
        <v>33</v>
      </c>
      <c r="Z1256" s="10">
        <v>77</v>
      </c>
    </row>
    <row r="1257" spans="1:26" x14ac:dyDescent="0.3">
      <c r="A1257" s="19" t="s">
        <v>2229</v>
      </c>
      <c r="B1257" s="19" t="s">
        <v>2244</v>
      </c>
      <c r="C1257" s="19" t="s">
        <v>2245</v>
      </c>
      <c r="D1257" s="20">
        <v>45212</v>
      </c>
      <c r="E1257" s="21">
        <v>254500</v>
      </c>
      <c r="F1257" s="19" t="s">
        <v>27</v>
      </c>
      <c r="G1257" s="19" t="s">
        <v>28</v>
      </c>
      <c r="H1257" s="21">
        <v>254500</v>
      </c>
      <c r="I1257" s="21">
        <v>100600</v>
      </c>
      <c r="J1257" s="22">
        <f t="shared" si="76"/>
        <v>39.528487229862478</v>
      </c>
      <c r="K1257" s="21">
        <v>270021</v>
      </c>
      <c r="L1257" s="21">
        <v>20000</v>
      </c>
      <c r="M1257" s="21">
        <f t="shared" si="77"/>
        <v>234500</v>
      </c>
      <c r="N1257" s="21">
        <v>227291</v>
      </c>
      <c r="O1257" s="23">
        <f t="shared" si="78"/>
        <v>1.0317170499491841</v>
      </c>
      <c r="P1257" s="24">
        <v>1660</v>
      </c>
      <c r="Q1257" s="25">
        <f t="shared" si="79"/>
        <v>141.26506024096386</v>
      </c>
      <c r="R1257" s="26" t="s">
        <v>2229</v>
      </c>
      <c r="S1257" s="27">
        <f>ABS(O1511-O1257)*100</f>
        <v>103.17170499491841</v>
      </c>
      <c r="T1257" s="19" t="s">
        <v>2235</v>
      </c>
      <c r="U1257" s="19" t="s">
        <v>36</v>
      </c>
      <c r="V1257" s="21">
        <v>20000</v>
      </c>
      <c r="W1257" s="19" t="s">
        <v>31</v>
      </c>
      <c r="X1257" s="19" t="s">
        <v>2230</v>
      </c>
      <c r="Y1257" s="19" t="s">
        <v>33</v>
      </c>
      <c r="Z1257" s="19">
        <v>78</v>
      </c>
    </row>
    <row r="1258" spans="1:26" x14ac:dyDescent="0.3">
      <c r="A1258" s="19" t="s">
        <v>2229</v>
      </c>
      <c r="B1258" s="19" t="s">
        <v>2246</v>
      </c>
      <c r="C1258" s="19" t="s">
        <v>2247</v>
      </c>
      <c r="D1258" s="20">
        <v>45030</v>
      </c>
      <c r="E1258" s="21">
        <v>234500</v>
      </c>
      <c r="F1258" s="19" t="s">
        <v>27</v>
      </c>
      <c r="G1258" s="19" t="s">
        <v>28</v>
      </c>
      <c r="H1258" s="21">
        <v>234500</v>
      </c>
      <c r="I1258" s="21">
        <v>91900</v>
      </c>
      <c r="J1258" s="22">
        <f t="shared" si="76"/>
        <v>39.18976545842218</v>
      </c>
      <c r="K1258" s="21">
        <v>245633</v>
      </c>
      <c r="L1258" s="21">
        <v>20000</v>
      </c>
      <c r="M1258" s="21">
        <f t="shared" si="77"/>
        <v>214500</v>
      </c>
      <c r="N1258" s="21">
        <v>205120</v>
      </c>
      <c r="O1258" s="23">
        <f t="shared" si="78"/>
        <v>1.0457293291731669</v>
      </c>
      <c r="P1258" s="24">
        <v>1396</v>
      </c>
      <c r="Q1258" s="25">
        <f t="shared" si="79"/>
        <v>153.65329512893982</v>
      </c>
      <c r="R1258" s="26" t="s">
        <v>2229</v>
      </c>
      <c r="S1258" s="27">
        <f>ABS(O1511-O1258)*100</f>
        <v>104.57293291731669</v>
      </c>
      <c r="T1258" s="19" t="s">
        <v>1194</v>
      </c>
      <c r="U1258" s="19" t="s">
        <v>36</v>
      </c>
      <c r="V1258" s="21">
        <v>20000</v>
      </c>
      <c r="W1258" s="19" t="s">
        <v>31</v>
      </c>
      <c r="X1258" s="19" t="s">
        <v>2230</v>
      </c>
      <c r="Y1258" s="19" t="s">
        <v>33</v>
      </c>
      <c r="Z1258" s="19">
        <v>78</v>
      </c>
    </row>
    <row r="1259" spans="1:26" x14ac:dyDescent="0.3">
      <c r="A1259" s="10" t="s">
        <v>2229</v>
      </c>
      <c r="B1259" s="10" t="s">
        <v>2248</v>
      </c>
      <c r="C1259" s="10" t="s">
        <v>2249</v>
      </c>
      <c r="D1259" s="11">
        <v>45583</v>
      </c>
      <c r="E1259" s="12">
        <v>240000</v>
      </c>
      <c r="F1259" s="10" t="s">
        <v>27</v>
      </c>
      <c r="G1259" s="10" t="s">
        <v>28</v>
      </c>
      <c r="H1259" s="12">
        <v>240000</v>
      </c>
      <c r="I1259" s="12">
        <v>99800</v>
      </c>
      <c r="J1259" s="13">
        <f t="shared" si="76"/>
        <v>41.583333333333336</v>
      </c>
      <c r="K1259" s="12">
        <v>217497</v>
      </c>
      <c r="L1259" s="12">
        <v>20000</v>
      </c>
      <c r="M1259" s="12">
        <f t="shared" si="77"/>
        <v>220000</v>
      </c>
      <c r="N1259" s="12">
        <v>179542</v>
      </c>
      <c r="O1259" s="14">
        <f t="shared" si="78"/>
        <v>1.2253400318588408</v>
      </c>
      <c r="P1259" s="15">
        <v>1338</v>
      </c>
      <c r="Q1259" s="16">
        <f t="shared" si="79"/>
        <v>164.42451420029894</v>
      </c>
      <c r="R1259" s="17" t="s">
        <v>2229</v>
      </c>
      <c r="S1259" s="18">
        <f>ABS(O1511-O1259)*100</f>
        <v>122.53400318588407</v>
      </c>
      <c r="T1259" s="10" t="s">
        <v>2200</v>
      </c>
      <c r="U1259" s="10" t="s">
        <v>31</v>
      </c>
      <c r="V1259" s="12">
        <v>20000</v>
      </c>
      <c r="W1259" s="10" t="s">
        <v>31</v>
      </c>
      <c r="X1259" s="10" t="s">
        <v>2230</v>
      </c>
      <c r="Y1259" s="10" t="s">
        <v>33</v>
      </c>
      <c r="Z1259" s="10">
        <v>77</v>
      </c>
    </row>
    <row r="1260" spans="1:26" x14ac:dyDescent="0.3">
      <c r="A1260" s="10" t="s">
        <v>2317</v>
      </c>
      <c r="B1260" s="10" t="s">
        <v>2315</v>
      </c>
      <c r="C1260" s="10" t="s">
        <v>2316</v>
      </c>
      <c r="D1260" s="11">
        <v>45170</v>
      </c>
      <c r="E1260" s="12">
        <v>180000</v>
      </c>
      <c r="F1260" s="10" t="s">
        <v>27</v>
      </c>
      <c r="G1260" s="10" t="s">
        <v>28</v>
      </c>
      <c r="H1260" s="12">
        <v>180000</v>
      </c>
      <c r="I1260" s="12">
        <v>69100</v>
      </c>
      <c r="J1260" s="13">
        <f t="shared" si="76"/>
        <v>38.388888888888886</v>
      </c>
      <c r="K1260" s="12">
        <v>203969</v>
      </c>
      <c r="L1260" s="12">
        <v>20000</v>
      </c>
      <c r="M1260" s="12">
        <f t="shared" si="77"/>
        <v>160000</v>
      </c>
      <c r="N1260" s="12">
        <v>220322</v>
      </c>
      <c r="O1260" s="14">
        <f t="shared" si="78"/>
        <v>0.7262098201722933</v>
      </c>
      <c r="P1260" s="15">
        <v>1617</v>
      </c>
      <c r="Q1260" s="16">
        <f t="shared" si="79"/>
        <v>98.948670377241811</v>
      </c>
      <c r="R1260" s="17" t="s">
        <v>2317</v>
      </c>
      <c r="S1260" s="18">
        <f>ABS(O1480-O1260)*100</f>
        <v>72.620982017229323</v>
      </c>
      <c r="T1260" s="10" t="s">
        <v>2200</v>
      </c>
      <c r="U1260" s="10" t="s">
        <v>36</v>
      </c>
      <c r="V1260" s="12">
        <v>20000</v>
      </c>
      <c r="W1260" s="10" t="s">
        <v>31</v>
      </c>
      <c r="X1260" s="10" t="s">
        <v>1930</v>
      </c>
      <c r="Y1260" s="10" t="s">
        <v>33</v>
      </c>
      <c r="Z1260" s="10">
        <v>83</v>
      </c>
    </row>
    <row r="1261" spans="1:26" x14ac:dyDescent="0.3">
      <c r="A1261" s="10" t="s">
        <v>2317</v>
      </c>
      <c r="B1261" s="10" t="s">
        <v>2318</v>
      </c>
      <c r="C1261" s="10" t="s">
        <v>2319</v>
      </c>
      <c r="D1261" s="11">
        <v>45252</v>
      </c>
      <c r="E1261" s="12">
        <v>188000</v>
      </c>
      <c r="F1261" s="10" t="s">
        <v>27</v>
      </c>
      <c r="G1261" s="10" t="s">
        <v>28</v>
      </c>
      <c r="H1261" s="12">
        <v>188000</v>
      </c>
      <c r="I1261" s="12">
        <v>70800</v>
      </c>
      <c r="J1261" s="13">
        <f t="shared" si="76"/>
        <v>37.659574468085104</v>
      </c>
      <c r="K1261" s="12">
        <v>208985</v>
      </c>
      <c r="L1261" s="12">
        <v>20000</v>
      </c>
      <c r="M1261" s="12">
        <f t="shared" si="77"/>
        <v>168000</v>
      </c>
      <c r="N1261" s="12">
        <v>226329</v>
      </c>
      <c r="O1261" s="14">
        <f t="shared" si="78"/>
        <v>0.74228225282663729</v>
      </c>
      <c r="P1261" s="15">
        <v>1709</v>
      </c>
      <c r="Q1261" s="16">
        <f t="shared" si="79"/>
        <v>98.303101228788762</v>
      </c>
      <c r="R1261" s="17" t="s">
        <v>2317</v>
      </c>
      <c r="S1261" s="18">
        <f>ABS(O1480-O1261)*100</f>
        <v>74.228225282663729</v>
      </c>
      <c r="T1261" s="10" t="s">
        <v>2200</v>
      </c>
      <c r="U1261" s="10" t="s">
        <v>31</v>
      </c>
      <c r="V1261" s="12">
        <v>20000</v>
      </c>
      <c r="W1261" s="10" t="s">
        <v>31</v>
      </c>
      <c r="X1261" s="10" t="s">
        <v>1930</v>
      </c>
      <c r="Y1261" s="10" t="s">
        <v>33</v>
      </c>
      <c r="Z1261" s="10">
        <v>83</v>
      </c>
    </row>
    <row r="1262" spans="1:26" x14ac:dyDescent="0.3">
      <c r="A1262" s="19" t="s">
        <v>2317</v>
      </c>
      <c r="B1262" s="19" t="s">
        <v>2320</v>
      </c>
      <c r="C1262" s="19" t="s">
        <v>2321</v>
      </c>
      <c r="D1262" s="20">
        <v>45044</v>
      </c>
      <c r="E1262" s="21">
        <v>181000</v>
      </c>
      <c r="F1262" s="19" t="s">
        <v>27</v>
      </c>
      <c r="G1262" s="19" t="s">
        <v>28</v>
      </c>
      <c r="H1262" s="21">
        <v>181000</v>
      </c>
      <c r="I1262" s="21">
        <v>69100</v>
      </c>
      <c r="J1262" s="22">
        <f t="shared" si="76"/>
        <v>38.176795580110493</v>
      </c>
      <c r="K1262" s="21">
        <v>203969</v>
      </c>
      <c r="L1262" s="21">
        <v>20000</v>
      </c>
      <c r="M1262" s="21">
        <f t="shared" si="77"/>
        <v>161000</v>
      </c>
      <c r="N1262" s="21">
        <v>220322</v>
      </c>
      <c r="O1262" s="23">
        <f t="shared" si="78"/>
        <v>0.73074863154837011</v>
      </c>
      <c r="P1262" s="24">
        <v>1617</v>
      </c>
      <c r="Q1262" s="25">
        <f t="shared" si="79"/>
        <v>99.567099567099561</v>
      </c>
      <c r="R1262" s="26" t="s">
        <v>2317</v>
      </c>
      <c r="S1262" s="27">
        <f>ABS(O1480-O1262)*100</f>
        <v>73.074863154837004</v>
      </c>
      <c r="T1262" s="19" t="s">
        <v>2200</v>
      </c>
      <c r="U1262" s="19" t="s">
        <v>36</v>
      </c>
      <c r="V1262" s="21">
        <v>20000</v>
      </c>
      <c r="W1262" s="19" t="s">
        <v>31</v>
      </c>
      <c r="X1262" s="19" t="s">
        <v>1930</v>
      </c>
      <c r="Y1262" s="19" t="s">
        <v>33</v>
      </c>
      <c r="Z1262" s="19">
        <v>83</v>
      </c>
    </row>
    <row r="1263" spans="1:26" x14ac:dyDescent="0.3">
      <c r="A1263" s="19" t="s">
        <v>2317</v>
      </c>
      <c r="B1263" s="19" t="s">
        <v>2322</v>
      </c>
      <c r="C1263" s="19" t="s">
        <v>2323</v>
      </c>
      <c r="D1263" s="20">
        <v>45079</v>
      </c>
      <c r="E1263" s="21">
        <v>188500</v>
      </c>
      <c r="F1263" s="19" t="s">
        <v>27</v>
      </c>
      <c r="G1263" s="19" t="s">
        <v>28</v>
      </c>
      <c r="H1263" s="21">
        <v>188500</v>
      </c>
      <c r="I1263" s="21">
        <v>63500</v>
      </c>
      <c r="J1263" s="22">
        <f t="shared" si="76"/>
        <v>33.687002652519894</v>
      </c>
      <c r="K1263" s="21">
        <v>186307</v>
      </c>
      <c r="L1263" s="21">
        <v>20000</v>
      </c>
      <c r="M1263" s="21">
        <f t="shared" si="77"/>
        <v>168500</v>
      </c>
      <c r="N1263" s="21">
        <v>199170</v>
      </c>
      <c r="O1263" s="23">
        <f t="shared" si="78"/>
        <v>0.84601094542350752</v>
      </c>
      <c r="P1263" s="24">
        <v>1709</v>
      </c>
      <c r="Q1263" s="25">
        <f t="shared" si="79"/>
        <v>98.59566998244587</v>
      </c>
      <c r="R1263" s="26" t="s">
        <v>2317</v>
      </c>
      <c r="S1263" s="27">
        <f>ABS(O1480-O1263)*100</f>
        <v>84.601094542350751</v>
      </c>
      <c r="T1263" s="19" t="s">
        <v>2200</v>
      </c>
      <c r="U1263" s="19" t="s">
        <v>36</v>
      </c>
      <c r="V1263" s="21">
        <v>20000</v>
      </c>
      <c r="W1263" s="19" t="s">
        <v>31</v>
      </c>
      <c r="X1263" s="19" t="s">
        <v>1930</v>
      </c>
      <c r="Y1263" s="19" t="s">
        <v>33</v>
      </c>
      <c r="Z1263" s="19">
        <v>73</v>
      </c>
    </row>
    <row r="1264" spans="1:26" x14ac:dyDescent="0.3">
      <c r="A1264" s="10" t="s">
        <v>2317</v>
      </c>
      <c r="B1264" s="10" t="s">
        <v>2324</v>
      </c>
      <c r="C1264" s="10" t="s">
        <v>2325</v>
      </c>
      <c r="D1264" s="11">
        <v>45387</v>
      </c>
      <c r="E1264" s="12">
        <v>170000</v>
      </c>
      <c r="F1264" s="10" t="s">
        <v>27</v>
      </c>
      <c r="G1264" s="10" t="s">
        <v>28</v>
      </c>
      <c r="H1264" s="12">
        <v>170000</v>
      </c>
      <c r="I1264" s="12">
        <v>79500</v>
      </c>
      <c r="J1264" s="13">
        <f t="shared" si="76"/>
        <v>46.764705882352942</v>
      </c>
      <c r="K1264" s="12">
        <v>187171</v>
      </c>
      <c r="L1264" s="12">
        <v>20000</v>
      </c>
      <c r="M1264" s="12">
        <f t="shared" si="77"/>
        <v>150000</v>
      </c>
      <c r="N1264" s="12">
        <v>200204</v>
      </c>
      <c r="O1264" s="14">
        <f t="shared" si="78"/>
        <v>0.74923577950490494</v>
      </c>
      <c r="P1264" s="15">
        <v>1353</v>
      </c>
      <c r="Q1264" s="16">
        <f t="shared" si="79"/>
        <v>110.86474501108647</v>
      </c>
      <c r="R1264" s="17" t="s">
        <v>2317</v>
      </c>
      <c r="S1264" s="18">
        <f>ABS(O1480-O1264)*100</f>
        <v>74.923577950490497</v>
      </c>
      <c r="T1264" s="10" t="s">
        <v>1194</v>
      </c>
      <c r="U1264" s="10" t="s">
        <v>36</v>
      </c>
      <c r="V1264" s="12">
        <v>20000</v>
      </c>
      <c r="W1264" s="10" t="s">
        <v>31</v>
      </c>
      <c r="X1264" s="10" t="s">
        <v>1930</v>
      </c>
      <c r="Y1264" s="10" t="s">
        <v>33</v>
      </c>
      <c r="Z1264" s="10">
        <v>85</v>
      </c>
    </row>
    <row r="1265" spans="1:26" x14ac:dyDescent="0.3">
      <c r="A1265" s="10" t="s">
        <v>2336</v>
      </c>
      <c r="B1265" s="10" t="s">
        <v>2334</v>
      </c>
      <c r="C1265" s="10" t="s">
        <v>2335</v>
      </c>
      <c r="D1265" s="11">
        <v>45744</v>
      </c>
      <c r="E1265" s="12">
        <v>248750</v>
      </c>
      <c r="F1265" s="10" t="s">
        <v>27</v>
      </c>
      <c r="G1265" s="10" t="s">
        <v>28</v>
      </c>
      <c r="H1265" s="12">
        <v>248750</v>
      </c>
      <c r="I1265" s="12">
        <v>100600</v>
      </c>
      <c r="J1265" s="13">
        <f t="shared" si="76"/>
        <v>40.442211055276381</v>
      </c>
      <c r="K1265" s="12">
        <v>228363</v>
      </c>
      <c r="L1265" s="12">
        <v>20000</v>
      </c>
      <c r="M1265" s="12">
        <f t="shared" si="77"/>
        <v>228750</v>
      </c>
      <c r="N1265" s="12">
        <v>238129</v>
      </c>
      <c r="O1265" s="14">
        <f t="shared" si="78"/>
        <v>0.96061378496529193</v>
      </c>
      <c r="P1265" s="15">
        <v>2180</v>
      </c>
      <c r="Q1265" s="16">
        <f t="shared" si="79"/>
        <v>104.93119266055047</v>
      </c>
      <c r="R1265" s="17" t="s">
        <v>2336</v>
      </c>
      <c r="S1265" s="18">
        <f>ABS(O1477-O1265)*100</f>
        <v>96.061378496529187</v>
      </c>
      <c r="T1265" s="10" t="s">
        <v>1670</v>
      </c>
      <c r="U1265" s="10" t="s">
        <v>31</v>
      </c>
      <c r="V1265" s="12">
        <v>20000</v>
      </c>
      <c r="W1265" s="10" t="s">
        <v>31</v>
      </c>
      <c r="X1265" s="10" t="s">
        <v>1930</v>
      </c>
      <c r="Y1265" s="10" t="s">
        <v>33</v>
      </c>
      <c r="Z1265" s="10">
        <v>79</v>
      </c>
    </row>
    <row r="1266" spans="1:26" x14ac:dyDescent="0.3">
      <c r="A1266" s="10" t="s">
        <v>2336</v>
      </c>
      <c r="B1266" s="10" t="s">
        <v>2337</v>
      </c>
      <c r="C1266" s="10" t="s">
        <v>2338</v>
      </c>
      <c r="D1266" s="11">
        <v>45457</v>
      </c>
      <c r="E1266" s="12">
        <v>245000</v>
      </c>
      <c r="F1266" s="10" t="s">
        <v>27</v>
      </c>
      <c r="G1266" s="10" t="s">
        <v>28</v>
      </c>
      <c r="H1266" s="12">
        <v>245000</v>
      </c>
      <c r="I1266" s="12">
        <v>103800</v>
      </c>
      <c r="J1266" s="13">
        <f t="shared" si="76"/>
        <v>42.367346938775505</v>
      </c>
      <c r="K1266" s="12">
        <v>235944</v>
      </c>
      <c r="L1266" s="12">
        <v>20000</v>
      </c>
      <c r="M1266" s="12">
        <f t="shared" si="77"/>
        <v>225000</v>
      </c>
      <c r="N1266" s="12">
        <v>246793</v>
      </c>
      <c r="O1266" s="14">
        <f t="shared" si="78"/>
        <v>0.91169522636379474</v>
      </c>
      <c r="P1266" s="15">
        <v>2180</v>
      </c>
      <c r="Q1266" s="16">
        <f t="shared" si="79"/>
        <v>103.21100917431193</v>
      </c>
      <c r="R1266" s="17" t="s">
        <v>2336</v>
      </c>
      <c r="S1266" s="18">
        <f>ABS(O1477-O1266)*100</f>
        <v>91.169522636379469</v>
      </c>
      <c r="T1266" s="10" t="s">
        <v>1670</v>
      </c>
      <c r="U1266" s="10" t="s">
        <v>36</v>
      </c>
      <c r="V1266" s="12">
        <v>20000</v>
      </c>
      <c r="W1266" s="10" t="s">
        <v>31</v>
      </c>
      <c r="X1266" s="10" t="s">
        <v>1930</v>
      </c>
      <c r="Y1266" s="10" t="s">
        <v>33</v>
      </c>
      <c r="Z1266" s="10">
        <v>82</v>
      </c>
    </row>
    <row r="1267" spans="1:26" x14ac:dyDescent="0.3">
      <c r="A1267" s="10" t="s">
        <v>2570</v>
      </c>
      <c r="B1267" s="10" t="s">
        <v>2568</v>
      </c>
      <c r="C1267" s="10" t="s">
        <v>2569</v>
      </c>
      <c r="D1267" s="11">
        <v>45719</v>
      </c>
      <c r="E1267" s="12">
        <v>74000</v>
      </c>
      <c r="F1267" s="10" t="s">
        <v>27</v>
      </c>
      <c r="G1267" s="10" t="s">
        <v>28</v>
      </c>
      <c r="H1267" s="12">
        <v>74000</v>
      </c>
      <c r="I1267" s="12">
        <v>42000</v>
      </c>
      <c r="J1267" s="13">
        <f t="shared" si="76"/>
        <v>56.756756756756758</v>
      </c>
      <c r="K1267" s="12">
        <v>98241</v>
      </c>
      <c r="L1267" s="12">
        <v>10000</v>
      </c>
      <c r="M1267" s="12">
        <f t="shared" si="77"/>
        <v>64000</v>
      </c>
      <c r="N1267" s="12">
        <v>113129</v>
      </c>
      <c r="O1267" s="14">
        <f t="shared" si="78"/>
        <v>0.56572585278752574</v>
      </c>
      <c r="P1267" s="15">
        <v>1148</v>
      </c>
      <c r="Q1267" s="16">
        <f t="shared" si="79"/>
        <v>55.749128919860624</v>
      </c>
      <c r="R1267" s="17" t="s">
        <v>2570</v>
      </c>
      <c r="S1267" s="18">
        <f>ABS(O1365-O1267)*100</f>
        <v>56.572585278752577</v>
      </c>
      <c r="T1267" s="10" t="s">
        <v>2571</v>
      </c>
      <c r="U1267" s="10" t="s">
        <v>31</v>
      </c>
      <c r="V1267" s="12">
        <v>10000</v>
      </c>
      <c r="W1267" s="10" t="s">
        <v>31</v>
      </c>
      <c r="X1267" s="10" t="s">
        <v>1930</v>
      </c>
      <c r="Y1267" s="10" t="s">
        <v>33</v>
      </c>
      <c r="Z1267" s="10">
        <v>63</v>
      </c>
    </row>
    <row r="1268" spans="1:26" x14ac:dyDescent="0.3">
      <c r="A1268" s="56" t="s">
        <v>2570</v>
      </c>
      <c r="B1268" s="19" t="s">
        <v>2807</v>
      </c>
      <c r="C1268" s="19" t="s">
        <v>2808</v>
      </c>
      <c r="D1268" s="20">
        <v>45099</v>
      </c>
      <c r="E1268" s="21">
        <v>99000</v>
      </c>
      <c r="F1268" s="19" t="s">
        <v>27</v>
      </c>
      <c r="G1268" s="19" t="s">
        <v>2804</v>
      </c>
      <c r="H1268" s="21">
        <v>99000</v>
      </c>
      <c r="I1268" s="21">
        <v>42400</v>
      </c>
      <c r="J1268" s="22">
        <f t="shared" si="76"/>
        <v>42.828282828282823</v>
      </c>
      <c r="K1268" s="21">
        <v>121071</v>
      </c>
      <c r="L1268" s="21">
        <v>10000</v>
      </c>
      <c r="M1268" s="21">
        <f t="shared" si="77"/>
        <v>89000</v>
      </c>
      <c r="N1268" s="21">
        <v>142398</v>
      </c>
      <c r="O1268" s="23">
        <f t="shared" si="78"/>
        <v>0.62500877821317713</v>
      </c>
      <c r="P1268" s="24">
        <v>1410</v>
      </c>
      <c r="Q1268" s="25">
        <f t="shared" si="79"/>
        <v>63.120567375886523</v>
      </c>
      <c r="R1268" s="26" t="s">
        <v>2570</v>
      </c>
      <c r="S1268" s="27">
        <f>ABS(O1367-O1268)*100</f>
        <v>62.500877821317715</v>
      </c>
      <c r="T1268" s="19" t="s">
        <v>1194</v>
      </c>
      <c r="U1268" s="19" t="s">
        <v>36</v>
      </c>
      <c r="V1268" s="21">
        <v>10000</v>
      </c>
      <c r="W1268" s="19" t="s">
        <v>31</v>
      </c>
      <c r="X1268" s="19" t="s">
        <v>1930</v>
      </c>
      <c r="Y1268" s="19" t="s">
        <v>33</v>
      </c>
      <c r="Z1268" s="19">
        <v>63</v>
      </c>
    </row>
    <row r="1269" spans="1:26" x14ac:dyDescent="0.3">
      <c r="A1269" s="19" t="s">
        <v>2570</v>
      </c>
      <c r="B1269" s="19" t="s">
        <v>2572</v>
      </c>
      <c r="C1269" s="19" t="s">
        <v>2573</v>
      </c>
      <c r="D1269" s="20">
        <v>45534</v>
      </c>
      <c r="E1269" s="21">
        <v>115000</v>
      </c>
      <c r="F1269" s="19" t="s">
        <v>27</v>
      </c>
      <c r="G1269" s="19" t="s">
        <v>28</v>
      </c>
      <c r="H1269" s="21">
        <v>115000</v>
      </c>
      <c r="I1269" s="21">
        <v>40200</v>
      </c>
      <c r="J1269" s="22">
        <f t="shared" si="76"/>
        <v>34.956521739130437</v>
      </c>
      <c r="K1269" s="21">
        <v>93869</v>
      </c>
      <c r="L1269" s="21">
        <v>10000</v>
      </c>
      <c r="M1269" s="21">
        <f t="shared" si="77"/>
        <v>105000</v>
      </c>
      <c r="N1269" s="21">
        <v>107524</v>
      </c>
      <c r="O1269" s="23">
        <f t="shared" si="78"/>
        <v>0.97652617090138016</v>
      </c>
      <c r="P1269" s="24">
        <v>1086</v>
      </c>
      <c r="Q1269" s="25">
        <f t="shared" si="79"/>
        <v>96.685082872928177</v>
      </c>
      <c r="R1269" s="26" t="s">
        <v>2570</v>
      </c>
      <c r="S1269" s="27">
        <f>ABS(O1366-O1269)*100</f>
        <v>97.652617090138023</v>
      </c>
      <c r="T1269" s="19" t="s">
        <v>2200</v>
      </c>
      <c r="U1269" s="19" t="s">
        <v>36</v>
      </c>
      <c r="V1269" s="21">
        <v>10000</v>
      </c>
      <c r="W1269" s="19" t="s">
        <v>31</v>
      </c>
      <c r="X1269" s="19" t="s">
        <v>1930</v>
      </c>
      <c r="Y1269" s="19" t="s">
        <v>33</v>
      </c>
      <c r="Z1269" s="19">
        <v>63</v>
      </c>
    </row>
    <row r="1270" spans="1:26" x14ac:dyDescent="0.3">
      <c r="A1270" s="19" t="s">
        <v>2570</v>
      </c>
      <c r="B1270" s="19" t="s">
        <v>2574</v>
      </c>
      <c r="C1270" s="19" t="s">
        <v>2575</v>
      </c>
      <c r="D1270" s="20">
        <v>45646</v>
      </c>
      <c r="E1270" s="21">
        <v>138000</v>
      </c>
      <c r="F1270" s="19" t="s">
        <v>27</v>
      </c>
      <c r="G1270" s="19" t="s">
        <v>28</v>
      </c>
      <c r="H1270" s="21">
        <v>138000</v>
      </c>
      <c r="I1270" s="21">
        <v>53400</v>
      </c>
      <c r="J1270" s="22">
        <f t="shared" si="76"/>
        <v>38.695652173913039</v>
      </c>
      <c r="K1270" s="21">
        <v>126252</v>
      </c>
      <c r="L1270" s="21">
        <v>10000</v>
      </c>
      <c r="M1270" s="21">
        <f t="shared" si="77"/>
        <v>128000</v>
      </c>
      <c r="N1270" s="21">
        <v>149041</v>
      </c>
      <c r="O1270" s="23">
        <f t="shared" si="78"/>
        <v>0.85882408196402327</v>
      </c>
      <c r="P1270" s="24">
        <v>1716</v>
      </c>
      <c r="Q1270" s="25">
        <f t="shared" si="79"/>
        <v>74.592074592074596</v>
      </c>
      <c r="R1270" s="26" t="s">
        <v>2570</v>
      </c>
      <c r="S1270" s="27">
        <f>ABS(O1366-O1270)*100</f>
        <v>85.882408196402324</v>
      </c>
      <c r="T1270" s="19" t="s">
        <v>2576</v>
      </c>
      <c r="U1270" s="19" t="s">
        <v>31</v>
      </c>
      <c r="V1270" s="21">
        <v>10000</v>
      </c>
      <c r="W1270" s="19" t="s">
        <v>31</v>
      </c>
      <c r="X1270" s="19" t="s">
        <v>1930</v>
      </c>
      <c r="Y1270" s="19" t="s">
        <v>33</v>
      </c>
      <c r="Z1270" s="19">
        <v>63</v>
      </c>
    </row>
    <row r="1271" spans="1:26" x14ac:dyDescent="0.3">
      <c r="A1271" s="10" t="s">
        <v>2570</v>
      </c>
      <c r="B1271" s="10" t="s">
        <v>2577</v>
      </c>
      <c r="C1271" s="10" t="s">
        <v>2578</v>
      </c>
      <c r="D1271" s="11">
        <v>45351</v>
      </c>
      <c r="E1271" s="12">
        <v>135000</v>
      </c>
      <c r="F1271" s="10" t="s">
        <v>27</v>
      </c>
      <c r="G1271" s="10" t="s">
        <v>28</v>
      </c>
      <c r="H1271" s="12">
        <v>135000</v>
      </c>
      <c r="I1271" s="12">
        <v>44100</v>
      </c>
      <c r="J1271" s="13">
        <f t="shared" si="76"/>
        <v>32.666666666666664</v>
      </c>
      <c r="K1271" s="12">
        <v>126252</v>
      </c>
      <c r="L1271" s="12">
        <v>10000</v>
      </c>
      <c r="M1271" s="12">
        <f t="shared" si="77"/>
        <v>125000</v>
      </c>
      <c r="N1271" s="12">
        <v>149041</v>
      </c>
      <c r="O1271" s="14">
        <f t="shared" si="78"/>
        <v>0.83869539254299152</v>
      </c>
      <c r="P1271" s="15">
        <v>1716</v>
      </c>
      <c r="Q1271" s="16">
        <f t="shared" si="79"/>
        <v>72.843822843822849</v>
      </c>
      <c r="R1271" s="17" t="s">
        <v>2570</v>
      </c>
      <c r="S1271" s="18">
        <f>ABS(O1366-O1271)*100</f>
        <v>83.869539254299156</v>
      </c>
      <c r="T1271" s="10" t="s">
        <v>1675</v>
      </c>
      <c r="U1271" s="10" t="s">
        <v>36</v>
      </c>
      <c r="V1271" s="12">
        <v>10000</v>
      </c>
      <c r="W1271" s="10" t="s">
        <v>31</v>
      </c>
      <c r="X1271" s="10" t="s">
        <v>1930</v>
      </c>
      <c r="Y1271" s="10" t="s">
        <v>33</v>
      </c>
      <c r="Z1271" s="10">
        <v>63</v>
      </c>
    </row>
    <row r="1272" spans="1:26" x14ac:dyDescent="0.3">
      <c r="A1272" s="10" t="s">
        <v>2570</v>
      </c>
      <c r="B1272" s="10" t="s">
        <v>2579</v>
      </c>
      <c r="C1272" s="10" t="s">
        <v>2580</v>
      </c>
      <c r="D1272" s="11">
        <v>45399</v>
      </c>
      <c r="E1272" s="12">
        <v>140000</v>
      </c>
      <c r="F1272" s="10" t="s">
        <v>27</v>
      </c>
      <c r="G1272" s="10" t="s">
        <v>28</v>
      </c>
      <c r="H1272" s="12">
        <v>140000</v>
      </c>
      <c r="I1272" s="12">
        <v>53400</v>
      </c>
      <c r="J1272" s="13">
        <f t="shared" si="76"/>
        <v>38.142857142857146</v>
      </c>
      <c r="K1272" s="12">
        <v>126252</v>
      </c>
      <c r="L1272" s="12">
        <v>10000</v>
      </c>
      <c r="M1272" s="12">
        <f t="shared" si="77"/>
        <v>130000</v>
      </c>
      <c r="N1272" s="12">
        <v>149041</v>
      </c>
      <c r="O1272" s="14">
        <f t="shared" si="78"/>
        <v>0.87224320824471113</v>
      </c>
      <c r="P1272" s="15">
        <v>1716</v>
      </c>
      <c r="Q1272" s="16">
        <f t="shared" si="79"/>
        <v>75.757575757575751</v>
      </c>
      <c r="R1272" s="17" t="s">
        <v>2570</v>
      </c>
      <c r="S1272" s="18">
        <f>ABS(O1366-O1272)*100</f>
        <v>87.224320824471107</v>
      </c>
      <c r="T1272" s="10" t="s">
        <v>2576</v>
      </c>
      <c r="U1272" s="10" t="s">
        <v>36</v>
      </c>
      <c r="V1272" s="12">
        <v>10000</v>
      </c>
      <c r="W1272" s="10" t="s">
        <v>31</v>
      </c>
      <c r="X1272" s="10" t="s">
        <v>1930</v>
      </c>
      <c r="Y1272" s="10" t="s">
        <v>33</v>
      </c>
      <c r="Z1272" s="10">
        <v>63</v>
      </c>
    </row>
    <row r="1273" spans="1:26" x14ac:dyDescent="0.3">
      <c r="A1273" s="19" t="s">
        <v>2570</v>
      </c>
      <c r="B1273" s="19" t="s">
        <v>2581</v>
      </c>
      <c r="C1273" s="19" t="s">
        <v>2582</v>
      </c>
      <c r="D1273" s="20">
        <v>45471</v>
      </c>
      <c r="E1273" s="21">
        <v>110000</v>
      </c>
      <c r="F1273" s="19" t="s">
        <v>27</v>
      </c>
      <c r="G1273" s="19" t="s">
        <v>28</v>
      </c>
      <c r="H1273" s="21">
        <v>110000</v>
      </c>
      <c r="I1273" s="21">
        <v>38800</v>
      </c>
      <c r="J1273" s="22">
        <f t="shared" si="76"/>
        <v>35.272727272727273</v>
      </c>
      <c r="K1273" s="21">
        <v>90736</v>
      </c>
      <c r="L1273" s="21">
        <v>10000</v>
      </c>
      <c r="M1273" s="21">
        <f t="shared" si="77"/>
        <v>100000</v>
      </c>
      <c r="N1273" s="21">
        <v>103507</v>
      </c>
      <c r="O1273" s="23">
        <f t="shared" si="78"/>
        <v>0.96611823354942172</v>
      </c>
      <c r="P1273" s="24">
        <v>1086</v>
      </c>
      <c r="Q1273" s="25">
        <f t="shared" si="79"/>
        <v>92.081031307550646</v>
      </c>
      <c r="R1273" s="26" t="s">
        <v>2570</v>
      </c>
      <c r="S1273" s="27">
        <f>ABS(O1366-O1273)*100</f>
        <v>96.611823354942175</v>
      </c>
      <c r="T1273" s="19" t="s">
        <v>2200</v>
      </c>
      <c r="U1273" s="19" t="s">
        <v>36</v>
      </c>
      <c r="V1273" s="21">
        <v>10000</v>
      </c>
      <c r="W1273" s="19" t="s">
        <v>31</v>
      </c>
      <c r="X1273" s="19" t="s">
        <v>1930</v>
      </c>
      <c r="Y1273" s="19" t="s">
        <v>33</v>
      </c>
      <c r="Z1273" s="19">
        <v>63</v>
      </c>
    </row>
    <row r="1274" spans="1:26" x14ac:dyDescent="0.3">
      <c r="A1274" s="19" t="s">
        <v>2570</v>
      </c>
      <c r="B1274" s="19" t="s">
        <v>2583</v>
      </c>
      <c r="C1274" s="19" t="s">
        <v>2584</v>
      </c>
      <c r="D1274" s="20">
        <v>45323</v>
      </c>
      <c r="E1274" s="21">
        <v>135000</v>
      </c>
      <c r="F1274" s="19" t="s">
        <v>27</v>
      </c>
      <c r="G1274" s="19" t="s">
        <v>28</v>
      </c>
      <c r="H1274" s="21">
        <v>135000</v>
      </c>
      <c r="I1274" s="21">
        <v>44100</v>
      </c>
      <c r="J1274" s="22">
        <f t="shared" si="76"/>
        <v>32.666666666666664</v>
      </c>
      <c r="K1274" s="21">
        <v>126252</v>
      </c>
      <c r="L1274" s="21">
        <v>10000</v>
      </c>
      <c r="M1274" s="21">
        <f t="shared" si="77"/>
        <v>125000</v>
      </c>
      <c r="N1274" s="21">
        <v>149041</v>
      </c>
      <c r="O1274" s="23">
        <f t="shared" si="78"/>
        <v>0.83869539254299152</v>
      </c>
      <c r="P1274" s="24">
        <v>1716</v>
      </c>
      <c r="Q1274" s="25">
        <f t="shared" si="79"/>
        <v>72.843822843822849</v>
      </c>
      <c r="R1274" s="26" t="s">
        <v>2570</v>
      </c>
      <c r="S1274" s="27">
        <f>ABS(O1366-O1274)*100</f>
        <v>83.869539254299156</v>
      </c>
      <c r="T1274" s="19" t="s">
        <v>2576</v>
      </c>
      <c r="U1274" s="19" t="s">
        <v>36</v>
      </c>
      <c r="V1274" s="21">
        <v>10000</v>
      </c>
      <c r="W1274" s="19" t="s">
        <v>31</v>
      </c>
      <c r="X1274" s="19" t="s">
        <v>1930</v>
      </c>
      <c r="Y1274" s="19" t="s">
        <v>33</v>
      </c>
      <c r="Z1274" s="19">
        <v>63</v>
      </c>
    </row>
    <row r="1275" spans="1:26" x14ac:dyDescent="0.3">
      <c r="A1275" s="10" t="s">
        <v>2570</v>
      </c>
      <c r="B1275" s="10" t="s">
        <v>2585</v>
      </c>
      <c r="C1275" s="10" t="s">
        <v>2586</v>
      </c>
      <c r="D1275" s="11">
        <v>45611</v>
      </c>
      <c r="E1275" s="12">
        <v>124555</v>
      </c>
      <c r="F1275" s="10" t="s">
        <v>69</v>
      </c>
      <c r="G1275" s="10" t="s">
        <v>28</v>
      </c>
      <c r="H1275" s="12">
        <v>124555</v>
      </c>
      <c r="I1275" s="12">
        <v>40200</v>
      </c>
      <c r="J1275" s="13">
        <f t="shared" si="76"/>
        <v>32.274898639155388</v>
      </c>
      <c r="K1275" s="12">
        <v>93925</v>
      </c>
      <c r="L1275" s="12">
        <v>10000</v>
      </c>
      <c r="M1275" s="12">
        <f t="shared" si="77"/>
        <v>114555</v>
      </c>
      <c r="N1275" s="12">
        <v>107596</v>
      </c>
      <c r="O1275" s="14">
        <f t="shared" si="78"/>
        <v>1.0646771255437004</v>
      </c>
      <c r="P1275" s="15">
        <v>1113</v>
      </c>
      <c r="Q1275" s="16">
        <f t="shared" si="79"/>
        <v>102.9245283018868</v>
      </c>
      <c r="R1275" s="17" t="s">
        <v>2570</v>
      </c>
      <c r="S1275" s="18">
        <f>ABS(O1366-O1275)*100</f>
        <v>106.46771255437004</v>
      </c>
      <c r="T1275" s="10" t="s">
        <v>2200</v>
      </c>
      <c r="U1275" s="10" t="s">
        <v>31</v>
      </c>
      <c r="V1275" s="12">
        <v>10000</v>
      </c>
      <c r="W1275" s="10" t="s">
        <v>31</v>
      </c>
      <c r="X1275" s="10" t="s">
        <v>1930</v>
      </c>
      <c r="Y1275" s="10" t="s">
        <v>33</v>
      </c>
      <c r="Z1275" s="10">
        <v>63</v>
      </c>
    </row>
    <row r="1276" spans="1:26" x14ac:dyDescent="0.3">
      <c r="A1276" s="10" t="s">
        <v>2570</v>
      </c>
      <c r="B1276" s="10" t="s">
        <v>2587</v>
      </c>
      <c r="C1276" s="10" t="s">
        <v>2588</v>
      </c>
      <c r="D1276" s="11">
        <v>45394</v>
      </c>
      <c r="E1276" s="12">
        <v>125000</v>
      </c>
      <c r="F1276" s="10" t="s">
        <v>27</v>
      </c>
      <c r="G1276" s="10" t="s">
        <v>28</v>
      </c>
      <c r="H1276" s="12">
        <v>125000</v>
      </c>
      <c r="I1276" s="12">
        <v>40700</v>
      </c>
      <c r="J1276" s="13">
        <f t="shared" si="76"/>
        <v>32.56</v>
      </c>
      <c r="K1276" s="12">
        <v>95123</v>
      </c>
      <c r="L1276" s="12">
        <v>10000</v>
      </c>
      <c r="M1276" s="12">
        <f t="shared" si="77"/>
        <v>115000</v>
      </c>
      <c r="N1276" s="12">
        <v>109132</v>
      </c>
      <c r="O1276" s="14">
        <f t="shared" si="78"/>
        <v>1.0537697467287321</v>
      </c>
      <c r="P1276" s="15">
        <v>1113</v>
      </c>
      <c r="Q1276" s="16">
        <f t="shared" si="79"/>
        <v>103.32434860736747</v>
      </c>
      <c r="R1276" s="17" t="s">
        <v>2570</v>
      </c>
      <c r="S1276" s="18">
        <f>ABS(O1366-O1276)*100</f>
        <v>105.37697467287322</v>
      </c>
      <c r="T1276" s="10" t="s">
        <v>2200</v>
      </c>
      <c r="U1276" s="10" t="s">
        <v>36</v>
      </c>
      <c r="V1276" s="12">
        <v>10000</v>
      </c>
      <c r="W1276" s="10" t="s">
        <v>31</v>
      </c>
      <c r="X1276" s="10" t="s">
        <v>1930</v>
      </c>
      <c r="Y1276" s="10" t="s">
        <v>33</v>
      </c>
      <c r="Z1276" s="10">
        <v>63</v>
      </c>
    </row>
    <row r="1277" spans="1:26" x14ac:dyDescent="0.3">
      <c r="A1277" s="19" t="s">
        <v>2570</v>
      </c>
      <c r="B1277" s="19" t="s">
        <v>2587</v>
      </c>
      <c r="C1277" s="19" t="s">
        <v>2588</v>
      </c>
      <c r="D1277" s="20">
        <v>45114</v>
      </c>
      <c r="E1277" s="21">
        <v>105000</v>
      </c>
      <c r="F1277" s="19" t="s">
        <v>27</v>
      </c>
      <c r="G1277" s="19" t="s">
        <v>28</v>
      </c>
      <c r="H1277" s="21">
        <v>105000</v>
      </c>
      <c r="I1277" s="21">
        <v>33900</v>
      </c>
      <c r="J1277" s="22">
        <f t="shared" si="76"/>
        <v>32.285714285714285</v>
      </c>
      <c r="K1277" s="21">
        <v>95123</v>
      </c>
      <c r="L1277" s="21">
        <v>10000</v>
      </c>
      <c r="M1277" s="21">
        <f t="shared" si="77"/>
        <v>95000</v>
      </c>
      <c r="N1277" s="21">
        <v>109132</v>
      </c>
      <c r="O1277" s="23">
        <f t="shared" si="78"/>
        <v>0.87050544294982224</v>
      </c>
      <c r="P1277" s="24">
        <v>1113</v>
      </c>
      <c r="Q1277" s="25">
        <f t="shared" si="79"/>
        <v>85.354896675651389</v>
      </c>
      <c r="R1277" s="26" t="s">
        <v>2570</v>
      </c>
      <c r="S1277" s="27">
        <f>ABS(O1366-O1277)*100</f>
        <v>87.050544294982217</v>
      </c>
      <c r="T1277" s="19" t="s">
        <v>2200</v>
      </c>
      <c r="U1277" s="19" t="s">
        <v>36</v>
      </c>
      <c r="V1277" s="21">
        <v>10000</v>
      </c>
      <c r="W1277" s="19" t="s">
        <v>31</v>
      </c>
      <c r="X1277" s="19" t="s">
        <v>1930</v>
      </c>
      <c r="Y1277" s="19" t="s">
        <v>33</v>
      </c>
      <c r="Z1277" s="19">
        <v>63</v>
      </c>
    </row>
    <row r="1278" spans="1:26" x14ac:dyDescent="0.3">
      <c r="A1278" s="19" t="s">
        <v>2570</v>
      </c>
      <c r="B1278" s="19" t="s">
        <v>2589</v>
      </c>
      <c r="C1278" s="19" t="s">
        <v>2590</v>
      </c>
      <c r="D1278" s="20">
        <v>45366</v>
      </c>
      <c r="E1278" s="21">
        <v>139500</v>
      </c>
      <c r="F1278" s="19" t="s">
        <v>27</v>
      </c>
      <c r="G1278" s="19" t="s">
        <v>28</v>
      </c>
      <c r="H1278" s="21">
        <v>139500</v>
      </c>
      <c r="I1278" s="21">
        <v>44100</v>
      </c>
      <c r="J1278" s="22">
        <f t="shared" si="76"/>
        <v>31.612903225806448</v>
      </c>
      <c r="K1278" s="21">
        <v>129512</v>
      </c>
      <c r="L1278" s="21">
        <v>10000</v>
      </c>
      <c r="M1278" s="21">
        <f t="shared" si="77"/>
        <v>129500</v>
      </c>
      <c r="N1278" s="21">
        <v>153220</v>
      </c>
      <c r="O1278" s="23">
        <f t="shared" si="78"/>
        <v>0.84518992298655526</v>
      </c>
      <c r="P1278" s="24">
        <v>1716</v>
      </c>
      <c r="Q1278" s="25">
        <f t="shared" si="79"/>
        <v>75.466200466200462</v>
      </c>
      <c r="R1278" s="26" t="s">
        <v>2570</v>
      </c>
      <c r="S1278" s="27">
        <f>ABS(O1366-O1278)*100</f>
        <v>84.518992298655533</v>
      </c>
      <c r="T1278" s="19" t="s">
        <v>2576</v>
      </c>
      <c r="U1278" s="19" t="s">
        <v>36</v>
      </c>
      <c r="V1278" s="21">
        <v>10000</v>
      </c>
      <c r="W1278" s="19" t="s">
        <v>31</v>
      </c>
      <c r="X1278" s="19" t="s">
        <v>1930</v>
      </c>
      <c r="Y1278" s="19" t="s">
        <v>33</v>
      </c>
      <c r="Z1278" s="19">
        <v>63</v>
      </c>
    </row>
    <row r="1279" spans="1:26" x14ac:dyDescent="0.3">
      <c r="A1279" s="10" t="s">
        <v>2570</v>
      </c>
      <c r="B1279" s="10" t="s">
        <v>2591</v>
      </c>
      <c r="C1279" s="10" t="s">
        <v>2592</v>
      </c>
      <c r="D1279" s="11">
        <v>45436</v>
      </c>
      <c r="E1279" s="12">
        <v>145000</v>
      </c>
      <c r="F1279" s="10" t="s">
        <v>27</v>
      </c>
      <c r="G1279" s="10" t="s">
        <v>28</v>
      </c>
      <c r="H1279" s="12">
        <v>145000</v>
      </c>
      <c r="I1279" s="12">
        <v>54800</v>
      </c>
      <c r="J1279" s="13">
        <f t="shared" si="76"/>
        <v>37.793103448275858</v>
      </c>
      <c r="K1279" s="12">
        <v>129512</v>
      </c>
      <c r="L1279" s="12">
        <v>10000</v>
      </c>
      <c r="M1279" s="12">
        <f t="shared" si="77"/>
        <v>135000</v>
      </c>
      <c r="N1279" s="12">
        <v>153220</v>
      </c>
      <c r="O1279" s="14">
        <f t="shared" si="78"/>
        <v>0.88108602010181436</v>
      </c>
      <c r="P1279" s="15">
        <v>1716</v>
      </c>
      <c r="Q1279" s="16">
        <f t="shared" si="79"/>
        <v>78.671328671328666</v>
      </c>
      <c r="R1279" s="17" t="s">
        <v>2570</v>
      </c>
      <c r="S1279" s="18">
        <f>ABS(O1366-O1279)*100</f>
        <v>88.108602010181443</v>
      </c>
      <c r="T1279" s="10" t="s">
        <v>2576</v>
      </c>
      <c r="U1279" s="10" t="s">
        <v>36</v>
      </c>
      <c r="V1279" s="12">
        <v>10000</v>
      </c>
      <c r="W1279" s="10" t="s">
        <v>31</v>
      </c>
      <c r="X1279" s="10" t="s">
        <v>1930</v>
      </c>
      <c r="Y1279" s="10" t="s">
        <v>33</v>
      </c>
      <c r="Z1279" s="10">
        <v>63</v>
      </c>
    </row>
    <row r="1280" spans="1:26" x14ac:dyDescent="0.3">
      <c r="A1280" s="10" t="s">
        <v>2570</v>
      </c>
      <c r="B1280" s="10" t="s">
        <v>2593</v>
      </c>
      <c r="C1280" s="10" t="s">
        <v>2594</v>
      </c>
      <c r="D1280" s="11">
        <v>45363</v>
      </c>
      <c r="E1280" s="12">
        <v>105000</v>
      </c>
      <c r="F1280" s="10" t="s">
        <v>27</v>
      </c>
      <c r="G1280" s="10" t="s">
        <v>28</v>
      </c>
      <c r="H1280" s="12">
        <v>105000</v>
      </c>
      <c r="I1280" s="12">
        <v>32300</v>
      </c>
      <c r="J1280" s="13">
        <f t="shared" ref="J1280:J1326" si="80">I1280/H1280*100</f>
        <v>30.761904761904763</v>
      </c>
      <c r="K1280" s="12">
        <v>90736</v>
      </c>
      <c r="L1280" s="12">
        <v>10000</v>
      </c>
      <c r="M1280" s="12">
        <f t="shared" ref="M1280:M1326" si="81">H1280-L1280</f>
        <v>95000</v>
      </c>
      <c r="N1280" s="12">
        <v>103507</v>
      </c>
      <c r="O1280" s="14">
        <f t="shared" ref="O1280:O1326" si="82">M1280/N1280</f>
        <v>0.91781232187195072</v>
      </c>
      <c r="P1280" s="15">
        <v>1086</v>
      </c>
      <c r="Q1280" s="16">
        <f t="shared" ref="Q1280:Q1326" si="83">M1280/P1280</f>
        <v>87.476979742173114</v>
      </c>
      <c r="R1280" s="17" t="s">
        <v>2570</v>
      </c>
      <c r="S1280" s="18">
        <f>ABS(O1366-O1280)*100</f>
        <v>91.781232187195073</v>
      </c>
      <c r="T1280" s="10" t="s">
        <v>2200</v>
      </c>
      <c r="U1280" s="10" t="s">
        <v>36</v>
      </c>
      <c r="V1280" s="12">
        <v>10000</v>
      </c>
      <c r="W1280" s="10" t="s">
        <v>31</v>
      </c>
      <c r="X1280" s="10" t="s">
        <v>1930</v>
      </c>
      <c r="Y1280" s="10" t="s">
        <v>33</v>
      </c>
      <c r="Z1280" s="10">
        <v>63</v>
      </c>
    </row>
    <row r="1281" spans="1:26" x14ac:dyDescent="0.3">
      <c r="A1281" s="19" t="s">
        <v>2570</v>
      </c>
      <c r="B1281" s="19" t="s">
        <v>2595</v>
      </c>
      <c r="C1281" s="19" t="s">
        <v>2596</v>
      </c>
      <c r="D1281" s="20">
        <v>45121</v>
      </c>
      <c r="E1281" s="21">
        <v>102000</v>
      </c>
      <c r="F1281" s="19" t="s">
        <v>27</v>
      </c>
      <c r="G1281" s="19" t="s">
        <v>28</v>
      </c>
      <c r="H1281" s="21">
        <v>102000</v>
      </c>
      <c r="I1281" s="21">
        <v>33400</v>
      </c>
      <c r="J1281" s="22">
        <f t="shared" si="80"/>
        <v>32.745098039215684</v>
      </c>
      <c r="K1281" s="21">
        <v>93925</v>
      </c>
      <c r="L1281" s="21">
        <v>10000</v>
      </c>
      <c r="M1281" s="21">
        <f t="shared" si="81"/>
        <v>92000</v>
      </c>
      <c r="N1281" s="21">
        <v>107596</v>
      </c>
      <c r="O1281" s="23">
        <f t="shared" si="82"/>
        <v>0.85505037361983716</v>
      </c>
      <c r="P1281" s="24">
        <v>1113</v>
      </c>
      <c r="Q1281" s="25">
        <f t="shared" si="83"/>
        <v>82.659478885893975</v>
      </c>
      <c r="R1281" s="26" t="s">
        <v>2570</v>
      </c>
      <c r="S1281" s="27">
        <f>ABS(O1366-O1281)*100</f>
        <v>85.50503736198371</v>
      </c>
      <c r="T1281" s="19" t="s">
        <v>2200</v>
      </c>
      <c r="U1281" s="19" t="s">
        <v>36</v>
      </c>
      <c r="V1281" s="21">
        <v>10000</v>
      </c>
      <c r="W1281" s="19" t="s">
        <v>31</v>
      </c>
      <c r="X1281" s="19" t="s">
        <v>1930</v>
      </c>
      <c r="Y1281" s="19" t="s">
        <v>33</v>
      </c>
      <c r="Z1281" s="19">
        <v>63</v>
      </c>
    </row>
    <row r="1282" spans="1:26" x14ac:dyDescent="0.3">
      <c r="A1282" s="19" t="s">
        <v>2570</v>
      </c>
      <c r="B1282" s="19" t="s">
        <v>2597</v>
      </c>
      <c r="C1282" s="19" t="s">
        <v>2598</v>
      </c>
      <c r="D1282" s="20">
        <v>45491</v>
      </c>
      <c r="E1282" s="21">
        <v>151000</v>
      </c>
      <c r="F1282" s="19" t="s">
        <v>27</v>
      </c>
      <c r="G1282" s="19" t="s">
        <v>28</v>
      </c>
      <c r="H1282" s="21">
        <v>151000</v>
      </c>
      <c r="I1282" s="21">
        <v>54700</v>
      </c>
      <c r="J1282" s="22">
        <f t="shared" si="80"/>
        <v>36.225165562913908</v>
      </c>
      <c r="K1282" s="21">
        <v>129326</v>
      </c>
      <c r="L1282" s="21">
        <v>10000</v>
      </c>
      <c r="M1282" s="21">
        <f t="shared" si="81"/>
        <v>141000</v>
      </c>
      <c r="N1282" s="21">
        <v>152982</v>
      </c>
      <c r="O1282" s="23">
        <f t="shared" si="82"/>
        <v>0.92167706004627992</v>
      </c>
      <c r="P1282" s="24">
        <v>1716</v>
      </c>
      <c r="Q1282" s="25">
        <f t="shared" si="83"/>
        <v>82.167832167832174</v>
      </c>
      <c r="R1282" s="26" t="s">
        <v>2570</v>
      </c>
      <c r="S1282" s="27">
        <f>ABS(O1366-O1282)*100</f>
        <v>92.167706004627988</v>
      </c>
      <c r="T1282" s="19" t="s">
        <v>2576</v>
      </c>
      <c r="U1282" s="19" t="s">
        <v>36</v>
      </c>
      <c r="V1282" s="21">
        <v>10000</v>
      </c>
      <c r="W1282" s="19" t="s">
        <v>31</v>
      </c>
      <c r="X1282" s="19" t="s">
        <v>1930</v>
      </c>
      <c r="Y1282" s="19" t="s">
        <v>33</v>
      </c>
      <c r="Z1282" s="19">
        <v>63</v>
      </c>
    </row>
    <row r="1283" spans="1:26" x14ac:dyDescent="0.3">
      <c r="A1283" s="10" t="s">
        <v>2570</v>
      </c>
      <c r="B1283" s="10" t="s">
        <v>2599</v>
      </c>
      <c r="C1283" s="10" t="s">
        <v>2600</v>
      </c>
      <c r="D1283" s="11">
        <v>45051</v>
      </c>
      <c r="E1283" s="12">
        <v>132000</v>
      </c>
      <c r="F1283" s="10" t="s">
        <v>69</v>
      </c>
      <c r="G1283" s="10" t="s">
        <v>28</v>
      </c>
      <c r="H1283" s="12">
        <v>132000</v>
      </c>
      <c r="I1283" s="12">
        <v>44000</v>
      </c>
      <c r="J1283" s="13">
        <f t="shared" si="80"/>
        <v>33.333333333333329</v>
      </c>
      <c r="K1283" s="12">
        <v>126066</v>
      </c>
      <c r="L1283" s="12">
        <v>10000</v>
      </c>
      <c r="M1283" s="12">
        <f t="shared" si="81"/>
        <v>122000</v>
      </c>
      <c r="N1283" s="12">
        <v>148802</v>
      </c>
      <c r="O1283" s="14">
        <f t="shared" si="82"/>
        <v>0.81988145320627415</v>
      </c>
      <c r="P1283" s="15">
        <v>1716</v>
      </c>
      <c r="Q1283" s="16">
        <f t="shared" si="83"/>
        <v>71.095571095571103</v>
      </c>
      <c r="R1283" s="17" t="s">
        <v>2570</v>
      </c>
      <c r="S1283" s="18">
        <f>ABS(O1366-O1283)*100</f>
        <v>81.98814532062741</v>
      </c>
      <c r="T1283" s="10" t="s">
        <v>2576</v>
      </c>
      <c r="U1283" s="10" t="s">
        <v>36</v>
      </c>
      <c r="V1283" s="12">
        <v>10000</v>
      </c>
      <c r="W1283" s="10" t="s">
        <v>31</v>
      </c>
      <c r="X1283" s="10" t="s">
        <v>1930</v>
      </c>
      <c r="Y1283" s="10" t="s">
        <v>33</v>
      </c>
      <c r="Z1283" s="10">
        <v>63</v>
      </c>
    </row>
    <row r="1284" spans="1:26" x14ac:dyDescent="0.3">
      <c r="A1284" s="10" t="s">
        <v>2570</v>
      </c>
      <c r="B1284" s="10" t="s">
        <v>2599</v>
      </c>
      <c r="C1284" s="10" t="s">
        <v>2600</v>
      </c>
      <c r="D1284" s="11">
        <v>45744</v>
      </c>
      <c r="E1284" s="12">
        <v>165000</v>
      </c>
      <c r="F1284" s="10" t="s">
        <v>27</v>
      </c>
      <c r="G1284" s="10" t="s">
        <v>28</v>
      </c>
      <c r="H1284" s="12">
        <v>165000</v>
      </c>
      <c r="I1284" s="12">
        <v>53200</v>
      </c>
      <c r="J1284" s="13">
        <f t="shared" si="80"/>
        <v>32.242424242424242</v>
      </c>
      <c r="K1284" s="12">
        <v>126066</v>
      </c>
      <c r="L1284" s="12">
        <v>10000</v>
      </c>
      <c r="M1284" s="12">
        <f t="shared" si="81"/>
        <v>155000</v>
      </c>
      <c r="N1284" s="12">
        <v>148802</v>
      </c>
      <c r="O1284" s="14">
        <f t="shared" si="82"/>
        <v>1.0416526659587908</v>
      </c>
      <c r="P1284" s="15">
        <v>1716</v>
      </c>
      <c r="Q1284" s="16">
        <f t="shared" si="83"/>
        <v>90.326340326340329</v>
      </c>
      <c r="R1284" s="17" t="s">
        <v>2570</v>
      </c>
      <c r="S1284" s="18">
        <f>ABS(O1366-O1284)*100</f>
        <v>104.16526659587907</v>
      </c>
      <c r="T1284" s="10" t="s">
        <v>2576</v>
      </c>
      <c r="U1284" s="10" t="s">
        <v>31</v>
      </c>
      <c r="V1284" s="12">
        <v>10000</v>
      </c>
      <c r="W1284" s="10" t="s">
        <v>31</v>
      </c>
      <c r="X1284" s="10" t="s">
        <v>1930</v>
      </c>
      <c r="Y1284" s="10" t="s">
        <v>33</v>
      </c>
      <c r="Z1284" s="10">
        <v>63</v>
      </c>
    </row>
    <row r="1285" spans="1:26" x14ac:dyDescent="0.3">
      <c r="A1285" s="10" t="s">
        <v>2688</v>
      </c>
      <c r="B1285" s="10" t="s">
        <v>2686</v>
      </c>
      <c r="C1285" s="10" t="s">
        <v>2687</v>
      </c>
      <c r="D1285" s="11">
        <v>45476</v>
      </c>
      <c r="E1285" s="12">
        <v>70000</v>
      </c>
      <c r="F1285" s="10" t="s">
        <v>27</v>
      </c>
      <c r="G1285" s="10" t="s">
        <v>28</v>
      </c>
      <c r="H1285" s="12">
        <v>70000</v>
      </c>
      <c r="I1285" s="12">
        <v>35200</v>
      </c>
      <c r="J1285" s="13">
        <f t="shared" si="80"/>
        <v>50.285714285714292</v>
      </c>
      <c r="K1285" s="12">
        <v>77600</v>
      </c>
      <c r="L1285" s="12">
        <v>10286</v>
      </c>
      <c r="M1285" s="12">
        <f t="shared" si="81"/>
        <v>59714</v>
      </c>
      <c r="N1285" s="12">
        <v>77819</v>
      </c>
      <c r="O1285" s="14">
        <f t="shared" si="82"/>
        <v>0.76734473586142204</v>
      </c>
      <c r="P1285" s="15">
        <v>968</v>
      </c>
      <c r="Q1285" s="16">
        <f t="shared" si="83"/>
        <v>61.688016528925623</v>
      </c>
      <c r="R1285" s="17" t="s">
        <v>2688</v>
      </c>
      <c r="S1285" s="18">
        <f>ABS(O1325-O1285)*100</f>
        <v>12.727925444882992</v>
      </c>
      <c r="T1285" s="10" t="s">
        <v>2200</v>
      </c>
      <c r="U1285" s="10" t="s">
        <v>36</v>
      </c>
      <c r="V1285" s="12">
        <v>10000</v>
      </c>
      <c r="W1285" s="10" t="s">
        <v>31</v>
      </c>
      <c r="X1285" s="10" t="s">
        <v>2689</v>
      </c>
      <c r="Y1285" s="10" t="s">
        <v>33</v>
      </c>
      <c r="Z1285" s="10">
        <v>50</v>
      </c>
    </row>
    <row r="1286" spans="1:26" x14ac:dyDescent="0.3">
      <c r="A1286" s="55" t="s">
        <v>2688</v>
      </c>
      <c r="B1286" s="10" t="s">
        <v>2809</v>
      </c>
      <c r="C1286" s="10" t="s">
        <v>2810</v>
      </c>
      <c r="D1286" s="11">
        <v>45371</v>
      </c>
      <c r="E1286" s="12">
        <v>55000</v>
      </c>
      <c r="F1286" s="10" t="s">
        <v>27</v>
      </c>
      <c r="G1286" s="10" t="s">
        <v>2781</v>
      </c>
      <c r="H1286" s="12">
        <v>55000</v>
      </c>
      <c r="I1286" s="12">
        <v>28800</v>
      </c>
      <c r="J1286" s="13">
        <f t="shared" si="80"/>
        <v>52.363636363636367</v>
      </c>
      <c r="K1286" s="12">
        <v>77600</v>
      </c>
      <c r="L1286" s="12">
        <v>10286</v>
      </c>
      <c r="M1286" s="12">
        <f t="shared" si="81"/>
        <v>44714</v>
      </c>
      <c r="N1286" s="12">
        <v>77819</v>
      </c>
      <c r="O1286" s="14">
        <f t="shared" si="82"/>
        <v>0.57458975314511884</v>
      </c>
      <c r="P1286" s="15">
        <v>968</v>
      </c>
      <c r="Q1286" s="16">
        <f t="shared" si="83"/>
        <v>46.192148760330582</v>
      </c>
      <c r="R1286" s="17" t="s">
        <v>2688</v>
      </c>
      <c r="S1286" s="18">
        <f>ABS(O1326-O1286)*100</f>
        <v>25.300286883245814</v>
      </c>
      <c r="T1286" s="10" t="s">
        <v>2200</v>
      </c>
      <c r="U1286" s="10" t="s">
        <v>36</v>
      </c>
      <c r="V1286" s="12">
        <v>10000</v>
      </c>
      <c r="W1286" s="10" t="s">
        <v>31</v>
      </c>
      <c r="X1286" s="10" t="s">
        <v>2689</v>
      </c>
      <c r="Y1286" s="10" t="s">
        <v>33</v>
      </c>
      <c r="Z1286" s="10">
        <v>50</v>
      </c>
    </row>
    <row r="1287" spans="1:26" x14ac:dyDescent="0.3">
      <c r="A1287" s="19" t="s">
        <v>2688</v>
      </c>
      <c r="B1287" s="19" t="s">
        <v>2690</v>
      </c>
      <c r="C1287" s="19" t="s">
        <v>2691</v>
      </c>
      <c r="D1287" s="20">
        <v>45428</v>
      </c>
      <c r="E1287" s="21">
        <v>82000</v>
      </c>
      <c r="F1287" s="19" t="s">
        <v>27</v>
      </c>
      <c r="G1287" s="19" t="s">
        <v>28</v>
      </c>
      <c r="H1287" s="21">
        <v>82000</v>
      </c>
      <c r="I1287" s="21">
        <v>35700</v>
      </c>
      <c r="J1287" s="22">
        <f t="shared" si="80"/>
        <v>43.536585365853661</v>
      </c>
      <c r="K1287" s="21">
        <v>78570</v>
      </c>
      <c r="L1287" s="21">
        <v>10286</v>
      </c>
      <c r="M1287" s="21">
        <f t="shared" si="81"/>
        <v>71714</v>
      </c>
      <c r="N1287" s="21">
        <v>78941</v>
      </c>
      <c r="O1287" s="23">
        <f t="shared" si="82"/>
        <v>0.908450615016278</v>
      </c>
      <c r="P1287" s="24">
        <v>968</v>
      </c>
      <c r="Q1287" s="25">
        <f t="shared" si="83"/>
        <v>74.084710743801651</v>
      </c>
      <c r="R1287" s="26" t="s">
        <v>2688</v>
      </c>
      <c r="S1287" s="27">
        <f>ABS(O1326-O1287)*100</f>
        <v>8.0857993038701004</v>
      </c>
      <c r="T1287" s="19" t="s">
        <v>2200</v>
      </c>
      <c r="U1287" s="19" t="s">
        <v>31</v>
      </c>
      <c r="V1287" s="21">
        <v>10000</v>
      </c>
      <c r="W1287" s="19" t="s">
        <v>31</v>
      </c>
      <c r="X1287" s="19" t="s">
        <v>2689</v>
      </c>
      <c r="Y1287" s="19" t="s">
        <v>33</v>
      </c>
      <c r="Z1287" s="19">
        <v>50</v>
      </c>
    </row>
    <row r="1288" spans="1:26" x14ac:dyDescent="0.3">
      <c r="A1288" s="19" t="s">
        <v>2688</v>
      </c>
      <c r="B1288" s="19" t="s">
        <v>2692</v>
      </c>
      <c r="C1288" s="19" t="s">
        <v>2693</v>
      </c>
      <c r="D1288" s="20">
        <v>45582</v>
      </c>
      <c r="E1288" s="21">
        <v>90000</v>
      </c>
      <c r="F1288" s="19" t="s">
        <v>27</v>
      </c>
      <c r="G1288" s="19" t="s">
        <v>28</v>
      </c>
      <c r="H1288" s="21">
        <v>90000</v>
      </c>
      <c r="I1288" s="21">
        <v>35200</v>
      </c>
      <c r="J1288" s="22">
        <f t="shared" si="80"/>
        <v>39.111111111111114</v>
      </c>
      <c r="K1288" s="21">
        <v>77600</v>
      </c>
      <c r="L1288" s="21">
        <v>10286</v>
      </c>
      <c r="M1288" s="21">
        <f t="shared" si="81"/>
        <v>79714</v>
      </c>
      <c r="N1288" s="21">
        <v>77819</v>
      </c>
      <c r="O1288" s="23">
        <f t="shared" si="82"/>
        <v>1.0243513794831596</v>
      </c>
      <c r="P1288" s="24">
        <v>968</v>
      </c>
      <c r="Q1288" s="25">
        <f t="shared" si="83"/>
        <v>82.349173553719012</v>
      </c>
      <c r="R1288" s="26" t="s">
        <v>2688</v>
      </c>
      <c r="S1288" s="27">
        <f>ABS(O1326-O1288)*100</f>
        <v>19.675875750558259</v>
      </c>
      <c r="T1288" s="19" t="s">
        <v>2200</v>
      </c>
      <c r="U1288" s="19" t="s">
        <v>31</v>
      </c>
      <c r="V1288" s="21">
        <v>10000</v>
      </c>
      <c r="W1288" s="19" t="s">
        <v>31</v>
      </c>
      <c r="X1288" s="19" t="s">
        <v>2689</v>
      </c>
      <c r="Y1288" s="19" t="s">
        <v>33</v>
      </c>
      <c r="Z1288" s="19">
        <v>50</v>
      </c>
    </row>
    <row r="1289" spans="1:26" x14ac:dyDescent="0.3">
      <c r="A1289" s="10" t="s">
        <v>2688</v>
      </c>
      <c r="B1289" s="10" t="s">
        <v>2694</v>
      </c>
      <c r="C1289" s="10" t="s">
        <v>2695</v>
      </c>
      <c r="D1289" s="11">
        <v>45202</v>
      </c>
      <c r="E1289" s="12">
        <v>83500</v>
      </c>
      <c r="F1289" s="10" t="s">
        <v>27</v>
      </c>
      <c r="G1289" s="10" t="s">
        <v>28</v>
      </c>
      <c r="H1289" s="12">
        <v>83500</v>
      </c>
      <c r="I1289" s="12">
        <v>28800</v>
      </c>
      <c r="J1289" s="13">
        <f t="shared" si="80"/>
        <v>34.491017964071858</v>
      </c>
      <c r="K1289" s="12">
        <v>77600</v>
      </c>
      <c r="L1289" s="12">
        <v>10286</v>
      </c>
      <c r="M1289" s="12">
        <f t="shared" si="81"/>
        <v>73214</v>
      </c>
      <c r="N1289" s="12">
        <v>77819</v>
      </c>
      <c r="O1289" s="14">
        <f t="shared" si="82"/>
        <v>0.94082422030609492</v>
      </c>
      <c r="P1289" s="15">
        <v>968</v>
      </c>
      <c r="Q1289" s="16">
        <f t="shared" si="83"/>
        <v>75.634297520661164</v>
      </c>
      <c r="R1289" s="17" t="s">
        <v>2688</v>
      </c>
      <c r="S1289" s="18">
        <f>ABS(O1326-O1289)*100</f>
        <v>11.323159832851793</v>
      </c>
      <c r="T1289" s="10" t="s">
        <v>2200</v>
      </c>
      <c r="U1289" s="10" t="s">
        <v>36</v>
      </c>
      <c r="V1289" s="12">
        <v>10000</v>
      </c>
      <c r="W1289" s="10" t="s">
        <v>31</v>
      </c>
      <c r="X1289" s="10" t="s">
        <v>2689</v>
      </c>
      <c r="Y1289" s="10" t="s">
        <v>33</v>
      </c>
      <c r="Z1289" s="10">
        <v>50</v>
      </c>
    </row>
    <row r="1290" spans="1:26" x14ac:dyDescent="0.3">
      <c r="A1290" s="10" t="s">
        <v>2688</v>
      </c>
      <c r="B1290" s="10" t="s">
        <v>2696</v>
      </c>
      <c r="C1290" s="10" t="s">
        <v>2697</v>
      </c>
      <c r="D1290" s="11">
        <v>45565</v>
      </c>
      <c r="E1290" s="12">
        <v>60000</v>
      </c>
      <c r="F1290" s="10" t="s">
        <v>27</v>
      </c>
      <c r="G1290" s="10" t="s">
        <v>28</v>
      </c>
      <c r="H1290" s="12">
        <v>60000</v>
      </c>
      <c r="I1290" s="12">
        <v>35200</v>
      </c>
      <c r="J1290" s="13">
        <f t="shared" si="80"/>
        <v>58.666666666666664</v>
      </c>
      <c r="K1290" s="12">
        <v>77600</v>
      </c>
      <c r="L1290" s="12">
        <v>10286</v>
      </c>
      <c r="M1290" s="12">
        <f t="shared" si="81"/>
        <v>49714</v>
      </c>
      <c r="N1290" s="12">
        <v>77819</v>
      </c>
      <c r="O1290" s="14">
        <f t="shared" si="82"/>
        <v>0.63884141405055317</v>
      </c>
      <c r="P1290" s="15">
        <v>968</v>
      </c>
      <c r="Q1290" s="16">
        <f t="shared" si="83"/>
        <v>51.357438016528924</v>
      </c>
      <c r="R1290" s="17" t="s">
        <v>2688</v>
      </c>
      <c r="S1290" s="18">
        <f>ABS(O1326-O1290)*100</f>
        <v>18.875120792702383</v>
      </c>
      <c r="T1290" s="10" t="s">
        <v>2200</v>
      </c>
      <c r="U1290" s="10" t="s">
        <v>36</v>
      </c>
      <c r="V1290" s="12">
        <v>10000</v>
      </c>
      <c r="W1290" s="10" t="s">
        <v>31</v>
      </c>
      <c r="X1290" s="10" t="s">
        <v>2689</v>
      </c>
      <c r="Y1290" s="10" t="s">
        <v>33</v>
      </c>
      <c r="Z1290" s="10">
        <v>50</v>
      </c>
    </row>
    <row r="1291" spans="1:26" x14ac:dyDescent="0.3">
      <c r="A1291" s="19" t="s">
        <v>2688</v>
      </c>
      <c r="B1291" s="19" t="s">
        <v>2698</v>
      </c>
      <c r="C1291" s="19" t="s">
        <v>2699</v>
      </c>
      <c r="D1291" s="20">
        <v>45474</v>
      </c>
      <c r="E1291" s="21">
        <v>30000</v>
      </c>
      <c r="F1291" s="19" t="s">
        <v>27</v>
      </c>
      <c r="G1291" s="19" t="s">
        <v>28</v>
      </c>
      <c r="H1291" s="21">
        <v>30000</v>
      </c>
      <c r="I1291" s="21">
        <v>35900</v>
      </c>
      <c r="J1291" s="22">
        <f t="shared" si="80"/>
        <v>119.66666666666667</v>
      </c>
      <c r="K1291" s="21">
        <v>79203</v>
      </c>
      <c r="L1291" s="21">
        <v>10429</v>
      </c>
      <c r="M1291" s="21">
        <f t="shared" si="81"/>
        <v>19571</v>
      </c>
      <c r="N1291" s="21">
        <v>79507</v>
      </c>
      <c r="O1291" s="23">
        <f t="shared" si="82"/>
        <v>0.24615442665425685</v>
      </c>
      <c r="P1291" s="24">
        <v>1008</v>
      </c>
      <c r="Q1291" s="25">
        <f t="shared" si="83"/>
        <v>19.415674603174605</v>
      </c>
      <c r="R1291" s="26" t="s">
        <v>2688</v>
      </c>
      <c r="S1291" s="27">
        <f>ABS(O1326-O1291)*100</f>
        <v>58.14381953233201</v>
      </c>
      <c r="T1291" s="19" t="s">
        <v>2200</v>
      </c>
      <c r="U1291" s="19" t="s">
        <v>36</v>
      </c>
      <c r="V1291" s="21">
        <v>10000</v>
      </c>
      <c r="W1291" s="19" t="s">
        <v>31</v>
      </c>
      <c r="X1291" s="19" t="s">
        <v>2689</v>
      </c>
      <c r="Y1291" s="19" t="s">
        <v>33</v>
      </c>
      <c r="Z1291" s="19">
        <v>50</v>
      </c>
    </row>
    <row r="1292" spans="1:26" x14ac:dyDescent="0.3">
      <c r="A1292" s="19" t="s">
        <v>2688</v>
      </c>
      <c r="B1292" s="19" t="s">
        <v>2700</v>
      </c>
      <c r="C1292" s="19" t="s">
        <v>2701</v>
      </c>
      <c r="D1292" s="20">
        <v>45531</v>
      </c>
      <c r="E1292" s="21">
        <v>85000</v>
      </c>
      <c r="F1292" s="19" t="s">
        <v>27</v>
      </c>
      <c r="G1292" s="19" t="s">
        <v>28</v>
      </c>
      <c r="H1292" s="21">
        <v>85000</v>
      </c>
      <c r="I1292" s="21">
        <v>36700</v>
      </c>
      <c r="J1292" s="22">
        <f t="shared" si="80"/>
        <v>43.176470588235297</v>
      </c>
      <c r="K1292" s="21">
        <v>81055</v>
      </c>
      <c r="L1292" s="21">
        <v>10429</v>
      </c>
      <c r="M1292" s="21">
        <f t="shared" si="81"/>
        <v>74571</v>
      </c>
      <c r="N1292" s="21">
        <v>81648</v>
      </c>
      <c r="O1292" s="23">
        <f t="shared" si="82"/>
        <v>0.91332304526748975</v>
      </c>
      <c r="P1292" s="24">
        <v>1008</v>
      </c>
      <c r="Q1292" s="25">
        <f t="shared" si="83"/>
        <v>73.979166666666671</v>
      </c>
      <c r="R1292" s="26" t="s">
        <v>2688</v>
      </c>
      <c r="S1292" s="27">
        <f>ABS(O1326-O1292)*100</f>
        <v>8.5730423289912761</v>
      </c>
      <c r="T1292" s="19" t="s">
        <v>2200</v>
      </c>
      <c r="U1292" s="19" t="s">
        <v>36</v>
      </c>
      <c r="V1292" s="21">
        <v>10000</v>
      </c>
      <c r="W1292" s="19" t="s">
        <v>31</v>
      </c>
      <c r="X1292" s="19" t="s">
        <v>2689</v>
      </c>
      <c r="Y1292" s="19" t="s">
        <v>33</v>
      </c>
      <c r="Z1292" s="19">
        <v>50</v>
      </c>
    </row>
    <row r="1293" spans="1:26" x14ac:dyDescent="0.3">
      <c r="A1293" s="10" t="s">
        <v>2688</v>
      </c>
      <c r="B1293" s="10" t="s">
        <v>2702</v>
      </c>
      <c r="C1293" s="10" t="s">
        <v>2703</v>
      </c>
      <c r="D1293" s="11">
        <v>45645</v>
      </c>
      <c r="E1293" s="12">
        <v>85000</v>
      </c>
      <c r="F1293" s="10" t="s">
        <v>27</v>
      </c>
      <c r="G1293" s="10" t="s">
        <v>28</v>
      </c>
      <c r="H1293" s="12">
        <v>85000</v>
      </c>
      <c r="I1293" s="12">
        <v>36500</v>
      </c>
      <c r="J1293" s="13">
        <f t="shared" si="80"/>
        <v>42.941176470588232</v>
      </c>
      <c r="K1293" s="12">
        <v>80475</v>
      </c>
      <c r="L1293" s="12">
        <v>10429</v>
      </c>
      <c r="M1293" s="12">
        <f t="shared" si="81"/>
        <v>74571</v>
      </c>
      <c r="N1293" s="12">
        <v>80978</v>
      </c>
      <c r="O1293" s="14">
        <f t="shared" si="82"/>
        <v>0.92087974511595738</v>
      </c>
      <c r="P1293" s="15">
        <v>1032</v>
      </c>
      <c r="Q1293" s="16">
        <f t="shared" si="83"/>
        <v>72.258720930232556</v>
      </c>
      <c r="R1293" s="17" t="s">
        <v>2688</v>
      </c>
      <c r="S1293" s="18">
        <f>ABS(O1326-O1293)*100</f>
        <v>9.3287123138380394</v>
      </c>
      <c r="T1293" s="10" t="s">
        <v>2200</v>
      </c>
      <c r="U1293" s="10" t="s">
        <v>31</v>
      </c>
      <c r="V1293" s="12">
        <v>10000</v>
      </c>
      <c r="W1293" s="10" t="s">
        <v>31</v>
      </c>
      <c r="X1293" s="10" t="s">
        <v>2689</v>
      </c>
      <c r="Y1293" s="10" t="s">
        <v>33</v>
      </c>
      <c r="Z1293" s="10">
        <v>50</v>
      </c>
    </row>
    <row r="1294" spans="1:26" x14ac:dyDescent="0.3">
      <c r="A1294" s="10" t="s">
        <v>2688</v>
      </c>
      <c r="B1294" s="10" t="s">
        <v>2704</v>
      </c>
      <c r="C1294" s="10" t="s">
        <v>2705</v>
      </c>
      <c r="D1294" s="11">
        <v>45579</v>
      </c>
      <c r="E1294" s="12">
        <v>78000</v>
      </c>
      <c r="F1294" s="10" t="s">
        <v>27</v>
      </c>
      <c r="G1294" s="10" t="s">
        <v>28</v>
      </c>
      <c r="H1294" s="12">
        <v>78000</v>
      </c>
      <c r="I1294" s="12">
        <v>36600</v>
      </c>
      <c r="J1294" s="13">
        <f t="shared" si="80"/>
        <v>46.92307692307692</v>
      </c>
      <c r="K1294" s="12">
        <v>80744</v>
      </c>
      <c r="L1294" s="12">
        <v>10698</v>
      </c>
      <c r="M1294" s="12">
        <f t="shared" si="81"/>
        <v>67302</v>
      </c>
      <c r="N1294" s="12">
        <v>80978</v>
      </c>
      <c r="O1294" s="14">
        <f t="shared" si="82"/>
        <v>0.83111462372496236</v>
      </c>
      <c r="P1294" s="15">
        <v>1032</v>
      </c>
      <c r="Q1294" s="16">
        <f t="shared" si="83"/>
        <v>65.215116279069761</v>
      </c>
      <c r="R1294" s="17" t="s">
        <v>2688</v>
      </c>
      <c r="S1294" s="18">
        <f>ABS(O1326-O1294)*100</f>
        <v>0.35220017473853726</v>
      </c>
      <c r="T1294" s="10" t="s">
        <v>2200</v>
      </c>
      <c r="U1294" s="10" t="s">
        <v>31</v>
      </c>
      <c r="V1294" s="12">
        <v>10000</v>
      </c>
      <c r="W1294" s="10" t="s">
        <v>31</v>
      </c>
      <c r="X1294" s="10" t="s">
        <v>2689</v>
      </c>
      <c r="Y1294" s="10" t="s">
        <v>33</v>
      </c>
      <c r="Z1294" s="10">
        <v>50</v>
      </c>
    </row>
    <row r="1295" spans="1:26" x14ac:dyDescent="0.3">
      <c r="A1295" s="19" t="s">
        <v>2688</v>
      </c>
      <c r="B1295" s="19" t="s">
        <v>2706</v>
      </c>
      <c r="C1295" s="19" t="s">
        <v>2707</v>
      </c>
      <c r="D1295" s="20">
        <v>45672</v>
      </c>
      <c r="E1295" s="21">
        <v>30000</v>
      </c>
      <c r="F1295" s="19" t="s">
        <v>27</v>
      </c>
      <c r="G1295" s="19" t="s">
        <v>28</v>
      </c>
      <c r="H1295" s="21">
        <v>30000</v>
      </c>
      <c r="I1295" s="21">
        <v>35200</v>
      </c>
      <c r="J1295" s="22">
        <f t="shared" si="80"/>
        <v>117.33333333333333</v>
      </c>
      <c r="K1295" s="21">
        <v>77600</v>
      </c>
      <c r="L1295" s="21">
        <v>10286</v>
      </c>
      <c r="M1295" s="21">
        <f t="shared" si="81"/>
        <v>19714</v>
      </c>
      <c r="N1295" s="21">
        <v>77819</v>
      </c>
      <c r="O1295" s="23">
        <f t="shared" si="82"/>
        <v>0.25333144861794676</v>
      </c>
      <c r="P1295" s="24">
        <v>968</v>
      </c>
      <c r="Q1295" s="25">
        <f t="shared" si="83"/>
        <v>20.365702479338843</v>
      </c>
      <c r="R1295" s="26" t="s">
        <v>2688</v>
      </c>
      <c r="S1295" s="27">
        <f>ABS(O1326-O1295)*100</f>
        <v>57.426117335963021</v>
      </c>
      <c r="T1295" s="19" t="s">
        <v>2200</v>
      </c>
      <c r="U1295" s="19" t="s">
        <v>31</v>
      </c>
      <c r="V1295" s="21">
        <v>10000</v>
      </c>
      <c r="W1295" s="19" t="s">
        <v>31</v>
      </c>
      <c r="X1295" s="19" t="s">
        <v>2689</v>
      </c>
      <c r="Y1295" s="19" t="s">
        <v>33</v>
      </c>
      <c r="Z1295" s="19">
        <v>50</v>
      </c>
    </row>
    <row r="1296" spans="1:26" x14ac:dyDescent="0.3">
      <c r="A1296" s="19" t="s">
        <v>2688</v>
      </c>
      <c r="B1296" s="19" t="s">
        <v>2708</v>
      </c>
      <c r="C1296" s="19" t="s">
        <v>2709</v>
      </c>
      <c r="D1296" s="20">
        <v>45246</v>
      </c>
      <c r="E1296" s="21">
        <v>85000</v>
      </c>
      <c r="F1296" s="19" t="s">
        <v>27</v>
      </c>
      <c r="G1296" s="19" t="s">
        <v>28</v>
      </c>
      <c r="H1296" s="21">
        <v>85000</v>
      </c>
      <c r="I1296" s="21">
        <v>28800</v>
      </c>
      <c r="J1296" s="22">
        <f t="shared" si="80"/>
        <v>33.882352941176471</v>
      </c>
      <c r="K1296" s="21">
        <v>77600</v>
      </c>
      <c r="L1296" s="21">
        <v>10286</v>
      </c>
      <c r="M1296" s="21">
        <f t="shared" si="81"/>
        <v>74714</v>
      </c>
      <c r="N1296" s="21">
        <v>77819</v>
      </c>
      <c r="O1296" s="23">
        <f t="shared" si="82"/>
        <v>0.96009971857772525</v>
      </c>
      <c r="P1296" s="24">
        <v>968</v>
      </c>
      <c r="Q1296" s="25">
        <f t="shared" si="83"/>
        <v>77.183884297520663</v>
      </c>
      <c r="R1296" s="26" t="s">
        <v>2688</v>
      </c>
      <c r="S1296" s="27">
        <f>ABS(O1326-O1296)*100</f>
        <v>13.250709660014826</v>
      </c>
      <c r="T1296" s="19" t="s">
        <v>2200</v>
      </c>
      <c r="U1296" s="19" t="s">
        <v>36</v>
      </c>
      <c r="V1296" s="21">
        <v>10000</v>
      </c>
      <c r="W1296" s="19" t="s">
        <v>31</v>
      </c>
      <c r="X1296" s="19" t="s">
        <v>2689</v>
      </c>
      <c r="Y1296" s="19" t="s">
        <v>33</v>
      </c>
      <c r="Z1296" s="19">
        <v>50</v>
      </c>
    </row>
    <row r="1297" spans="1:26" x14ac:dyDescent="0.3">
      <c r="A1297" s="10" t="s">
        <v>2688</v>
      </c>
      <c r="B1297" s="10" t="s">
        <v>2710</v>
      </c>
      <c r="C1297" s="10" t="s">
        <v>2711</v>
      </c>
      <c r="D1297" s="11">
        <v>45247</v>
      </c>
      <c r="E1297" s="12">
        <v>85000</v>
      </c>
      <c r="F1297" s="10" t="s">
        <v>27</v>
      </c>
      <c r="G1297" s="10" t="s">
        <v>28</v>
      </c>
      <c r="H1297" s="12">
        <v>85000</v>
      </c>
      <c r="I1297" s="12">
        <v>29100</v>
      </c>
      <c r="J1297" s="13">
        <f t="shared" si="80"/>
        <v>34.235294117647058</v>
      </c>
      <c r="K1297" s="12">
        <v>78570</v>
      </c>
      <c r="L1297" s="12">
        <v>10286</v>
      </c>
      <c r="M1297" s="12">
        <f t="shared" si="81"/>
        <v>74714</v>
      </c>
      <c r="N1297" s="12">
        <v>78941</v>
      </c>
      <c r="O1297" s="14">
        <f t="shared" si="82"/>
        <v>0.94645368059690149</v>
      </c>
      <c r="P1297" s="15">
        <v>968</v>
      </c>
      <c r="Q1297" s="16">
        <f t="shared" si="83"/>
        <v>77.183884297520663</v>
      </c>
      <c r="R1297" s="17" t="s">
        <v>2688</v>
      </c>
      <c r="S1297" s="18">
        <f>ABS(O1326-O1297)*100</f>
        <v>11.88610586193245</v>
      </c>
      <c r="T1297" s="10" t="s">
        <v>2200</v>
      </c>
      <c r="U1297" s="10" t="s">
        <v>36</v>
      </c>
      <c r="V1297" s="12">
        <v>10000</v>
      </c>
      <c r="W1297" s="10" t="s">
        <v>31</v>
      </c>
      <c r="X1297" s="10" t="s">
        <v>2689</v>
      </c>
      <c r="Y1297" s="10" t="s">
        <v>33</v>
      </c>
      <c r="Z1297" s="10">
        <v>50</v>
      </c>
    </row>
    <row r="1298" spans="1:26" x14ac:dyDescent="0.3">
      <c r="A1298" s="10" t="s">
        <v>2688</v>
      </c>
      <c r="B1298" s="10" t="s">
        <v>2712</v>
      </c>
      <c r="C1298" s="10" t="s">
        <v>2713</v>
      </c>
      <c r="D1298" s="11">
        <v>45411</v>
      </c>
      <c r="E1298" s="12">
        <v>94000</v>
      </c>
      <c r="F1298" s="10" t="s">
        <v>27</v>
      </c>
      <c r="G1298" s="10" t="s">
        <v>28</v>
      </c>
      <c r="H1298" s="12">
        <v>94000</v>
      </c>
      <c r="I1298" s="12">
        <v>38600</v>
      </c>
      <c r="J1298" s="13">
        <f t="shared" si="80"/>
        <v>41.063829787234042</v>
      </c>
      <c r="K1298" s="12">
        <v>82703</v>
      </c>
      <c r="L1298" s="12">
        <v>10429</v>
      </c>
      <c r="M1298" s="12">
        <f t="shared" si="81"/>
        <v>83571</v>
      </c>
      <c r="N1298" s="12">
        <v>83553</v>
      </c>
      <c r="O1298" s="14">
        <f t="shared" si="82"/>
        <v>1.0002154321209293</v>
      </c>
      <c r="P1298" s="15">
        <v>1008</v>
      </c>
      <c r="Q1298" s="16">
        <f t="shared" si="83"/>
        <v>82.907738095238102</v>
      </c>
      <c r="R1298" s="17" t="s">
        <v>2688</v>
      </c>
      <c r="S1298" s="18">
        <f>ABS(O1326-O1298)*100</f>
        <v>17.262281014335233</v>
      </c>
      <c r="T1298" s="10" t="s">
        <v>2200</v>
      </c>
      <c r="U1298" s="10" t="s">
        <v>36</v>
      </c>
      <c r="V1298" s="12">
        <v>10000</v>
      </c>
      <c r="W1298" s="10" t="s">
        <v>31</v>
      </c>
      <c r="X1298" s="10" t="s">
        <v>2689</v>
      </c>
      <c r="Y1298" s="10" t="s">
        <v>33</v>
      </c>
      <c r="Z1298" s="10">
        <v>50</v>
      </c>
    </row>
    <row r="1299" spans="1:26" x14ac:dyDescent="0.3">
      <c r="A1299" s="19" t="s">
        <v>2688</v>
      </c>
      <c r="B1299" s="19" t="s">
        <v>2714</v>
      </c>
      <c r="C1299" s="19" t="s">
        <v>2715</v>
      </c>
      <c r="D1299" s="20">
        <v>45211</v>
      </c>
      <c r="E1299" s="21">
        <v>80000</v>
      </c>
      <c r="F1299" s="19" t="s">
        <v>27</v>
      </c>
      <c r="G1299" s="19" t="s">
        <v>28</v>
      </c>
      <c r="H1299" s="21">
        <v>80000</v>
      </c>
      <c r="I1299" s="21">
        <v>31900</v>
      </c>
      <c r="J1299" s="22">
        <f t="shared" si="80"/>
        <v>39.875</v>
      </c>
      <c r="K1299" s="21">
        <v>84017</v>
      </c>
      <c r="L1299" s="21">
        <v>10429</v>
      </c>
      <c r="M1299" s="21">
        <f t="shared" si="81"/>
        <v>69571</v>
      </c>
      <c r="N1299" s="21">
        <v>85072</v>
      </c>
      <c r="O1299" s="23">
        <f t="shared" si="82"/>
        <v>0.81778963701335339</v>
      </c>
      <c r="P1299" s="24">
        <v>1032</v>
      </c>
      <c r="Q1299" s="25">
        <f t="shared" si="83"/>
        <v>67.413759689922486</v>
      </c>
      <c r="R1299" s="26" t="s">
        <v>2688</v>
      </c>
      <c r="S1299" s="27">
        <f>ABS(O1326-O1299)*100</f>
        <v>0.98029849642236044</v>
      </c>
      <c r="T1299" s="19" t="s">
        <v>2200</v>
      </c>
      <c r="U1299" s="19" t="s">
        <v>36</v>
      </c>
      <c r="V1299" s="21">
        <v>10000</v>
      </c>
      <c r="W1299" s="19" t="s">
        <v>31</v>
      </c>
      <c r="X1299" s="19" t="s">
        <v>2689</v>
      </c>
      <c r="Y1299" s="19" t="s">
        <v>33</v>
      </c>
      <c r="Z1299" s="19">
        <v>50</v>
      </c>
    </row>
    <row r="1300" spans="1:26" x14ac:dyDescent="0.3">
      <c r="A1300" s="19" t="s">
        <v>2688</v>
      </c>
      <c r="B1300" s="19" t="s">
        <v>2716</v>
      </c>
      <c r="C1300" s="19" t="s">
        <v>2717</v>
      </c>
      <c r="D1300" s="20">
        <v>45729</v>
      </c>
      <c r="E1300" s="21">
        <v>65000</v>
      </c>
      <c r="F1300" s="19" t="s">
        <v>27</v>
      </c>
      <c r="G1300" s="19" t="s">
        <v>28</v>
      </c>
      <c r="H1300" s="21">
        <v>65000</v>
      </c>
      <c r="I1300" s="21">
        <v>35200</v>
      </c>
      <c r="J1300" s="22">
        <f t="shared" si="80"/>
        <v>54.153846153846153</v>
      </c>
      <c r="K1300" s="21">
        <v>77600</v>
      </c>
      <c r="L1300" s="21">
        <v>10286</v>
      </c>
      <c r="M1300" s="21">
        <f t="shared" si="81"/>
        <v>54714</v>
      </c>
      <c r="N1300" s="21">
        <v>77819</v>
      </c>
      <c r="O1300" s="23">
        <f t="shared" si="82"/>
        <v>0.70309307495598761</v>
      </c>
      <c r="P1300" s="24">
        <v>968</v>
      </c>
      <c r="Q1300" s="25">
        <f t="shared" si="83"/>
        <v>56.522727272727273</v>
      </c>
      <c r="R1300" s="26" t="s">
        <v>2688</v>
      </c>
      <c r="S1300" s="27">
        <f>ABS(O1326-O1300)*100</f>
        <v>12.449954702158939</v>
      </c>
      <c r="T1300" s="19" t="s">
        <v>2200</v>
      </c>
      <c r="U1300" s="19" t="s">
        <v>31</v>
      </c>
      <c r="V1300" s="21">
        <v>10000</v>
      </c>
      <c r="W1300" s="19" t="s">
        <v>31</v>
      </c>
      <c r="X1300" s="19" t="s">
        <v>2689</v>
      </c>
      <c r="Y1300" s="19" t="s">
        <v>33</v>
      </c>
      <c r="Z1300" s="19">
        <v>50</v>
      </c>
    </row>
    <row r="1301" spans="1:26" x14ac:dyDescent="0.3">
      <c r="A1301" s="10" t="s">
        <v>2688</v>
      </c>
      <c r="B1301" s="10" t="s">
        <v>2718</v>
      </c>
      <c r="C1301" s="10" t="s">
        <v>2719</v>
      </c>
      <c r="D1301" s="11">
        <v>45401</v>
      </c>
      <c r="E1301" s="12">
        <v>97000</v>
      </c>
      <c r="F1301" s="10" t="s">
        <v>27</v>
      </c>
      <c r="G1301" s="10" t="s">
        <v>28</v>
      </c>
      <c r="H1301" s="12">
        <v>97000</v>
      </c>
      <c r="I1301" s="12">
        <v>38600</v>
      </c>
      <c r="J1301" s="13">
        <f t="shared" si="80"/>
        <v>39.793814432989691</v>
      </c>
      <c r="K1301" s="12">
        <v>82703</v>
      </c>
      <c r="L1301" s="12">
        <v>10429</v>
      </c>
      <c r="M1301" s="12">
        <f t="shared" si="81"/>
        <v>86571</v>
      </c>
      <c r="N1301" s="12">
        <v>83553</v>
      </c>
      <c r="O1301" s="14">
        <f t="shared" si="82"/>
        <v>1.0361207856091343</v>
      </c>
      <c r="P1301" s="15">
        <v>1008</v>
      </c>
      <c r="Q1301" s="16">
        <f t="shared" si="83"/>
        <v>85.883928571428569</v>
      </c>
      <c r="R1301" s="17" t="s">
        <v>2688</v>
      </c>
      <c r="S1301" s="18">
        <f>ABS(O1326-O1301)*100</f>
        <v>20.852816363155736</v>
      </c>
      <c r="T1301" s="10" t="s">
        <v>2200</v>
      </c>
      <c r="U1301" s="10" t="s">
        <v>36</v>
      </c>
      <c r="V1301" s="12">
        <v>10000</v>
      </c>
      <c r="W1301" s="10" t="s">
        <v>31</v>
      </c>
      <c r="X1301" s="10" t="s">
        <v>2689</v>
      </c>
      <c r="Y1301" s="10" t="s">
        <v>33</v>
      </c>
      <c r="Z1301" s="10">
        <v>50</v>
      </c>
    </row>
    <row r="1302" spans="1:26" x14ac:dyDescent="0.3">
      <c r="A1302" s="10" t="s">
        <v>2688</v>
      </c>
      <c r="B1302" s="10" t="s">
        <v>2720</v>
      </c>
      <c r="C1302" s="10" t="s">
        <v>2721</v>
      </c>
      <c r="D1302" s="11">
        <v>45054</v>
      </c>
      <c r="E1302" s="12">
        <v>80850</v>
      </c>
      <c r="F1302" s="10" t="s">
        <v>27</v>
      </c>
      <c r="G1302" s="10" t="s">
        <v>28</v>
      </c>
      <c r="H1302" s="12">
        <v>80850</v>
      </c>
      <c r="I1302" s="12">
        <v>30800</v>
      </c>
      <c r="J1302" s="13">
        <f t="shared" si="80"/>
        <v>38.095238095238095</v>
      </c>
      <c r="K1302" s="12">
        <v>80951</v>
      </c>
      <c r="L1302" s="12">
        <v>10286</v>
      </c>
      <c r="M1302" s="12">
        <f t="shared" si="81"/>
        <v>70564</v>
      </c>
      <c r="N1302" s="12">
        <v>81693</v>
      </c>
      <c r="O1302" s="14">
        <f t="shared" si="82"/>
        <v>0.86377045768915328</v>
      </c>
      <c r="P1302" s="15">
        <v>968</v>
      </c>
      <c r="Q1302" s="16">
        <f t="shared" si="83"/>
        <v>72.896694214876035</v>
      </c>
      <c r="R1302" s="17" t="s">
        <v>2688</v>
      </c>
      <c r="S1302" s="18">
        <f>ABS(O1326-O1302)*100</f>
        <v>3.6177835711576289</v>
      </c>
      <c r="T1302" s="10" t="s">
        <v>2200</v>
      </c>
      <c r="U1302" s="10" t="s">
        <v>36</v>
      </c>
      <c r="V1302" s="12">
        <v>10000</v>
      </c>
      <c r="W1302" s="10" t="s">
        <v>31</v>
      </c>
      <c r="X1302" s="10" t="s">
        <v>2689</v>
      </c>
      <c r="Y1302" s="10" t="s">
        <v>33</v>
      </c>
      <c r="Z1302" s="10">
        <v>50</v>
      </c>
    </row>
    <row r="1303" spans="1:26" x14ac:dyDescent="0.3">
      <c r="A1303" s="19" t="s">
        <v>2688</v>
      </c>
      <c r="B1303" s="19" t="s">
        <v>2722</v>
      </c>
      <c r="C1303" s="19" t="s">
        <v>2723</v>
      </c>
      <c r="D1303" s="20">
        <v>45322</v>
      </c>
      <c r="E1303" s="21">
        <v>74200</v>
      </c>
      <c r="F1303" s="19" t="s">
        <v>27</v>
      </c>
      <c r="G1303" s="19" t="s">
        <v>28</v>
      </c>
      <c r="H1303" s="21">
        <v>74200</v>
      </c>
      <c r="I1303" s="21">
        <v>31100</v>
      </c>
      <c r="J1303" s="22">
        <f t="shared" si="80"/>
        <v>41.913746630727758</v>
      </c>
      <c r="K1303" s="21">
        <v>81921</v>
      </c>
      <c r="L1303" s="21">
        <v>10286</v>
      </c>
      <c r="M1303" s="21">
        <f t="shared" si="81"/>
        <v>63914</v>
      </c>
      <c r="N1303" s="21">
        <v>82815</v>
      </c>
      <c r="O1303" s="23">
        <f t="shared" si="82"/>
        <v>0.77176839944454512</v>
      </c>
      <c r="P1303" s="24">
        <v>968</v>
      </c>
      <c r="Q1303" s="25">
        <f t="shared" si="83"/>
        <v>66.026859504132233</v>
      </c>
      <c r="R1303" s="26" t="s">
        <v>2688</v>
      </c>
      <c r="S1303" s="27">
        <f>ABS(O1326-O1303)*100</f>
        <v>5.5824222533031875</v>
      </c>
      <c r="T1303" s="19" t="s">
        <v>2200</v>
      </c>
      <c r="U1303" s="19" t="s">
        <v>36</v>
      </c>
      <c r="V1303" s="21">
        <v>10000</v>
      </c>
      <c r="W1303" s="19" t="s">
        <v>31</v>
      </c>
      <c r="X1303" s="19" t="s">
        <v>2689</v>
      </c>
      <c r="Y1303" s="19" t="s">
        <v>33</v>
      </c>
      <c r="Z1303" s="19">
        <v>50</v>
      </c>
    </row>
    <row r="1304" spans="1:26" x14ac:dyDescent="0.3">
      <c r="A1304" s="19" t="s">
        <v>2688</v>
      </c>
      <c r="B1304" s="19" t="s">
        <v>2724</v>
      </c>
      <c r="C1304" s="19" t="s">
        <v>2725</v>
      </c>
      <c r="D1304" s="20">
        <v>45744</v>
      </c>
      <c r="E1304" s="21">
        <v>100000</v>
      </c>
      <c r="F1304" s="19" t="s">
        <v>27</v>
      </c>
      <c r="G1304" s="19" t="s">
        <v>28</v>
      </c>
      <c r="H1304" s="21">
        <v>100000</v>
      </c>
      <c r="I1304" s="21">
        <v>40100</v>
      </c>
      <c r="J1304" s="22">
        <f t="shared" si="80"/>
        <v>40.1</v>
      </c>
      <c r="K1304" s="21">
        <v>85950</v>
      </c>
      <c r="L1304" s="21">
        <v>10429</v>
      </c>
      <c r="M1304" s="21">
        <f t="shared" si="81"/>
        <v>89571</v>
      </c>
      <c r="N1304" s="21">
        <v>87307</v>
      </c>
      <c r="O1304" s="23">
        <f t="shared" si="82"/>
        <v>1.0259314831571351</v>
      </c>
      <c r="P1304" s="24">
        <v>1032</v>
      </c>
      <c r="Q1304" s="25">
        <f t="shared" si="83"/>
        <v>86.793604651162795</v>
      </c>
      <c r="R1304" s="26" t="s">
        <v>2688</v>
      </c>
      <c r="S1304" s="27">
        <f>ABS(O1326-O1304)*100</f>
        <v>19.833886117955814</v>
      </c>
      <c r="T1304" s="19" t="s">
        <v>2200</v>
      </c>
      <c r="U1304" s="19" t="s">
        <v>31</v>
      </c>
      <c r="V1304" s="21">
        <v>10000</v>
      </c>
      <c r="W1304" s="19" t="s">
        <v>31</v>
      </c>
      <c r="X1304" s="19" t="s">
        <v>2689</v>
      </c>
      <c r="Y1304" s="19" t="s">
        <v>33</v>
      </c>
      <c r="Z1304" s="19">
        <v>50</v>
      </c>
    </row>
    <row r="1305" spans="1:26" x14ac:dyDescent="0.3">
      <c r="A1305" s="10" t="s">
        <v>2688</v>
      </c>
      <c r="B1305" s="10" t="s">
        <v>2726</v>
      </c>
      <c r="C1305" s="10" t="s">
        <v>2727</v>
      </c>
      <c r="D1305" s="11">
        <v>45565</v>
      </c>
      <c r="E1305" s="12">
        <v>55000</v>
      </c>
      <c r="F1305" s="10" t="s">
        <v>27</v>
      </c>
      <c r="G1305" s="10" t="s">
        <v>28</v>
      </c>
      <c r="H1305" s="12">
        <v>55000</v>
      </c>
      <c r="I1305" s="12">
        <v>36500</v>
      </c>
      <c r="J1305" s="13">
        <f t="shared" si="80"/>
        <v>66.363636363636374</v>
      </c>
      <c r="K1305" s="12">
        <v>80475</v>
      </c>
      <c r="L1305" s="12">
        <v>10429</v>
      </c>
      <c r="M1305" s="12">
        <f t="shared" si="81"/>
        <v>44571</v>
      </c>
      <c r="N1305" s="12">
        <v>80978</v>
      </c>
      <c r="O1305" s="14">
        <f t="shared" si="82"/>
        <v>0.55040875299464054</v>
      </c>
      <c r="P1305" s="15">
        <v>1032</v>
      </c>
      <c r="Q1305" s="16">
        <f t="shared" si="83"/>
        <v>43.188953488372093</v>
      </c>
      <c r="R1305" s="17" t="s">
        <v>2688</v>
      </c>
      <c r="S1305" s="18">
        <f>ABS(O1326-O1305)*100</f>
        <v>27.718386898293645</v>
      </c>
      <c r="T1305" s="10" t="s">
        <v>2200</v>
      </c>
      <c r="U1305" s="10" t="s">
        <v>31</v>
      </c>
      <c r="V1305" s="12">
        <v>10000</v>
      </c>
      <c r="W1305" s="10" t="s">
        <v>31</v>
      </c>
      <c r="X1305" s="10" t="s">
        <v>2689</v>
      </c>
      <c r="Y1305" s="10" t="s">
        <v>33</v>
      </c>
      <c r="Z1305" s="10">
        <v>50</v>
      </c>
    </row>
    <row r="1306" spans="1:26" x14ac:dyDescent="0.3">
      <c r="A1306" s="10" t="s">
        <v>2688</v>
      </c>
      <c r="B1306" s="10" t="s">
        <v>2728</v>
      </c>
      <c r="C1306" s="10" t="s">
        <v>2729</v>
      </c>
      <c r="D1306" s="11">
        <v>45266</v>
      </c>
      <c r="E1306" s="12">
        <v>80000</v>
      </c>
      <c r="F1306" s="10" t="s">
        <v>27</v>
      </c>
      <c r="G1306" s="10" t="s">
        <v>28</v>
      </c>
      <c r="H1306" s="12">
        <v>80000</v>
      </c>
      <c r="I1306" s="12">
        <v>28800</v>
      </c>
      <c r="J1306" s="13">
        <f t="shared" si="80"/>
        <v>36</v>
      </c>
      <c r="K1306" s="12">
        <v>77600</v>
      </c>
      <c r="L1306" s="12">
        <v>10286</v>
      </c>
      <c r="M1306" s="12">
        <f t="shared" si="81"/>
        <v>69714</v>
      </c>
      <c r="N1306" s="12">
        <v>77819</v>
      </c>
      <c r="O1306" s="14">
        <f t="shared" si="82"/>
        <v>0.89584805767229081</v>
      </c>
      <c r="P1306" s="15">
        <v>968</v>
      </c>
      <c r="Q1306" s="16">
        <f t="shared" si="83"/>
        <v>72.018595041322314</v>
      </c>
      <c r="R1306" s="17" t="s">
        <v>2688</v>
      </c>
      <c r="S1306" s="18">
        <f>ABS(O1326-O1306)*100</f>
        <v>6.8255435694713817</v>
      </c>
      <c r="T1306" s="10" t="s">
        <v>2200</v>
      </c>
      <c r="U1306" s="10" t="s">
        <v>36</v>
      </c>
      <c r="V1306" s="12">
        <v>10000</v>
      </c>
      <c r="W1306" s="10" t="s">
        <v>31</v>
      </c>
      <c r="X1306" s="10" t="s">
        <v>2689</v>
      </c>
      <c r="Y1306" s="10" t="s">
        <v>33</v>
      </c>
      <c r="Z1306" s="10">
        <v>50</v>
      </c>
    </row>
    <row r="1307" spans="1:26" x14ac:dyDescent="0.3">
      <c r="A1307" s="19" t="s">
        <v>2688</v>
      </c>
      <c r="B1307" s="19" t="s">
        <v>2730</v>
      </c>
      <c r="C1307" s="19" t="s">
        <v>2731</v>
      </c>
      <c r="D1307" s="20">
        <v>45520</v>
      </c>
      <c r="E1307" s="21">
        <v>74900</v>
      </c>
      <c r="F1307" s="19" t="s">
        <v>27</v>
      </c>
      <c r="G1307" s="19" t="s">
        <v>28</v>
      </c>
      <c r="H1307" s="21">
        <v>74900</v>
      </c>
      <c r="I1307" s="21">
        <v>39200</v>
      </c>
      <c r="J1307" s="22">
        <f t="shared" si="80"/>
        <v>52.336448598130836</v>
      </c>
      <c r="K1307" s="21">
        <v>84017</v>
      </c>
      <c r="L1307" s="21">
        <v>10429</v>
      </c>
      <c r="M1307" s="21">
        <f t="shared" si="81"/>
        <v>64471</v>
      </c>
      <c r="N1307" s="21">
        <v>85072</v>
      </c>
      <c r="O1307" s="23">
        <f t="shared" si="82"/>
        <v>0.75784041752868159</v>
      </c>
      <c r="P1307" s="24">
        <v>1032</v>
      </c>
      <c r="Q1307" s="25">
        <f t="shared" si="83"/>
        <v>62.471899224806201</v>
      </c>
      <c r="R1307" s="26" t="s">
        <v>2688</v>
      </c>
      <c r="S1307" s="27">
        <f>ABS(O1326-O1307)*100</f>
        <v>6.9752204448895405</v>
      </c>
      <c r="T1307" s="19" t="s">
        <v>2200</v>
      </c>
      <c r="U1307" s="19" t="s">
        <v>36</v>
      </c>
      <c r="V1307" s="21">
        <v>10000</v>
      </c>
      <c r="W1307" s="19" t="s">
        <v>31</v>
      </c>
      <c r="X1307" s="19" t="s">
        <v>2689</v>
      </c>
      <c r="Y1307" s="19" t="s">
        <v>33</v>
      </c>
      <c r="Z1307" s="19">
        <v>50</v>
      </c>
    </row>
    <row r="1308" spans="1:26" x14ac:dyDescent="0.3">
      <c r="A1308" s="19" t="s">
        <v>2688</v>
      </c>
      <c r="B1308" s="19" t="s">
        <v>2732</v>
      </c>
      <c r="C1308" s="19" t="s">
        <v>2733</v>
      </c>
      <c r="D1308" s="20">
        <v>45394</v>
      </c>
      <c r="E1308" s="21">
        <v>88000</v>
      </c>
      <c r="F1308" s="19" t="s">
        <v>27</v>
      </c>
      <c r="G1308" s="19" t="s">
        <v>28</v>
      </c>
      <c r="H1308" s="21">
        <v>88000</v>
      </c>
      <c r="I1308" s="21">
        <v>38600</v>
      </c>
      <c r="J1308" s="22">
        <f t="shared" si="80"/>
        <v>43.863636363636367</v>
      </c>
      <c r="K1308" s="21">
        <v>82703</v>
      </c>
      <c r="L1308" s="21">
        <v>10429</v>
      </c>
      <c r="M1308" s="21">
        <f t="shared" si="81"/>
        <v>77571</v>
      </c>
      <c r="N1308" s="21">
        <v>83553</v>
      </c>
      <c r="O1308" s="23">
        <f t="shared" si="82"/>
        <v>0.92840472514451899</v>
      </c>
      <c r="P1308" s="24">
        <v>1008</v>
      </c>
      <c r="Q1308" s="25">
        <f t="shared" si="83"/>
        <v>76.955357142857139</v>
      </c>
      <c r="R1308" s="26" t="s">
        <v>2688</v>
      </c>
      <c r="S1308" s="27">
        <f>ABS(O1326-O1308)*100</f>
        <v>10.0812103166942</v>
      </c>
      <c r="T1308" s="19" t="s">
        <v>2200</v>
      </c>
      <c r="U1308" s="19" t="s">
        <v>36</v>
      </c>
      <c r="V1308" s="21">
        <v>10000</v>
      </c>
      <c r="W1308" s="19" t="s">
        <v>31</v>
      </c>
      <c r="X1308" s="19" t="s">
        <v>2689</v>
      </c>
      <c r="Y1308" s="19" t="s">
        <v>33</v>
      </c>
      <c r="Z1308" s="19">
        <v>50</v>
      </c>
    </row>
    <row r="1309" spans="1:26" x14ac:dyDescent="0.3">
      <c r="A1309" s="19" t="s">
        <v>1875</v>
      </c>
      <c r="B1309" s="19" t="s">
        <v>1873</v>
      </c>
      <c r="C1309" s="19" t="s">
        <v>1874</v>
      </c>
      <c r="D1309" s="20">
        <v>45223</v>
      </c>
      <c r="E1309" s="21">
        <v>384000</v>
      </c>
      <c r="F1309" s="19" t="s">
        <v>27</v>
      </c>
      <c r="G1309" s="19" t="s">
        <v>28</v>
      </c>
      <c r="H1309" s="21">
        <v>384000</v>
      </c>
      <c r="I1309" s="21">
        <v>167700</v>
      </c>
      <c r="J1309" s="22">
        <f t="shared" si="80"/>
        <v>43.671875</v>
      </c>
      <c r="K1309" s="21">
        <v>375546</v>
      </c>
      <c r="L1309" s="21">
        <v>35000</v>
      </c>
      <c r="M1309" s="21">
        <f t="shared" si="81"/>
        <v>349000</v>
      </c>
      <c r="N1309" s="21">
        <v>425682</v>
      </c>
      <c r="O1309" s="23">
        <f t="shared" si="82"/>
        <v>0.81986083508346608</v>
      </c>
      <c r="P1309" s="24">
        <v>2202</v>
      </c>
      <c r="Q1309" s="25">
        <f t="shared" si="83"/>
        <v>158.49227974568575</v>
      </c>
      <c r="R1309" s="26" t="s">
        <v>1875</v>
      </c>
      <c r="S1309" s="27">
        <f>ABS(O1726-O1309)*100</f>
        <v>81.98608350834661</v>
      </c>
      <c r="T1309" s="19" t="s">
        <v>30</v>
      </c>
      <c r="U1309" s="19" t="s">
        <v>36</v>
      </c>
      <c r="V1309" s="21">
        <v>35000</v>
      </c>
      <c r="W1309" s="19" t="s">
        <v>31</v>
      </c>
      <c r="X1309" s="19" t="s">
        <v>1876</v>
      </c>
      <c r="Y1309" s="19" t="s">
        <v>33</v>
      </c>
      <c r="Z1309" s="19">
        <v>91</v>
      </c>
    </row>
    <row r="1310" spans="1:26" x14ac:dyDescent="0.3">
      <c r="A1310" s="10" t="s">
        <v>1875</v>
      </c>
      <c r="B1310" s="10" t="s">
        <v>1877</v>
      </c>
      <c r="C1310" s="10" t="s">
        <v>1878</v>
      </c>
      <c r="D1310" s="11">
        <v>45170</v>
      </c>
      <c r="E1310" s="12">
        <v>389666</v>
      </c>
      <c r="F1310" s="10" t="s">
        <v>27</v>
      </c>
      <c r="G1310" s="10" t="s">
        <v>28</v>
      </c>
      <c r="H1310" s="12">
        <v>389666</v>
      </c>
      <c r="I1310" s="12">
        <v>88600</v>
      </c>
      <c r="J1310" s="13">
        <f t="shared" si="80"/>
        <v>22.737421278736146</v>
      </c>
      <c r="K1310" s="12">
        <v>383442</v>
      </c>
      <c r="L1310" s="12">
        <v>35000</v>
      </c>
      <c r="M1310" s="12">
        <f t="shared" si="81"/>
        <v>354666</v>
      </c>
      <c r="N1310" s="12">
        <v>435552</v>
      </c>
      <c r="O1310" s="14">
        <f t="shared" si="82"/>
        <v>0.81429083094555876</v>
      </c>
      <c r="P1310" s="15">
        <v>2214</v>
      </c>
      <c r="Q1310" s="16">
        <f t="shared" si="83"/>
        <v>160.19241192411923</v>
      </c>
      <c r="R1310" s="17" t="s">
        <v>1875</v>
      </c>
      <c r="S1310" s="18">
        <f>ABS(O1726-O1310)*100</f>
        <v>81.429083094555878</v>
      </c>
      <c r="T1310" s="10" t="s">
        <v>52</v>
      </c>
      <c r="U1310" s="10" t="s">
        <v>36</v>
      </c>
      <c r="V1310" s="12">
        <v>35000</v>
      </c>
      <c r="W1310" s="10" t="s">
        <v>31</v>
      </c>
      <c r="X1310" s="10" t="s">
        <v>1876</v>
      </c>
      <c r="Y1310" s="10" t="s">
        <v>33</v>
      </c>
      <c r="Z1310" s="10">
        <v>95</v>
      </c>
    </row>
    <row r="1311" spans="1:26" x14ac:dyDescent="0.3">
      <c r="A1311" s="10" t="s">
        <v>1875</v>
      </c>
      <c r="B1311" s="10" t="s">
        <v>1879</v>
      </c>
      <c r="C1311" s="10" t="s">
        <v>1880</v>
      </c>
      <c r="D1311" s="11">
        <v>45149</v>
      </c>
      <c r="E1311" s="12">
        <v>388403</v>
      </c>
      <c r="F1311" s="10" t="s">
        <v>27</v>
      </c>
      <c r="G1311" s="10" t="s">
        <v>28</v>
      </c>
      <c r="H1311" s="12">
        <v>388403</v>
      </c>
      <c r="I1311" s="12">
        <v>126100</v>
      </c>
      <c r="J1311" s="13">
        <f t="shared" si="80"/>
        <v>32.466278581782326</v>
      </c>
      <c r="K1311" s="12">
        <v>405762</v>
      </c>
      <c r="L1311" s="12">
        <v>37500</v>
      </c>
      <c r="M1311" s="12">
        <f t="shared" si="81"/>
        <v>350903</v>
      </c>
      <c r="N1311" s="12">
        <v>460327</v>
      </c>
      <c r="O1311" s="14">
        <f t="shared" si="82"/>
        <v>0.76229071942336646</v>
      </c>
      <c r="P1311" s="15">
        <v>2348</v>
      </c>
      <c r="Q1311" s="16">
        <f t="shared" si="83"/>
        <v>149.44761499148211</v>
      </c>
      <c r="R1311" s="17" t="s">
        <v>1875</v>
      </c>
      <c r="S1311" s="18">
        <f>ABS(O1726-O1311)*100</f>
        <v>76.229071942336645</v>
      </c>
      <c r="T1311" s="10" t="s">
        <v>52</v>
      </c>
      <c r="U1311" s="10" t="s">
        <v>36</v>
      </c>
      <c r="V1311" s="12">
        <v>37500</v>
      </c>
      <c r="W1311" s="10" t="s">
        <v>31</v>
      </c>
      <c r="X1311" s="10" t="s">
        <v>1876</v>
      </c>
      <c r="Y1311" s="10" t="s">
        <v>33</v>
      </c>
      <c r="Z1311" s="10">
        <v>95</v>
      </c>
    </row>
    <row r="1312" spans="1:26" x14ac:dyDescent="0.3">
      <c r="A1312" s="19" t="s">
        <v>1875</v>
      </c>
      <c r="B1312" s="19" t="s">
        <v>1881</v>
      </c>
      <c r="C1312" s="19" t="s">
        <v>1882</v>
      </c>
      <c r="D1312" s="20">
        <v>45498</v>
      </c>
      <c r="E1312" s="21">
        <v>375000</v>
      </c>
      <c r="F1312" s="19" t="s">
        <v>27</v>
      </c>
      <c r="G1312" s="19" t="s">
        <v>28</v>
      </c>
      <c r="H1312" s="21">
        <v>375000</v>
      </c>
      <c r="I1312" s="21">
        <v>164000</v>
      </c>
      <c r="J1312" s="22">
        <f t="shared" si="80"/>
        <v>43.733333333333334</v>
      </c>
      <c r="K1312" s="21">
        <v>329070</v>
      </c>
      <c r="L1312" s="21">
        <v>37500</v>
      </c>
      <c r="M1312" s="21">
        <f t="shared" si="81"/>
        <v>337500</v>
      </c>
      <c r="N1312" s="21">
        <v>364462</v>
      </c>
      <c r="O1312" s="23">
        <f t="shared" si="82"/>
        <v>0.92602246599096749</v>
      </c>
      <c r="P1312" s="24">
        <v>1840</v>
      </c>
      <c r="Q1312" s="25">
        <f t="shared" si="83"/>
        <v>183.42391304347825</v>
      </c>
      <c r="R1312" s="26" t="s">
        <v>1875</v>
      </c>
      <c r="S1312" s="27">
        <f>ABS(O1726-O1312)*100</f>
        <v>92.602246599096745</v>
      </c>
      <c r="T1312" s="19" t="s">
        <v>52</v>
      </c>
      <c r="U1312" s="19" t="s">
        <v>36</v>
      </c>
      <c r="V1312" s="21">
        <v>37500</v>
      </c>
      <c r="W1312" s="19" t="s">
        <v>31</v>
      </c>
      <c r="X1312" s="19" t="s">
        <v>1876</v>
      </c>
      <c r="Y1312" s="19" t="s">
        <v>33</v>
      </c>
      <c r="Z1312" s="19">
        <v>95</v>
      </c>
    </row>
    <row r="1313" spans="1:26" x14ac:dyDescent="0.3">
      <c r="A1313" s="19" t="s">
        <v>1875</v>
      </c>
      <c r="B1313" s="19" t="s">
        <v>1883</v>
      </c>
      <c r="C1313" s="19" t="s">
        <v>1884</v>
      </c>
      <c r="D1313" s="20">
        <v>45601</v>
      </c>
      <c r="E1313" s="21">
        <v>329900</v>
      </c>
      <c r="F1313" s="19" t="s">
        <v>27</v>
      </c>
      <c r="G1313" s="19" t="s">
        <v>28</v>
      </c>
      <c r="H1313" s="21">
        <v>329900</v>
      </c>
      <c r="I1313" s="21">
        <v>161500</v>
      </c>
      <c r="J1313" s="22">
        <f t="shared" si="80"/>
        <v>48.954228554107303</v>
      </c>
      <c r="K1313" s="21">
        <v>322108</v>
      </c>
      <c r="L1313" s="21">
        <v>35000</v>
      </c>
      <c r="M1313" s="21">
        <f t="shared" si="81"/>
        <v>294900</v>
      </c>
      <c r="N1313" s="21">
        <v>358885</v>
      </c>
      <c r="O1313" s="23">
        <f t="shared" si="82"/>
        <v>0.82171169037435388</v>
      </c>
      <c r="P1313" s="24">
        <v>1538</v>
      </c>
      <c r="Q1313" s="25">
        <f t="shared" si="83"/>
        <v>191.74252275682704</v>
      </c>
      <c r="R1313" s="26" t="s">
        <v>1875</v>
      </c>
      <c r="S1313" s="27">
        <f>ABS(O1726-O1313)*100</f>
        <v>82.171169037435391</v>
      </c>
      <c r="T1313" s="19" t="s">
        <v>30</v>
      </c>
      <c r="U1313" s="19" t="s">
        <v>31</v>
      </c>
      <c r="V1313" s="21">
        <v>35000</v>
      </c>
      <c r="W1313" s="19" t="s">
        <v>31</v>
      </c>
      <c r="X1313" s="19" t="s">
        <v>1876</v>
      </c>
      <c r="Y1313" s="19" t="s">
        <v>33</v>
      </c>
      <c r="Z1313" s="19">
        <v>95</v>
      </c>
    </row>
    <row r="1314" spans="1:26" x14ac:dyDescent="0.3">
      <c r="A1314" s="10" t="s">
        <v>1875</v>
      </c>
      <c r="B1314" s="10" t="s">
        <v>1883</v>
      </c>
      <c r="C1314" s="10" t="s">
        <v>1884</v>
      </c>
      <c r="D1314" s="11">
        <v>45219</v>
      </c>
      <c r="E1314" s="12">
        <v>345033</v>
      </c>
      <c r="F1314" s="10" t="s">
        <v>27</v>
      </c>
      <c r="G1314" s="10" t="s">
        <v>28</v>
      </c>
      <c r="H1314" s="12">
        <v>345033</v>
      </c>
      <c r="I1314" s="12">
        <v>77700</v>
      </c>
      <c r="J1314" s="13">
        <f t="shared" si="80"/>
        <v>22.519585083165957</v>
      </c>
      <c r="K1314" s="12">
        <v>322108</v>
      </c>
      <c r="L1314" s="12">
        <v>35000</v>
      </c>
      <c r="M1314" s="12">
        <f t="shared" si="81"/>
        <v>310033</v>
      </c>
      <c r="N1314" s="12">
        <v>358885</v>
      </c>
      <c r="O1314" s="14">
        <f t="shared" si="82"/>
        <v>0.86387840115914571</v>
      </c>
      <c r="P1314" s="15">
        <v>1538</v>
      </c>
      <c r="Q1314" s="16">
        <f t="shared" si="83"/>
        <v>201.5819245773732</v>
      </c>
      <c r="R1314" s="17" t="s">
        <v>1875</v>
      </c>
      <c r="S1314" s="18">
        <f>ABS(O1726-O1314)*100</f>
        <v>86.387840115914571</v>
      </c>
      <c r="T1314" s="10" t="s">
        <v>30</v>
      </c>
      <c r="U1314" s="10" t="s">
        <v>36</v>
      </c>
      <c r="V1314" s="12">
        <v>35000</v>
      </c>
      <c r="W1314" s="10" t="s">
        <v>31</v>
      </c>
      <c r="X1314" s="10" t="s">
        <v>1876</v>
      </c>
      <c r="Y1314" s="10" t="s">
        <v>33</v>
      </c>
      <c r="Z1314" s="10">
        <v>95</v>
      </c>
    </row>
    <row r="1315" spans="1:26" x14ac:dyDescent="0.3">
      <c r="A1315" s="10" t="s">
        <v>1875</v>
      </c>
      <c r="B1315" s="10" t="s">
        <v>1885</v>
      </c>
      <c r="C1315" s="10" t="s">
        <v>1886</v>
      </c>
      <c r="D1315" s="11">
        <v>45205</v>
      </c>
      <c r="E1315" s="12">
        <v>388998</v>
      </c>
      <c r="F1315" s="10" t="s">
        <v>27</v>
      </c>
      <c r="G1315" s="10" t="s">
        <v>28</v>
      </c>
      <c r="H1315" s="12">
        <v>388998</v>
      </c>
      <c r="I1315" s="12">
        <v>117100</v>
      </c>
      <c r="J1315" s="13">
        <f t="shared" si="80"/>
        <v>30.102982534614576</v>
      </c>
      <c r="K1315" s="12">
        <v>385309</v>
      </c>
      <c r="L1315" s="12">
        <v>43151</v>
      </c>
      <c r="M1315" s="12">
        <f t="shared" si="81"/>
        <v>345847</v>
      </c>
      <c r="N1315" s="12">
        <v>427697</v>
      </c>
      <c r="O1315" s="14">
        <f t="shared" si="82"/>
        <v>0.80862620032406118</v>
      </c>
      <c r="P1315" s="15">
        <v>2164</v>
      </c>
      <c r="Q1315" s="16">
        <f t="shared" si="83"/>
        <v>159.81839186691312</v>
      </c>
      <c r="R1315" s="17" t="s">
        <v>1875</v>
      </c>
      <c r="S1315" s="18">
        <f>ABS(O1726-O1315)*100</f>
        <v>80.862620032406113</v>
      </c>
      <c r="T1315" s="10" t="s">
        <v>147</v>
      </c>
      <c r="U1315" s="10" t="s">
        <v>36</v>
      </c>
      <c r="V1315" s="12">
        <v>35000</v>
      </c>
      <c r="W1315" s="10" t="s">
        <v>31</v>
      </c>
      <c r="X1315" s="10" t="s">
        <v>1876</v>
      </c>
      <c r="Y1315" s="10" t="s">
        <v>33</v>
      </c>
      <c r="Z1315" s="10">
        <v>95</v>
      </c>
    </row>
    <row r="1316" spans="1:26" x14ac:dyDescent="0.3">
      <c r="A1316" s="19" t="s">
        <v>1875</v>
      </c>
      <c r="B1316" s="19" t="s">
        <v>1887</v>
      </c>
      <c r="C1316" s="19" t="s">
        <v>1888</v>
      </c>
      <c r="D1316" s="20">
        <v>45618</v>
      </c>
      <c r="E1316" s="21">
        <v>385833</v>
      </c>
      <c r="F1316" s="19" t="s">
        <v>27</v>
      </c>
      <c r="G1316" s="19" t="s">
        <v>28</v>
      </c>
      <c r="H1316" s="21">
        <v>385833</v>
      </c>
      <c r="I1316" s="21">
        <v>183600</v>
      </c>
      <c r="J1316" s="22">
        <f t="shared" si="80"/>
        <v>47.58535428540327</v>
      </c>
      <c r="K1316" s="21">
        <v>366562</v>
      </c>
      <c r="L1316" s="21">
        <v>35000</v>
      </c>
      <c r="M1316" s="21">
        <f t="shared" si="81"/>
        <v>350833</v>
      </c>
      <c r="N1316" s="21">
        <v>414452</v>
      </c>
      <c r="O1316" s="23">
        <f t="shared" si="82"/>
        <v>0.84649850887436906</v>
      </c>
      <c r="P1316" s="24">
        <v>2181</v>
      </c>
      <c r="Q1316" s="25">
        <f t="shared" si="83"/>
        <v>160.85878037597433</v>
      </c>
      <c r="R1316" s="26" t="s">
        <v>1875</v>
      </c>
      <c r="S1316" s="27">
        <f>ABS(O1726-O1316)*100</f>
        <v>84.649850887436912</v>
      </c>
      <c r="T1316" s="19" t="s">
        <v>147</v>
      </c>
      <c r="U1316" s="19" t="s">
        <v>31</v>
      </c>
      <c r="V1316" s="21">
        <v>35000</v>
      </c>
      <c r="W1316" s="19" t="s">
        <v>31</v>
      </c>
      <c r="X1316" s="19" t="s">
        <v>1876</v>
      </c>
      <c r="Y1316" s="19" t="s">
        <v>33</v>
      </c>
      <c r="Z1316" s="19">
        <v>95</v>
      </c>
    </row>
    <row r="1317" spans="1:26" x14ac:dyDescent="0.3">
      <c r="A1317" s="19" t="s">
        <v>1875</v>
      </c>
      <c r="B1317" s="19" t="s">
        <v>1889</v>
      </c>
      <c r="C1317" s="19" t="s">
        <v>1890</v>
      </c>
      <c r="D1317" s="20">
        <v>45077</v>
      </c>
      <c r="E1317" s="21">
        <v>356600</v>
      </c>
      <c r="F1317" s="19" t="s">
        <v>27</v>
      </c>
      <c r="G1317" s="19" t="s">
        <v>28</v>
      </c>
      <c r="H1317" s="21">
        <v>356600</v>
      </c>
      <c r="I1317" s="21">
        <v>172300</v>
      </c>
      <c r="J1317" s="22">
        <f t="shared" si="80"/>
        <v>48.317442512619181</v>
      </c>
      <c r="K1317" s="21">
        <v>383886</v>
      </c>
      <c r="L1317" s="21">
        <v>35000</v>
      </c>
      <c r="M1317" s="21">
        <f t="shared" si="81"/>
        <v>321600</v>
      </c>
      <c r="N1317" s="21">
        <v>436107</v>
      </c>
      <c r="O1317" s="23">
        <f t="shared" si="82"/>
        <v>0.73743370319669255</v>
      </c>
      <c r="P1317" s="24">
        <v>2248</v>
      </c>
      <c r="Q1317" s="25">
        <f t="shared" si="83"/>
        <v>143.06049822064057</v>
      </c>
      <c r="R1317" s="26" t="s">
        <v>1875</v>
      </c>
      <c r="S1317" s="27">
        <f>ABS(O1726-O1317)*100</f>
        <v>73.743370319669253</v>
      </c>
      <c r="T1317" s="19" t="s">
        <v>52</v>
      </c>
      <c r="U1317" s="19" t="s">
        <v>36</v>
      </c>
      <c r="V1317" s="21">
        <v>35000</v>
      </c>
      <c r="W1317" s="19" t="s">
        <v>31</v>
      </c>
      <c r="X1317" s="19" t="s">
        <v>1876</v>
      </c>
      <c r="Y1317" s="19" t="s">
        <v>33</v>
      </c>
      <c r="Z1317" s="19">
        <v>95</v>
      </c>
    </row>
    <row r="1318" spans="1:26" x14ac:dyDescent="0.3">
      <c r="A1318" s="10" t="s">
        <v>1875</v>
      </c>
      <c r="B1318" s="10" t="s">
        <v>1891</v>
      </c>
      <c r="C1318" s="10" t="s">
        <v>1892</v>
      </c>
      <c r="D1318" s="11">
        <v>45638</v>
      </c>
      <c r="E1318" s="12">
        <v>390033</v>
      </c>
      <c r="F1318" s="10" t="s">
        <v>27</v>
      </c>
      <c r="G1318" s="10" t="s">
        <v>28</v>
      </c>
      <c r="H1318" s="12">
        <v>390033</v>
      </c>
      <c r="I1318" s="12">
        <v>28100</v>
      </c>
      <c r="J1318" s="13">
        <f t="shared" si="80"/>
        <v>7.2045185920165729</v>
      </c>
      <c r="K1318" s="12">
        <v>402197</v>
      </c>
      <c r="L1318" s="12">
        <v>35000</v>
      </c>
      <c r="M1318" s="12">
        <f t="shared" si="81"/>
        <v>355033</v>
      </c>
      <c r="N1318" s="12">
        <v>458996</v>
      </c>
      <c r="O1318" s="14">
        <f t="shared" si="82"/>
        <v>0.77349911546070116</v>
      </c>
      <c r="P1318" s="15">
        <v>2486</v>
      </c>
      <c r="Q1318" s="16">
        <f t="shared" si="83"/>
        <v>142.81295253419148</v>
      </c>
      <c r="R1318" s="17" t="s">
        <v>1875</v>
      </c>
      <c r="S1318" s="18">
        <f>ABS(O1726-O1318)*100</f>
        <v>77.349911546070118</v>
      </c>
      <c r="T1318" s="10" t="s">
        <v>52</v>
      </c>
      <c r="U1318" s="10" t="s">
        <v>31</v>
      </c>
      <c r="V1318" s="12">
        <v>35000</v>
      </c>
      <c r="W1318" s="10" t="s">
        <v>31</v>
      </c>
      <c r="X1318" s="10" t="s">
        <v>1876</v>
      </c>
      <c r="Y1318" s="10" t="s">
        <v>33</v>
      </c>
      <c r="Z1318" s="10">
        <v>92</v>
      </c>
    </row>
    <row r="1319" spans="1:26" x14ac:dyDescent="0.3">
      <c r="A1319" s="10" t="s">
        <v>1875</v>
      </c>
      <c r="B1319" s="10" t="s">
        <v>1893</v>
      </c>
      <c r="C1319" s="10" t="s">
        <v>1894</v>
      </c>
      <c r="D1319" s="11">
        <v>45744</v>
      </c>
      <c r="E1319" s="12">
        <v>386332</v>
      </c>
      <c r="F1319" s="10" t="s">
        <v>27</v>
      </c>
      <c r="G1319" s="10" t="s">
        <v>28</v>
      </c>
      <c r="H1319" s="12">
        <v>386332</v>
      </c>
      <c r="I1319" s="12">
        <v>29300</v>
      </c>
      <c r="J1319" s="13">
        <f t="shared" si="80"/>
        <v>7.5841504198461429</v>
      </c>
      <c r="K1319" s="12">
        <v>330218</v>
      </c>
      <c r="L1319" s="12">
        <v>37500</v>
      </c>
      <c r="M1319" s="12">
        <f t="shared" si="81"/>
        <v>348832</v>
      </c>
      <c r="N1319" s="12">
        <v>365897</v>
      </c>
      <c r="O1319" s="14">
        <f t="shared" si="82"/>
        <v>0.95336119181081014</v>
      </c>
      <c r="P1319" s="15">
        <v>2356</v>
      </c>
      <c r="Q1319" s="16">
        <f t="shared" si="83"/>
        <v>148.06112054329373</v>
      </c>
      <c r="R1319" s="17" t="s">
        <v>1875</v>
      </c>
      <c r="S1319" s="18">
        <f>ABS(O1726-O1319)*100</f>
        <v>95.336119181081017</v>
      </c>
      <c r="T1319" s="10" t="s">
        <v>52</v>
      </c>
      <c r="U1319" s="10" t="s">
        <v>31</v>
      </c>
      <c r="V1319" s="12">
        <v>37500</v>
      </c>
      <c r="W1319" s="10" t="s">
        <v>31</v>
      </c>
      <c r="X1319" s="10" t="s">
        <v>1876</v>
      </c>
      <c r="Y1319" s="10" t="s">
        <v>33</v>
      </c>
      <c r="Z1319" s="10">
        <v>97</v>
      </c>
    </row>
    <row r="1320" spans="1:26" x14ac:dyDescent="0.3">
      <c r="A1320" s="19" t="s">
        <v>1875</v>
      </c>
      <c r="B1320" s="19" t="s">
        <v>1895</v>
      </c>
      <c r="C1320" s="19" t="s">
        <v>1896</v>
      </c>
      <c r="D1320" s="20">
        <v>45274</v>
      </c>
      <c r="E1320" s="21">
        <v>357500</v>
      </c>
      <c r="F1320" s="19" t="s">
        <v>27</v>
      </c>
      <c r="G1320" s="19" t="s">
        <v>28</v>
      </c>
      <c r="H1320" s="21">
        <v>357500</v>
      </c>
      <c r="I1320" s="21">
        <v>148200</v>
      </c>
      <c r="J1320" s="22">
        <f t="shared" si="80"/>
        <v>41.454545454545453</v>
      </c>
      <c r="K1320" s="21">
        <v>332707</v>
      </c>
      <c r="L1320" s="21">
        <v>35000</v>
      </c>
      <c r="M1320" s="21">
        <f t="shared" si="81"/>
        <v>322500</v>
      </c>
      <c r="N1320" s="21">
        <v>372133</v>
      </c>
      <c r="O1320" s="23">
        <f t="shared" si="82"/>
        <v>0.8666256419075975</v>
      </c>
      <c r="P1320" s="24">
        <v>2042</v>
      </c>
      <c r="Q1320" s="25">
        <f t="shared" si="83"/>
        <v>157.93339862879529</v>
      </c>
      <c r="R1320" s="26" t="s">
        <v>1875</v>
      </c>
      <c r="S1320" s="27">
        <f>ABS(O1726-O1320)*100</f>
        <v>86.662564190759753</v>
      </c>
      <c r="T1320" s="19" t="s">
        <v>52</v>
      </c>
      <c r="U1320" s="19" t="s">
        <v>36</v>
      </c>
      <c r="V1320" s="21">
        <v>35000</v>
      </c>
      <c r="W1320" s="19" t="s">
        <v>31</v>
      </c>
      <c r="X1320" s="19" t="s">
        <v>1876</v>
      </c>
      <c r="Y1320" s="19" t="s">
        <v>33</v>
      </c>
      <c r="Z1320" s="19">
        <v>91</v>
      </c>
    </row>
    <row r="1321" spans="1:26" x14ac:dyDescent="0.3">
      <c r="A1321" s="19" t="s">
        <v>1875</v>
      </c>
      <c r="B1321" s="19" t="s">
        <v>1897</v>
      </c>
      <c r="C1321" s="19" t="s">
        <v>1898</v>
      </c>
      <c r="D1321" s="20">
        <v>45421</v>
      </c>
      <c r="E1321" s="21">
        <v>393972</v>
      </c>
      <c r="F1321" s="19" t="s">
        <v>27</v>
      </c>
      <c r="G1321" s="19" t="s">
        <v>28</v>
      </c>
      <c r="H1321" s="21">
        <v>393972</v>
      </c>
      <c r="I1321" s="21">
        <v>92900</v>
      </c>
      <c r="J1321" s="22">
        <f t="shared" si="80"/>
        <v>23.580355964383255</v>
      </c>
      <c r="K1321" s="21">
        <v>400565</v>
      </c>
      <c r="L1321" s="21">
        <v>35000</v>
      </c>
      <c r="M1321" s="21">
        <f t="shared" si="81"/>
        <v>358972</v>
      </c>
      <c r="N1321" s="21">
        <v>456956</v>
      </c>
      <c r="O1321" s="23">
        <f t="shared" si="82"/>
        <v>0.78557235269916581</v>
      </c>
      <c r="P1321" s="24">
        <v>2300</v>
      </c>
      <c r="Q1321" s="25">
        <f t="shared" si="83"/>
        <v>156.07478260869564</v>
      </c>
      <c r="R1321" s="26" t="s">
        <v>1875</v>
      </c>
      <c r="S1321" s="27">
        <f>ABS(O1726-O1321)*100</f>
        <v>78.557235269916575</v>
      </c>
      <c r="T1321" s="19" t="s">
        <v>52</v>
      </c>
      <c r="U1321" s="19" t="s">
        <v>36</v>
      </c>
      <c r="V1321" s="21">
        <v>35000</v>
      </c>
      <c r="W1321" s="19" t="s">
        <v>31</v>
      </c>
      <c r="X1321" s="19" t="s">
        <v>1876</v>
      </c>
      <c r="Y1321" s="19" t="s">
        <v>33</v>
      </c>
      <c r="Z1321" s="19">
        <v>96</v>
      </c>
    </row>
    <row r="1322" spans="1:26" x14ac:dyDescent="0.3">
      <c r="A1322" s="10" t="s">
        <v>1875</v>
      </c>
      <c r="B1322" s="10" t="s">
        <v>1899</v>
      </c>
      <c r="C1322" s="10" t="s">
        <v>1900</v>
      </c>
      <c r="D1322" s="11">
        <v>45435</v>
      </c>
      <c r="E1322" s="12">
        <v>365682</v>
      </c>
      <c r="F1322" s="10" t="s">
        <v>27</v>
      </c>
      <c r="G1322" s="10" t="s">
        <v>28</v>
      </c>
      <c r="H1322" s="12">
        <v>365682</v>
      </c>
      <c r="I1322" s="12">
        <v>99700</v>
      </c>
      <c r="J1322" s="13">
        <f t="shared" si="80"/>
        <v>27.264125661093519</v>
      </c>
      <c r="K1322" s="12">
        <v>361162</v>
      </c>
      <c r="L1322" s="12">
        <v>35000</v>
      </c>
      <c r="M1322" s="12">
        <f t="shared" si="81"/>
        <v>330682</v>
      </c>
      <c r="N1322" s="12">
        <v>407702</v>
      </c>
      <c r="O1322" s="14">
        <f t="shared" si="82"/>
        <v>0.81108750999504542</v>
      </c>
      <c r="P1322" s="15">
        <v>2139</v>
      </c>
      <c r="Q1322" s="16">
        <f t="shared" si="83"/>
        <v>154.5965404394577</v>
      </c>
      <c r="R1322" s="17" t="s">
        <v>1875</v>
      </c>
      <c r="S1322" s="18">
        <f>ABS(O1726-O1322)*100</f>
        <v>81.108750999504537</v>
      </c>
      <c r="T1322" s="10" t="s">
        <v>147</v>
      </c>
      <c r="U1322" s="10" t="s">
        <v>36</v>
      </c>
      <c r="V1322" s="12">
        <v>35000</v>
      </c>
      <c r="W1322" s="10" t="s">
        <v>31</v>
      </c>
      <c r="X1322" s="10" t="s">
        <v>1876</v>
      </c>
      <c r="Y1322" s="10" t="s">
        <v>33</v>
      </c>
      <c r="Z1322" s="10">
        <v>96</v>
      </c>
    </row>
    <row r="1323" spans="1:26" x14ac:dyDescent="0.3">
      <c r="A1323" s="10" t="s">
        <v>1875</v>
      </c>
      <c r="B1323" s="10" t="s">
        <v>1901</v>
      </c>
      <c r="C1323" s="10" t="s">
        <v>1902</v>
      </c>
      <c r="D1323" s="11">
        <v>45448</v>
      </c>
      <c r="E1323" s="12">
        <v>382497</v>
      </c>
      <c r="F1323" s="10" t="s">
        <v>27</v>
      </c>
      <c r="G1323" s="10" t="s">
        <v>28</v>
      </c>
      <c r="H1323" s="12">
        <v>382497</v>
      </c>
      <c r="I1323" s="12">
        <v>90900</v>
      </c>
      <c r="J1323" s="13">
        <f t="shared" si="80"/>
        <v>23.764892273664891</v>
      </c>
      <c r="K1323" s="12">
        <v>396776</v>
      </c>
      <c r="L1323" s="12">
        <v>37500</v>
      </c>
      <c r="M1323" s="12">
        <f t="shared" si="81"/>
        <v>344997</v>
      </c>
      <c r="N1323" s="12">
        <v>449095</v>
      </c>
      <c r="O1323" s="14">
        <f t="shared" si="82"/>
        <v>0.76820494550150864</v>
      </c>
      <c r="P1323" s="15">
        <v>2292</v>
      </c>
      <c r="Q1323" s="16">
        <f t="shared" si="83"/>
        <v>150.52225130890054</v>
      </c>
      <c r="R1323" s="17" t="s">
        <v>1875</v>
      </c>
      <c r="S1323" s="18">
        <f>ABS(O1726-O1323)*100</f>
        <v>76.820494550150869</v>
      </c>
      <c r="T1323" s="10" t="s">
        <v>52</v>
      </c>
      <c r="U1323" s="10" t="s">
        <v>36</v>
      </c>
      <c r="V1323" s="12">
        <v>37500</v>
      </c>
      <c r="W1323" s="10" t="s">
        <v>31</v>
      </c>
      <c r="X1323" s="10" t="s">
        <v>1876</v>
      </c>
      <c r="Y1323" s="10" t="s">
        <v>33</v>
      </c>
      <c r="Z1323" s="10">
        <v>96</v>
      </c>
    </row>
    <row r="1324" spans="1:26" x14ac:dyDescent="0.3">
      <c r="A1324" s="19" t="s">
        <v>1875</v>
      </c>
      <c r="B1324" s="19" t="s">
        <v>1903</v>
      </c>
      <c r="C1324" s="19" t="s">
        <v>1904</v>
      </c>
      <c r="D1324" s="20">
        <v>45481</v>
      </c>
      <c r="E1324" s="21">
        <v>382057</v>
      </c>
      <c r="F1324" s="19" t="s">
        <v>27</v>
      </c>
      <c r="G1324" s="19" t="s">
        <v>28</v>
      </c>
      <c r="H1324" s="21">
        <v>382057</v>
      </c>
      <c r="I1324" s="21">
        <v>101300</v>
      </c>
      <c r="J1324" s="22">
        <f t="shared" si="80"/>
        <v>26.51436827489092</v>
      </c>
      <c r="K1324" s="21">
        <v>363970</v>
      </c>
      <c r="L1324" s="21">
        <v>37500</v>
      </c>
      <c r="M1324" s="21">
        <f t="shared" si="81"/>
        <v>344557</v>
      </c>
      <c r="N1324" s="21">
        <v>408087</v>
      </c>
      <c r="O1324" s="23">
        <f t="shared" si="82"/>
        <v>0.84432241164261546</v>
      </c>
      <c r="P1324" s="24">
        <v>2181</v>
      </c>
      <c r="Q1324" s="25">
        <f t="shared" si="83"/>
        <v>157.98120128381476</v>
      </c>
      <c r="R1324" s="26" t="s">
        <v>1875</v>
      </c>
      <c r="S1324" s="27">
        <f>ABS(O1726-O1324)*100</f>
        <v>84.432241164261541</v>
      </c>
      <c r="T1324" s="19" t="s">
        <v>147</v>
      </c>
      <c r="U1324" s="19" t="s">
        <v>36</v>
      </c>
      <c r="V1324" s="21">
        <v>37500</v>
      </c>
      <c r="W1324" s="19" t="s">
        <v>31</v>
      </c>
      <c r="X1324" s="19" t="s">
        <v>1876</v>
      </c>
      <c r="Y1324" s="19" t="s">
        <v>33</v>
      </c>
      <c r="Z1324" s="19">
        <v>96</v>
      </c>
    </row>
    <row r="1325" spans="1:26" x14ac:dyDescent="0.3">
      <c r="A1325" s="19" t="s">
        <v>1875</v>
      </c>
      <c r="B1325" s="19" t="s">
        <v>1905</v>
      </c>
      <c r="C1325" s="19" t="s">
        <v>1906</v>
      </c>
      <c r="D1325" s="20">
        <v>45443</v>
      </c>
      <c r="E1325" s="21">
        <v>362945</v>
      </c>
      <c r="F1325" s="19" t="s">
        <v>27</v>
      </c>
      <c r="G1325" s="19" t="s">
        <v>28</v>
      </c>
      <c r="H1325" s="21">
        <v>362945</v>
      </c>
      <c r="I1325" s="21">
        <v>90200</v>
      </c>
      <c r="J1325" s="22">
        <f t="shared" si="80"/>
        <v>24.852250340960751</v>
      </c>
      <c r="K1325" s="21">
        <v>328259</v>
      </c>
      <c r="L1325" s="21">
        <v>35000</v>
      </c>
      <c r="M1325" s="21">
        <f t="shared" si="81"/>
        <v>327945</v>
      </c>
      <c r="N1325" s="21">
        <v>366573</v>
      </c>
      <c r="O1325" s="23">
        <f t="shared" si="82"/>
        <v>0.89462399031025197</v>
      </c>
      <c r="P1325" s="24">
        <v>1534</v>
      </c>
      <c r="Q1325" s="25">
        <f t="shared" si="83"/>
        <v>213.78422425032593</v>
      </c>
      <c r="R1325" s="26" t="s">
        <v>1875</v>
      </c>
      <c r="S1325" s="27">
        <f>ABS(O1726-O1325)*100</f>
        <v>89.4623990310252</v>
      </c>
      <c r="T1325" s="19" t="s">
        <v>30</v>
      </c>
      <c r="U1325" s="19" t="s">
        <v>36</v>
      </c>
      <c r="V1325" s="21">
        <v>35000</v>
      </c>
      <c r="W1325" s="19" t="s">
        <v>31</v>
      </c>
      <c r="X1325" s="19" t="s">
        <v>1876</v>
      </c>
      <c r="Y1325" s="19" t="s">
        <v>33</v>
      </c>
      <c r="Z1325" s="19">
        <v>96</v>
      </c>
    </row>
    <row r="1326" spans="1:26" x14ac:dyDescent="0.3">
      <c r="A1326" s="10" t="s">
        <v>1875</v>
      </c>
      <c r="B1326" s="10" t="s">
        <v>1907</v>
      </c>
      <c r="C1326" s="10" t="s">
        <v>1908</v>
      </c>
      <c r="D1326" s="11">
        <v>45184</v>
      </c>
      <c r="E1326" s="12">
        <v>340000</v>
      </c>
      <c r="F1326" s="10" t="s">
        <v>27</v>
      </c>
      <c r="G1326" s="10" t="s">
        <v>28</v>
      </c>
      <c r="H1326" s="12">
        <v>340000</v>
      </c>
      <c r="I1326" s="12">
        <v>150900</v>
      </c>
      <c r="J1326" s="13">
        <f t="shared" si="80"/>
        <v>44.382352941176471</v>
      </c>
      <c r="K1326" s="12">
        <v>329915</v>
      </c>
      <c r="L1326" s="12">
        <v>37500</v>
      </c>
      <c r="M1326" s="12">
        <f t="shared" si="81"/>
        <v>302500</v>
      </c>
      <c r="N1326" s="12">
        <v>365518</v>
      </c>
      <c r="O1326" s="14">
        <f t="shared" si="82"/>
        <v>0.82759262197757699</v>
      </c>
      <c r="P1326" s="15">
        <v>1568</v>
      </c>
      <c r="Q1326" s="16">
        <f t="shared" si="83"/>
        <v>192.92091836734693</v>
      </c>
      <c r="R1326" s="17" t="s">
        <v>1875</v>
      </c>
      <c r="S1326" s="18">
        <f>ABS(O1726-O1326)*100</f>
        <v>82.759262197757693</v>
      </c>
      <c r="T1326" s="10" t="s">
        <v>30</v>
      </c>
      <c r="U1326" s="10" t="s">
        <v>36</v>
      </c>
      <c r="V1326" s="12">
        <v>37500</v>
      </c>
      <c r="W1326" s="10" t="s">
        <v>31</v>
      </c>
      <c r="X1326" s="10" t="s">
        <v>1876</v>
      </c>
      <c r="Y1326" s="10" t="s">
        <v>33</v>
      </c>
      <c r="Z1326" s="10">
        <v>95</v>
      </c>
    </row>
    <row r="1327" spans="1:26" ht="15" thickTop="1" x14ac:dyDescent="0.3">
      <c r="A1327" s="37"/>
      <c r="B1327" s="37"/>
      <c r="C1327" s="37"/>
      <c r="D1327" s="38" t="s">
        <v>2766</v>
      </c>
      <c r="E1327" s="39">
        <f>+SUM(E2:E1326)</f>
        <v>244276706</v>
      </c>
      <c r="F1327" s="37"/>
      <c r="G1327" s="37"/>
      <c r="H1327" s="39">
        <f>+SUM(H2:H1326)</f>
        <v>244276706</v>
      </c>
      <c r="I1327" s="39">
        <f>+SUM(I2:I1326)</f>
        <v>96252000</v>
      </c>
      <c r="J1327" s="40"/>
      <c r="K1327" s="39">
        <f>+SUM(K2:K1326)</f>
        <v>240109913</v>
      </c>
      <c r="L1327" s="39"/>
      <c r="M1327" s="39">
        <f>+SUM(M2:M1326)</f>
        <v>225498481</v>
      </c>
      <c r="N1327" s="39">
        <f>+SUM(N2:N1326)</f>
        <v>151292484</v>
      </c>
      <c r="O1327" s="41"/>
      <c r="P1327" s="42"/>
      <c r="Q1327" s="43">
        <f>AVERAGE(Q2:Q1326)</f>
        <v>141.91541206156279</v>
      </c>
      <c r="R1327" s="44"/>
      <c r="S1327" s="45">
        <f>ABS(O1329-O1328)*100</f>
        <v>22.738317510311145</v>
      </c>
      <c r="T1327" s="37"/>
      <c r="U1327" s="37"/>
      <c r="V1327" s="39"/>
      <c r="W1327" s="37"/>
      <c r="X1327" s="37"/>
      <c r="Y1327" s="37"/>
      <c r="Z1327" s="37"/>
    </row>
    <row r="1328" spans="1:26" x14ac:dyDescent="0.3">
      <c r="A1328" s="28"/>
      <c r="B1328" s="28"/>
      <c r="C1328" s="28"/>
      <c r="D1328" s="29"/>
      <c r="E1328" s="30"/>
      <c r="F1328" s="28"/>
      <c r="G1328" s="28"/>
      <c r="H1328" s="30"/>
      <c r="I1328" s="30" t="s">
        <v>2767</v>
      </c>
      <c r="J1328" s="31">
        <f>I1327/H1327*100</f>
        <v>39.402856529431013</v>
      </c>
      <c r="K1328" s="30"/>
      <c r="L1328" s="30"/>
      <c r="M1328" s="30"/>
      <c r="N1328" s="30" t="s">
        <v>2769</v>
      </c>
      <c r="O1328" s="32">
        <f>M1327/N1327</f>
        <v>1.4904803929321433</v>
      </c>
      <c r="P1328" s="33"/>
      <c r="Q1328" s="34" t="s">
        <v>2771</v>
      </c>
      <c r="R1328" s="35">
        <f>STDEV(O2:O1326)</f>
        <v>0.56094440006825463</v>
      </c>
      <c r="S1328" s="36"/>
      <c r="T1328" s="28"/>
      <c r="U1328" s="28"/>
      <c r="V1328" s="30"/>
      <c r="W1328" s="28"/>
      <c r="X1328" s="28"/>
      <c r="Y1328" s="28"/>
      <c r="Z1328" s="28"/>
    </row>
    <row r="1329" spans="1:26" x14ac:dyDescent="0.3">
      <c r="A1329" s="53"/>
      <c r="B1329" s="46"/>
      <c r="C1329" s="46"/>
      <c r="D1329" s="47"/>
      <c r="E1329" s="48"/>
      <c r="F1329" s="46"/>
      <c r="G1329" s="46"/>
      <c r="H1329" s="48"/>
      <c r="I1329" s="48" t="s">
        <v>2768</v>
      </c>
      <c r="J1329" s="49" t="e">
        <f>STDEV(J2:J1326)</f>
        <v>#DIV/0!</v>
      </c>
      <c r="K1329" s="48"/>
      <c r="L1329" s="48"/>
      <c r="M1329" s="48"/>
      <c r="N1329" s="48" t="s">
        <v>2770</v>
      </c>
      <c r="O1329" s="50">
        <f>AVERAGE(O2:O1326)</f>
        <v>1.7178635680352548</v>
      </c>
      <c r="P1329" s="51"/>
      <c r="Q1329" s="52" t="s">
        <v>2772</v>
      </c>
      <c r="R1329" s="54">
        <f>AVERAGE(S2:S1326)</f>
        <v>102.02776036317933</v>
      </c>
      <c r="S1329" s="53" t="s">
        <v>2773</v>
      </c>
      <c r="T1329" s="46">
        <f>+(R1329/O1329)</f>
        <v>59.39223711453986</v>
      </c>
      <c r="U1329" s="46"/>
      <c r="V1329" s="48"/>
      <c r="W1329" s="46"/>
      <c r="X1329" s="46"/>
      <c r="Y1329" s="46"/>
      <c r="Z1329" s="4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A909-6531-42EF-9BF8-D3284A7EEBB5}">
  <dimension ref="A1:Z5"/>
  <sheetViews>
    <sheetView zoomScaleNormal="100" workbookViewId="0">
      <selection activeCell="C30" sqref="C30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33203125" bestFit="1" customWidth="1" collapsed="1"/>
    <col min="4" max="4" width="9.33203125" bestFit="1" customWidth="1" collapsed="1"/>
    <col min="5" max="5" width="9.5546875" bestFit="1" customWidth="1" collapsed="1"/>
    <col min="6" max="6" width="5.5546875" bestFit="1" customWidth="1" collapsed="1"/>
    <col min="7" max="7" width="17.33203125" bestFit="1" customWidth="1" collapsed="1"/>
    <col min="8" max="8" width="10.1093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8.6640625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ht="15" thickBot="1" x14ac:dyDescent="0.35">
      <c r="A2" s="56" t="s">
        <v>552</v>
      </c>
      <c r="B2" s="19" t="s">
        <v>550</v>
      </c>
      <c r="C2" s="19" t="s">
        <v>551</v>
      </c>
      <c r="D2" s="20">
        <v>45079</v>
      </c>
      <c r="E2" s="21">
        <v>320000</v>
      </c>
      <c r="F2" s="19" t="s">
        <v>27</v>
      </c>
      <c r="G2" s="19" t="s">
        <v>28</v>
      </c>
      <c r="H2" s="21">
        <v>320000</v>
      </c>
      <c r="I2" s="21">
        <v>144000</v>
      </c>
      <c r="J2" s="22">
        <f t="shared" ref="J2" si="0">I2/H2*100</f>
        <v>45</v>
      </c>
      <c r="K2" s="21">
        <v>341226</v>
      </c>
      <c r="L2" s="21">
        <v>29770</v>
      </c>
      <c r="M2" s="21">
        <f t="shared" ref="M2" si="1">H2-L2</f>
        <v>290230</v>
      </c>
      <c r="N2" s="21">
        <v>327848</v>
      </c>
      <c r="O2" s="23">
        <f t="shared" ref="O2" si="2">M2/N2</f>
        <v>0.88525780239623242</v>
      </c>
      <c r="P2" s="24">
        <v>2498</v>
      </c>
      <c r="Q2" s="25">
        <f t="shared" ref="Q2" si="3">M2/P2</f>
        <v>116.18494795836669</v>
      </c>
      <c r="R2" s="26" t="s">
        <v>552</v>
      </c>
      <c r="S2" s="27">
        <f>ABS(O5-O2)*100</f>
        <v>0</v>
      </c>
      <c r="T2" s="19" t="s">
        <v>52</v>
      </c>
      <c r="U2" s="19" t="s">
        <v>36</v>
      </c>
      <c r="V2" s="21">
        <v>29770</v>
      </c>
      <c r="W2" s="19" t="s">
        <v>31</v>
      </c>
      <c r="X2" s="19" t="s">
        <v>553</v>
      </c>
      <c r="Y2" s="19" t="s">
        <v>33</v>
      </c>
      <c r="Z2" s="19">
        <v>79</v>
      </c>
    </row>
    <row r="3" spans="1:26" ht="15" thickTop="1" x14ac:dyDescent="0.3">
      <c r="A3" s="57"/>
      <c r="B3" s="37"/>
      <c r="C3" s="37"/>
      <c r="D3" s="38" t="s">
        <v>2766</v>
      </c>
      <c r="E3" s="39">
        <f>+SUM(E2:E2)</f>
        <v>320000</v>
      </c>
      <c r="F3" s="37"/>
      <c r="G3" s="37"/>
      <c r="H3" s="39">
        <f>+SUM(H2:H2)</f>
        <v>320000</v>
      </c>
      <c r="I3" s="39">
        <f>+SUM(I2:I2)</f>
        <v>144000</v>
      </c>
      <c r="J3" s="40"/>
      <c r="K3" s="39">
        <f>+SUM(K2:K2)</f>
        <v>341226</v>
      </c>
      <c r="L3" s="39"/>
      <c r="M3" s="39">
        <f>+SUM(M2:M2)</f>
        <v>290230</v>
      </c>
      <c r="N3" s="39">
        <f>+SUM(N2:N2)</f>
        <v>327848</v>
      </c>
      <c r="O3" s="41"/>
      <c r="P3" s="42"/>
      <c r="Q3" s="43">
        <f>AVERAGE(Q2:Q2)</f>
        <v>116.18494795836669</v>
      </c>
      <c r="R3" s="44"/>
      <c r="S3" s="45">
        <f>ABS(O5-O4)*100</f>
        <v>0</v>
      </c>
      <c r="T3" s="37"/>
      <c r="U3" s="37"/>
      <c r="V3" s="39"/>
      <c r="W3" s="37"/>
      <c r="X3" s="37"/>
      <c r="Y3" s="37"/>
      <c r="Z3" s="37"/>
    </row>
    <row r="4" spans="1:26" x14ac:dyDescent="0.3">
      <c r="A4" s="58"/>
      <c r="B4" s="28"/>
      <c r="C4" s="28"/>
      <c r="D4" s="29"/>
      <c r="E4" s="30"/>
      <c r="F4" s="28"/>
      <c r="G4" s="28"/>
      <c r="H4" s="30"/>
      <c r="I4" s="30" t="s">
        <v>2767</v>
      </c>
      <c r="J4" s="31">
        <f>I3/H3*100</f>
        <v>45</v>
      </c>
      <c r="K4" s="30"/>
      <c r="L4" s="30"/>
      <c r="M4" s="30"/>
      <c r="N4" s="30" t="s">
        <v>2769</v>
      </c>
      <c r="O4" s="32">
        <f>M3/N3</f>
        <v>0.88525780239623242</v>
      </c>
      <c r="P4" s="33"/>
      <c r="Q4" s="34" t="s">
        <v>2771</v>
      </c>
      <c r="R4" s="35" t="e">
        <f>STDEV(O2:O2)</f>
        <v>#DIV/0!</v>
      </c>
      <c r="S4" s="36"/>
      <c r="T4" s="28"/>
      <c r="U4" s="28"/>
      <c r="V4" s="30"/>
      <c r="W4" s="28"/>
      <c r="X4" s="28"/>
      <c r="Y4" s="28"/>
      <c r="Z4" s="28"/>
    </row>
    <row r="5" spans="1:26" x14ac:dyDescent="0.3">
      <c r="A5" s="59"/>
      <c r="B5" s="46"/>
      <c r="C5" s="46"/>
      <c r="D5" s="47"/>
      <c r="E5" s="48"/>
      <c r="F5" s="46"/>
      <c r="G5" s="46"/>
      <c r="H5" s="48"/>
      <c r="I5" s="48" t="s">
        <v>2768</v>
      </c>
      <c r="J5" s="49" t="e">
        <f>STDEV(J2:J2)</f>
        <v>#DIV/0!</v>
      </c>
      <c r="K5" s="48"/>
      <c r="L5" s="48"/>
      <c r="M5" s="48"/>
      <c r="N5" s="48" t="s">
        <v>2770</v>
      </c>
      <c r="O5" s="50">
        <f>AVERAGE(O2:O2)</f>
        <v>0.88525780239623242</v>
      </c>
      <c r="P5" s="51"/>
      <c r="Q5" s="52" t="s">
        <v>2772</v>
      </c>
      <c r="R5" s="54">
        <f>AVERAGE(S2:S2)</f>
        <v>0</v>
      </c>
      <c r="S5" s="53" t="s">
        <v>2773</v>
      </c>
      <c r="T5" s="46">
        <f>+(R5/O5)</f>
        <v>0</v>
      </c>
      <c r="U5" s="46"/>
      <c r="V5" s="48"/>
      <c r="W5" s="46"/>
      <c r="X5" s="46"/>
      <c r="Y5" s="46"/>
      <c r="Z5" s="4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BAEB-C4F8-47A6-83A8-49A8E009CD04}">
  <dimension ref="A1:Z5"/>
  <sheetViews>
    <sheetView zoomScaleNormal="100" workbookViewId="0">
      <selection activeCell="I14" sqref="I14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9.5546875" bestFit="1" customWidth="1" collapsed="1"/>
    <col min="6" max="6" width="5.5546875" bestFit="1" customWidth="1" collapsed="1"/>
    <col min="7" max="7" width="17.33203125" bestFit="1" customWidth="1" collapsed="1"/>
    <col min="8" max="8" width="10.1093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8.6640625" bestFit="1" customWidth="1" collapsed="1"/>
    <col min="19" max="19" width="18.88671875" bestFit="1" customWidth="1" collapsed="1"/>
    <col min="20" max="20" width="13.33203125" bestFit="1" customWidth="1" collapsed="1"/>
    <col min="21" max="21" width="9.441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ht="15" thickBot="1" x14ac:dyDescent="0.35">
      <c r="A2" s="55" t="s">
        <v>556</v>
      </c>
      <c r="B2" s="10" t="s">
        <v>554</v>
      </c>
      <c r="C2" s="10" t="s">
        <v>555</v>
      </c>
      <c r="D2" s="11">
        <v>45589</v>
      </c>
      <c r="E2" s="12">
        <v>179000</v>
      </c>
      <c r="F2" s="10" t="s">
        <v>27</v>
      </c>
      <c r="G2" s="10" t="s">
        <v>28</v>
      </c>
      <c r="H2" s="12">
        <v>179000</v>
      </c>
      <c r="I2" s="12">
        <v>55600</v>
      </c>
      <c r="J2" s="13">
        <f t="shared" ref="J2" si="0">I2/H2*100</f>
        <v>31.061452513966479</v>
      </c>
      <c r="K2" s="12">
        <v>127174</v>
      </c>
      <c r="L2" s="12">
        <v>14602</v>
      </c>
      <c r="M2" s="12">
        <f t="shared" ref="M2" si="1">H2-L2</f>
        <v>164398</v>
      </c>
      <c r="N2" s="12">
        <v>78175</v>
      </c>
      <c r="O2" s="14">
        <f t="shared" ref="O2" si="2">M2/N2</f>
        <v>2.1029485129517109</v>
      </c>
      <c r="P2" s="15">
        <v>1080</v>
      </c>
      <c r="Q2" s="16">
        <f t="shared" ref="Q2" si="3">M2/P2</f>
        <v>152.22037037037038</v>
      </c>
      <c r="R2" s="17" t="s">
        <v>556</v>
      </c>
      <c r="S2" s="18">
        <f>ABS(O5-O2)*100</f>
        <v>0</v>
      </c>
      <c r="T2" s="10" t="s">
        <v>43</v>
      </c>
      <c r="U2" s="10" t="s">
        <v>31</v>
      </c>
      <c r="V2" s="12">
        <v>14602</v>
      </c>
      <c r="W2" s="10" t="s">
        <v>31</v>
      </c>
      <c r="X2" s="10" t="s">
        <v>557</v>
      </c>
      <c r="Y2" s="10" t="s">
        <v>33</v>
      </c>
      <c r="Z2" s="10">
        <v>45</v>
      </c>
    </row>
    <row r="3" spans="1:26" ht="15" thickTop="1" x14ac:dyDescent="0.3">
      <c r="A3" s="57"/>
      <c r="B3" s="37"/>
      <c r="C3" s="37"/>
      <c r="D3" s="38" t="s">
        <v>2766</v>
      </c>
      <c r="E3" s="39">
        <f>+SUM(E2:E2)</f>
        <v>179000</v>
      </c>
      <c r="F3" s="37"/>
      <c r="G3" s="37"/>
      <c r="H3" s="39">
        <f>+SUM(H2:H2)</f>
        <v>179000</v>
      </c>
      <c r="I3" s="39">
        <f>+SUM(I2:I2)</f>
        <v>55600</v>
      </c>
      <c r="J3" s="40"/>
      <c r="K3" s="39">
        <f>+SUM(K2:K2)</f>
        <v>127174</v>
      </c>
      <c r="L3" s="39"/>
      <c r="M3" s="39">
        <f>+SUM(M2:M2)</f>
        <v>164398</v>
      </c>
      <c r="N3" s="39">
        <f>+SUM(N2:N2)</f>
        <v>78175</v>
      </c>
      <c r="O3" s="41"/>
      <c r="P3" s="42"/>
      <c r="Q3" s="43">
        <f>AVERAGE(Q2:Q2)</f>
        <v>152.22037037037038</v>
      </c>
      <c r="R3" s="44"/>
      <c r="S3" s="45">
        <f>ABS(O5-O4)*100</f>
        <v>0</v>
      </c>
      <c r="T3" s="37"/>
      <c r="U3" s="37"/>
      <c r="V3" s="39"/>
      <c r="W3" s="37"/>
      <c r="X3" s="37"/>
      <c r="Y3" s="37"/>
      <c r="Z3" s="37"/>
    </row>
    <row r="4" spans="1:26" x14ac:dyDescent="0.3">
      <c r="A4" s="58"/>
      <c r="B4" s="28"/>
      <c r="C4" s="28"/>
      <c r="D4" s="29"/>
      <c r="E4" s="30"/>
      <c r="F4" s="28"/>
      <c r="G4" s="28"/>
      <c r="H4" s="30"/>
      <c r="I4" s="30" t="s">
        <v>2767</v>
      </c>
      <c r="J4" s="31">
        <f>I3/H3*100</f>
        <v>31.061452513966479</v>
      </c>
      <c r="K4" s="30"/>
      <c r="L4" s="30"/>
      <c r="M4" s="30"/>
      <c r="N4" s="30" t="s">
        <v>2769</v>
      </c>
      <c r="O4" s="32">
        <f>M3/N3</f>
        <v>2.1029485129517109</v>
      </c>
      <c r="P4" s="33"/>
      <c r="Q4" s="34" t="s">
        <v>2771</v>
      </c>
      <c r="R4" s="35" t="e">
        <f>STDEV(O2:O2)</f>
        <v>#DIV/0!</v>
      </c>
      <c r="S4" s="36"/>
      <c r="T4" s="28"/>
      <c r="U4" s="28"/>
      <c r="V4" s="30"/>
      <c r="W4" s="28"/>
      <c r="X4" s="28"/>
      <c r="Y4" s="28"/>
      <c r="Z4" s="28"/>
    </row>
    <row r="5" spans="1:26" x14ac:dyDescent="0.3">
      <c r="A5" s="59"/>
      <c r="B5" s="46"/>
      <c r="C5" s="46"/>
      <c r="D5" s="47"/>
      <c r="E5" s="48"/>
      <c r="F5" s="46"/>
      <c r="G5" s="46"/>
      <c r="H5" s="48"/>
      <c r="I5" s="48" t="s">
        <v>2768</v>
      </c>
      <c r="J5" s="49" t="e">
        <f>STDEV(J2:J2)</f>
        <v>#DIV/0!</v>
      </c>
      <c r="K5" s="48"/>
      <c r="L5" s="48"/>
      <c r="M5" s="48"/>
      <c r="N5" s="48" t="s">
        <v>2770</v>
      </c>
      <c r="O5" s="50">
        <f>AVERAGE(O2:O2)</f>
        <v>2.1029485129517109</v>
      </c>
      <c r="P5" s="51"/>
      <c r="Q5" s="52" t="s">
        <v>2772</v>
      </c>
      <c r="R5" s="54">
        <f>AVERAGE(S2:S2)</f>
        <v>0</v>
      </c>
      <c r="S5" s="53" t="s">
        <v>2773</v>
      </c>
      <c r="T5" s="46">
        <f>+(R5/O5)</f>
        <v>0</v>
      </c>
      <c r="U5" s="46"/>
      <c r="V5" s="48"/>
      <c r="W5" s="46"/>
      <c r="X5" s="46"/>
      <c r="Y5" s="46"/>
      <c r="Z5" s="4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81D3-F625-4DE5-A10A-108B910D8AF0}">
  <dimension ref="A1:Z14"/>
  <sheetViews>
    <sheetView zoomScaleNormal="100" workbookViewId="0">
      <selection activeCell="M20" sqref="M20"/>
    </sheetView>
  </sheetViews>
  <sheetFormatPr defaultRowHeight="14.4" x14ac:dyDescent="0.3"/>
  <cols>
    <col min="1" max="1" width="8.6640625" style="60" bestFit="1" customWidth="1" collapsed="1"/>
    <col min="2" max="3" width="16.88671875" bestFit="1" customWidth="1" collapsed="1"/>
    <col min="4" max="4" width="10.6640625" bestFit="1" customWidth="1" collapsed="1"/>
    <col min="5" max="5" width="9.5546875" bestFit="1" customWidth="1" collapsed="1"/>
    <col min="6" max="6" width="5.5546875" bestFit="1" customWidth="1" collapsed="1"/>
    <col min="7" max="7" width="17.33203125" bestFit="1" customWidth="1" collapsed="1"/>
    <col min="8" max="8" width="10.1093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600</v>
      </c>
      <c r="B2" s="19" t="s">
        <v>612</v>
      </c>
      <c r="C2" s="19" t="s">
        <v>613</v>
      </c>
      <c r="D2" s="20">
        <v>45471</v>
      </c>
      <c r="E2" s="21">
        <v>220000</v>
      </c>
      <c r="F2" s="19" t="s">
        <v>27</v>
      </c>
      <c r="G2" s="19" t="s">
        <v>28</v>
      </c>
      <c r="H2" s="21">
        <v>220000</v>
      </c>
      <c r="I2" s="21">
        <v>107400</v>
      </c>
      <c r="J2" s="22">
        <f>I2/H2*100</f>
        <v>48.818181818181813</v>
      </c>
      <c r="K2" s="21">
        <v>239988</v>
      </c>
      <c r="L2" s="21">
        <v>46471</v>
      </c>
      <c r="M2" s="21">
        <f>H2-L2</f>
        <v>173529</v>
      </c>
      <c r="N2" s="21">
        <v>127313</v>
      </c>
      <c r="O2" s="23">
        <f>M2/N2</f>
        <v>1.3630108472818958</v>
      </c>
      <c r="P2" s="24">
        <v>2288</v>
      </c>
      <c r="Q2" s="25">
        <f>M2/P2</f>
        <v>75.8430944055944</v>
      </c>
      <c r="R2" s="26" t="s">
        <v>600</v>
      </c>
      <c r="S2" s="27">
        <f>ABS(O5-O2)*100</f>
        <v>30.495294250223569</v>
      </c>
      <c r="T2" s="19" t="s">
        <v>52</v>
      </c>
      <c r="U2" s="19" t="s">
        <v>36</v>
      </c>
      <c r="V2" s="21">
        <v>46471</v>
      </c>
      <c r="W2" s="19" t="s">
        <v>31</v>
      </c>
      <c r="X2" s="19" t="s">
        <v>601</v>
      </c>
      <c r="Y2" s="19" t="s">
        <v>33</v>
      </c>
      <c r="Z2" s="19">
        <v>41</v>
      </c>
    </row>
    <row r="3" spans="1:26" x14ac:dyDescent="0.3">
      <c r="A3" s="55" t="s">
        <v>600</v>
      </c>
      <c r="B3" s="10" t="s">
        <v>608</v>
      </c>
      <c r="C3" s="10" t="s">
        <v>609</v>
      </c>
      <c r="D3" s="11">
        <v>45691</v>
      </c>
      <c r="E3" s="12">
        <v>216900</v>
      </c>
      <c r="F3" s="10" t="s">
        <v>27</v>
      </c>
      <c r="G3" s="10" t="s">
        <v>28</v>
      </c>
      <c r="H3" s="12">
        <v>216900</v>
      </c>
      <c r="I3" s="12">
        <v>110500</v>
      </c>
      <c r="J3" s="13">
        <f>I3/H3*100</f>
        <v>50.945136007376668</v>
      </c>
      <c r="K3" s="12">
        <v>239471</v>
      </c>
      <c r="L3" s="12">
        <v>13518</v>
      </c>
      <c r="M3" s="12">
        <f>H3-L3</f>
        <v>203382</v>
      </c>
      <c r="N3" s="12">
        <v>148653</v>
      </c>
      <c r="O3" s="14">
        <f>M3/N3</f>
        <v>1.36816613186414</v>
      </c>
      <c r="P3" s="15">
        <v>2037</v>
      </c>
      <c r="Q3" s="16">
        <f>M3/P3</f>
        <v>99.843888070692188</v>
      </c>
      <c r="R3" s="17" t="s">
        <v>600</v>
      </c>
      <c r="S3" s="18">
        <f>ABS(O8-O3)*100</f>
        <v>9.7490627403993066</v>
      </c>
      <c r="T3" s="10" t="s">
        <v>52</v>
      </c>
      <c r="U3" s="10" t="s">
        <v>31</v>
      </c>
      <c r="V3" s="12">
        <v>13518</v>
      </c>
      <c r="W3" s="10" t="s">
        <v>31</v>
      </c>
      <c r="X3" s="10" t="s">
        <v>601</v>
      </c>
      <c r="Y3" s="10" t="s">
        <v>33</v>
      </c>
      <c r="Z3" s="10">
        <v>50</v>
      </c>
    </row>
    <row r="4" spans="1:26" x14ac:dyDescent="0.3">
      <c r="A4" s="56" t="s">
        <v>600</v>
      </c>
      <c r="B4" s="19" t="s">
        <v>604</v>
      </c>
      <c r="C4" s="19" t="s">
        <v>605</v>
      </c>
      <c r="D4" s="20">
        <v>45141</v>
      </c>
      <c r="E4" s="21">
        <v>138000</v>
      </c>
      <c r="F4" s="19" t="s">
        <v>27</v>
      </c>
      <c r="G4" s="19" t="s">
        <v>28</v>
      </c>
      <c r="H4" s="21">
        <v>138000</v>
      </c>
      <c r="I4" s="21">
        <v>60000</v>
      </c>
      <c r="J4" s="22">
        <f>I4/H4*100</f>
        <v>43.478260869565219</v>
      </c>
      <c r="K4" s="21">
        <v>143740</v>
      </c>
      <c r="L4" s="21">
        <v>16866</v>
      </c>
      <c r="M4" s="21">
        <f>H4-L4</f>
        <v>121134</v>
      </c>
      <c r="N4" s="21">
        <v>83469</v>
      </c>
      <c r="O4" s="23">
        <f>M4/N4</f>
        <v>1.4512453725335155</v>
      </c>
      <c r="P4" s="24">
        <v>1093</v>
      </c>
      <c r="Q4" s="25">
        <f>M4/P4</f>
        <v>110.8270814272644</v>
      </c>
      <c r="R4" s="26" t="s">
        <v>600</v>
      </c>
      <c r="S4" s="27">
        <f>ABS(O11-O4)*100</f>
        <v>145.12453725335155</v>
      </c>
      <c r="T4" s="19" t="s">
        <v>43</v>
      </c>
      <c r="U4" s="19" t="s">
        <v>36</v>
      </c>
      <c r="V4" s="21">
        <v>16866</v>
      </c>
      <c r="W4" s="19" t="s">
        <v>31</v>
      </c>
      <c r="X4" s="19" t="s">
        <v>601</v>
      </c>
      <c r="Y4" s="19" t="s">
        <v>33</v>
      </c>
      <c r="Z4" s="19">
        <v>45</v>
      </c>
    </row>
    <row r="5" spans="1:26" x14ac:dyDescent="0.3">
      <c r="A5" s="55" t="s">
        <v>600</v>
      </c>
      <c r="B5" s="10" t="s">
        <v>610</v>
      </c>
      <c r="C5" s="10" t="s">
        <v>611</v>
      </c>
      <c r="D5" s="11">
        <v>45338</v>
      </c>
      <c r="E5" s="12">
        <v>91500</v>
      </c>
      <c r="F5" s="10" t="s">
        <v>27</v>
      </c>
      <c r="G5" s="10" t="s">
        <v>28</v>
      </c>
      <c r="H5" s="12">
        <v>91500</v>
      </c>
      <c r="I5" s="12">
        <v>34900</v>
      </c>
      <c r="J5" s="13">
        <f>I5/H5*100</f>
        <v>38.142076502732245</v>
      </c>
      <c r="K5" s="12">
        <v>84276</v>
      </c>
      <c r="L5" s="12">
        <v>10060</v>
      </c>
      <c r="M5" s="12">
        <f>H5-L5</f>
        <v>81440</v>
      </c>
      <c r="N5" s="12">
        <v>48826</v>
      </c>
      <c r="O5" s="14">
        <f>M5/N5</f>
        <v>1.6679637897841315</v>
      </c>
      <c r="P5" s="15">
        <v>720</v>
      </c>
      <c r="Q5" s="16">
        <f>M5/P5</f>
        <v>113.11111111111111</v>
      </c>
      <c r="R5" s="17" t="s">
        <v>600</v>
      </c>
      <c r="S5" s="18">
        <f>ABS(O9-O5)*100</f>
        <v>15.208849408757153</v>
      </c>
      <c r="T5" s="10" t="s">
        <v>30</v>
      </c>
      <c r="U5" s="10" t="s">
        <v>36</v>
      </c>
      <c r="V5" s="12">
        <v>10060</v>
      </c>
      <c r="W5" s="10" t="s">
        <v>31</v>
      </c>
      <c r="X5" s="10" t="s">
        <v>601</v>
      </c>
      <c r="Y5" s="10" t="s">
        <v>33</v>
      </c>
      <c r="Z5" s="10">
        <v>45</v>
      </c>
    </row>
    <row r="6" spans="1:26" ht="15" thickBot="1" x14ac:dyDescent="0.35">
      <c r="A6" s="56" t="s">
        <v>600</v>
      </c>
      <c r="B6" s="19" t="s">
        <v>606</v>
      </c>
      <c r="C6" s="19" t="s">
        <v>607</v>
      </c>
      <c r="D6" s="20">
        <v>45666</v>
      </c>
      <c r="E6" s="21">
        <v>140000</v>
      </c>
      <c r="F6" s="19" t="s">
        <v>27</v>
      </c>
      <c r="G6" s="19" t="s">
        <v>28</v>
      </c>
      <c r="H6" s="21">
        <v>140000</v>
      </c>
      <c r="I6" s="21">
        <v>56000</v>
      </c>
      <c r="J6" s="22">
        <f>I6/H6*100</f>
        <v>40</v>
      </c>
      <c r="K6" s="21">
        <v>125013</v>
      </c>
      <c r="L6" s="21">
        <v>16002</v>
      </c>
      <c r="M6" s="21">
        <f>H6-L6</f>
        <v>123998</v>
      </c>
      <c r="N6" s="21">
        <v>71717</v>
      </c>
      <c r="O6" s="23">
        <f>M6/N6</f>
        <v>1.7289903370191169</v>
      </c>
      <c r="P6" s="24">
        <v>1008</v>
      </c>
      <c r="Q6" s="25">
        <f>M6/P6</f>
        <v>123.01388888888889</v>
      </c>
      <c r="R6" s="26" t="s">
        <v>600</v>
      </c>
      <c r="S6" s="27">
        <f>ABS(O12-O6)*100</f>
        <v>172.89903370191169</v>
      </c>
      <c r="T6" s="19" t="s">
        <v>43</v>
      </c>
      <c r="U6" s="19" t="s">
        <v>31</v>
      </c>
      <c r="V6" s="21">
        <v>16002</v>
      </c>
      <c r="W6" s="19" t="s">
        <v>31</v>
      </c>
      <c r="X6" s="19" t="s">
        <v>601</v>
      </c>
      <c r="Y6" s="19" t="s">
        <v>33</v>
      </c>
      <c r="Z6" s="19">
        <v>45</v>
      </c>
    </row>
    <row r="7" spans="1:26" ht="15" thickTop="1" x14ac:dyDescent="0.3">
      <c r="A7" s="57"/>
      <c r="B7" s="37"/>
      <c r="C7" s="37"/>
      <c r="D7" s="38" t="s">
        <v>2766</v>
      </c>
      <c r="E7" s="39">
        <f>+SUM(E2:E6)</f>
        <v>806400</v>
      </c>
      <c r="F7" s="37"/>
      <c r="G7" s="37"/>
      <c r="H7" s="39">
        <f>+SUM(H2:H6)</f>
        <v>806400</v>
      </c>
      <c r="I7" s="39">
        <f>+SUM(I2:I6)</f>
        <v>368800</v>
      </c>
      <c r="J7" s="40"/>
      <c r="K7" s="39">
        <f>+SUM(K2:K6)</f>
        <v>832488</v>
      </c>
      <c r="L7" s="39"/>
      <c r="M7" s="39">
        <f>+SUM(M2:M6)</f>
        <v>703483</v>
      </c>
      <c r="N7" s="39">
        <f>+SUM(N2:N6)</f>
        <v>479978</v>
      </c>
      <c r="O7" s="41"/>
      <c r="P7" s="42"/>
      <c r="Q7" s="43">
        <f>AVERAGE(Q2:Q6)</f>
        <v>104.52781278071021</v>
      </c>
      <c r="R7" s="44"/>
      <c r="S7" s="45">
        <f>ABS(O9-O8)*100</f>
        <v>5.0218536428426885</v>
      </c>
      <c r="T7" s="37"/>
      <c r="U7" s="37"/>
      <c r="V7" s="39"/>
      <c r="W7" s="37"/>
      <c r="X7" s="37"/>
      <c r="Y7" s="37"/>
      <c r="Z7" s="37"/>
    </row>
    <row r="8" spans="1:26" x14ac:dyDescent="0.3">
      <c r="A8" s="58"/>
      <c r="B8" s="28"/>
      <c r="C8" s="28"/>
      <c r="D8" s="29"/>
      <c r="E8" s="30"/>
      <c r="F8" s="28"/>
      <c r="G8" s="28"/>
      <c r="H8" s="30"/>
      <c r="I8" s="30" t="s">
        <v>2767</v>
      </c>
      <c r="J8" s="31">
        <f>I7/H7*100</f>
        <v>45.734126984126981</v>
      </c>
      <c r="K8" s="30"/>
      <c r="L8" s="30"/>
      <c r="M8" s="30"/>
      <c r="N8" s="30" t="s">
        <v>2769</v>
      </c>
      <c r="O8" s="32">
        <f>M7/N7</f>
        <v>1.4656567592681331</v>
      </c>
      <c r="P8" s="33"/>
      <c r="Q8" s="34" t="s">
        <v>2771</v>
      </c>
      <c r="R8" s="35">
        <f>STDEV(O2:O6)</f>
        <v>0.17169121592920325</v>
      </c>
      <c r="S8" s="36"/>
      <c r="T8" s="28"/>
      <c r="U8" s="28"/>
      <c r="V8" s="30"/>
      <c r="W8" s="28"/>
      <c r="X8" s="28"/>
      <c r="Y8" s="28"/>
      <c r="Z8" s="28"/>
    </row>
    <row r="9" spans="1:26" x14ac:dyDescent="0.3">
      <c r="A9" s="59"/>
      <c r="B9" s="46"/>
      <c r="C9" s="46"/>
      <c r="D9" s="47"/>
      <c r="E9" s="48"/>
      <c r="F9" s="46"/>
      <c r="G9" s="46"/>
      <c r="H9" s="48"/>
      <c r="I9" s="48" t="s">
        <v>2768</v>
      </c>
      <c r="J9" s="49">
        <f>STDEV(J2:J6)</f>
        <v>5.5148519760909567</v>
      </c>
      <c r="K9" s="48"/>
      <c r="L9" s="48"/>
      <c r="M9" s="48"/>
      <c r="N9" s="48" t="s">
        <v>2770</v>
      </c>
      <c r="O9" s="50">
        <f>AVERAGE(O2:O6)</f>
        <v>1.51587529569656</v>
      </c>
      <c r="P9" s="51"/>
      <c r="Q9" s="52" t="s">
        <v>2772</v>
      </c>
      <c r="R9" s="54">
        <f>AVERAGE(S2:S6)</f>
        <v>74.695355470928646</v>
      </c>
      <c r="S9" s="53" t="s">
        <v>2773</v>
      </c>
      <c r="T9" s="46">
        <f>+(R9/O9)</f>
        <v>49.275395992653458</v>
      </c>
      <c r="U9" s="46"/>
      <c r="V9" s="48"/>
      <c r="W9" s="46"/>
      <c r="X9" s="46"/>
      <c r="Y9" s="46"/>
      <c r="Z9" s="46"/>
    </row>
    <row r="12" spans="1:26" x14ac:dyDescent="0.3">
      <c r="A12" s="60" t="s">
        <v>2811</v>
      </c>
    </row>
    <row r="13" spans="1:26" x14ac:dyDescent="0.3">
      <c r="A13" s="55" t="s">
        <v>600</v>
      </c>
      <c r="B13" s="10" t="s">
        <v>602</v>
      </c>
      <c r="C13" s="10" t="s">
        <v>603</v>
      </c>
      <c r="D13" s="11">
        <v>45653</v>
      </c>
      <c r="E13" s="12">
        <v>45000</v>
      </c>
      <c r="F13" s="10" t="s">
        <v>27</v>
      </c>
      <c r="G13" s="10" t="s">
        <v>28</v>
      </c>
      <c r="H13" s="12">
        <v>45000</v>
      </c>
      <c r="I13" s="12">
        <v>48500</v>
      </c>
      <c r="J13" s="13">
        <f>I13/H13*100</f>
        <v>107.77777777777777</v>
      </c>
      <c r="K13" s="12">
        <v>109016</v>
      </c>
      <c r="L13" s="12">
        <v>6758</v>
      </c>
      <c r="M13" s="12">
        <f>H13-L13</f>
        <v>38242</v>
      </c>
      <c r="N13" s="12">
        <v>67275</v>
      </c>
      <c r="O13" s="14">
        <f>M13/N13</f>
        <v>0.56844295800817535</v>
      </c>
      <c r="P13" s="15">
        <v>1032</v>
      </c>
      <c r="Q13" s="16">
        <f>M13/P13</f>
        <v>37.056201550387598</v>
      </c>
      <c r="R13" s="17" t="s">
        <v>600</v>
      </c>
      <c r="S13" s="18">
        <f>ABS(O21-O13)*100</f>
        <v>56.844295800817534</v>
      </c>
      <c r="T13" s="10" t="s">
        <v>30</v>
      </c>
      <c r="U13" s="10" t="s">
        <v>31</v>
      </c>
      <c r="V13" s="12">
        <v>6758</v>
      </c>
      <c r="W13" s="10" t="s">
        <v>31</v>
      </c>
      <c r="X13" s="10" t="s">
        <v>601</v>
      </c>
      <c r="Y13" s="10" t="s">
        <v>33</v>
      </c>
      <c r="Z13" s="10">
        <v>45</v>
      </c>
    </row>
    <row r="14" spans="1:26" x14ac:dyDescent="0.3">
      <c r="A14" s="55" t="s">
        <v>600</v>
      </c>
      <c r="B14" s="10" t="s">
        <v>598</v>
      </c>
      <c r="C14" s="10" t="s">
        <v>599</v>
      </c>
      <c r="D14" s="11">
        <v>45093</v>
      </c>
      <c r="E14" s="12">
        <v>75500</v>
      </c>
      <c r="F14" s="10" t="s">
        <v>27</v>
      </c>
      <c r="G14" s="10" t="s">
        <v>28</v>
      </c>
      <c r="H14" s="12">
        <v>75500</v>
      </c>
      <c r="I14" s="12">
        <v>42900</v>
      </c>
      <c r="J14" s="13">
        <f>I14/H14*100</f>
        <v>56.82119205298013</v>
      </c>
      <c r="K14" s="12">
        <v>103001</v>
      </c>
      <c r="L14" s="12">
        <v>6758</v>
      </c>
      <c r="M14" s="12">
        <f>H14-L14</f>
        <v>68742</v>
      </c>
      <c r="N14" s="12">
        <v>63317</v>
      </c>
      <c r="O14" s="14">
        <f>M14/N14</f>
        <v>1.0856799911556139</v>
      </c>
      <c r="P14" s="15">
        <v>840</v>
      </c>
      <c r="Q14" s="16">
        <f>M14/P14</f>
        <v>81.835714285714289</v>
      </c>
      <c r="R14" s="17" t="s">
        <v>600</v>
      </c>
      <c r="S14" s="18">
        <f>ABS(O23-O14)*100</f>
        <v>108.56799911556139</v>
      </c>
      <c r="T14" s="10" t="s">
        <v>43</v>
      </c>
      <c r="U14" s="10" t="s">
        <v>36</v>
      </c>
      <c r="V14" s="12">
        <v>6758</v>
      </c>
      <c r="W14" s="10" t="s">
        <v>31</v>
      </c>
      <c r="X14" s="10" t="s">
        <v>601</v>
      </c>
      <c r="Y14" s="10" t="s">
        <v>33</v>
      </c>
      <c r="Z14" s="10">
        <v>45</v>
      </c>
    </row>
  </sheetData>
  <sortState xmlns:xlrd2="http://schemas.microsoft.com/office/spreadsheetml/2017/richdata2" ref="A2:Z6">
    <sortCondition ref="O2:O6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824D-6415-4780-9F75-A01B109C3818}">
  <dimension ref="A1:Z64"/>
  <sheetViews>
    <sheetView topLeftCell="A37" zoomScaleNormal="100" workbookViewId="0">
      <selection activeCell="O24" sqref="O24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109375" bestFit="1" customWidth="1" collapsed="1"/>
    <col min="4" max="4" width="10.6640625" bestFit="1" customWidth="1" collapsed="1"/>
    <col min="5" max="5" width="11.88671875" bestFit="1" customWidth="1" collapsed="1"/>
    <col min="6" max="6" width="5.5546875" bestFit="1" customWidth="1" collapsed="1"/>
    <col min="7" max="7" width="17.33203125" bestFit="1" customWidth="1" collapsed="1"/>
    <col min="8" max="8" width="11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560</v>
      </c>
      <c r="B2" s="10" t="s">
        <v>660</v>
      </c>
      <c r="C2" s="10" t="s">
        <v>661</v>
      </c>
      <c r="D2" s="11">
        <v>45247</v>
      </c>
      <c r="E2" s="12">
        <v>150000</v>
      </c>
      <c r="F2" s="10" t="s">
        <v>27</v>
      </c>
      <c r="G2" s="10" t="s">
        <v>28</v>
      </c>
      <c r="H2" s="12">
        <v>150000</v>
      </c>
      <c r="I2" s="12">
        <v>75600</v>
      </c>
      <c r="J2" s="13">
        <f t="shared" ref="J2:J31" si="0">I2/H2*100</f>
        <v>50.4</v>
      </c>
      <c r="K2" s="12">
        <v>191478</v>
      </c>
      <c r="L2" s="12">
        <v>16573</v>
      </c>
      <c r="M2" s="12">
        <f t="shared" ref="M2:M31" si="1">H2-L2</f>
        <v>133427</v>
      </c>
      <c r="N2" s="12">
        <v>93532</v>
      </c>
      <c r="O2" s="14">
        <f t="shared" ref="O2:O31" si="2">M2/N2</f>
        <v>1.4265385108839754</v>
      </c>
      <c r="P2" s="15">
        <v>1026</v>
      </c>
      <c r="Q2" s="16">
        <f t="shared" ref="Q2:Q31" si="3">M2/P2</f>
        <v>130.04580896686159</v>
      </c>
      <c r="R2" s="17" t="s">
        <v>560</v>
      </c>
      <c r="S2" s="18">
        <f>ABS(O22-O2)*100</f>
        <v>39.648489992998769</v>
      </c>
      <c r="T2" s="10" t="s">
        <v>30</v>
      </c>
      <c r="U2" s="10" t="s">
        <v>36</v>
      </c>
      <c r="V2" s="12">
        <v>14325</v>
      </c>
      <c r="W2" s="10" t="s">
        <v>31</v>
      </c>
      <c r="X2" s="10" t="s">
        <v>561</v>
      </c>
      <c r="Y2" s="10" t="s">
        <v>33</v>
      </c>
      <c r="Z2" s="10">
        <v>45</v>
      </c>
    </row>
    <row r="3" spans="1:26" x14ac:dyDescent="0.3">
      <c r="A3" s="55" t="s">
        <v>560</v>
      </c>
      <c r="B3" s="10" t="s">
        <v>618</v>
      </c>
      <c r="C3" s="10" t="s">
        <v>619</v>
      </c>
      <c r="D3" s="11">
        <v>45744</v>
      </c>
      <c r="E3" s="12">
        <v>154500</v>
      </c>
      <c r="F3" s="10" t="s">
        <v>27</v>
      </c>
      <c r="G3" s="10" t="s">
        <v>28</v>
      </c>
      <c r="H3" s="12">
        <v>154500</v>
      </c>
      <c r="I3" s="12">
        <v>90100</v>
      </c>
      <c r="J3" s="13">
        <f t="shared" si="0"/>
        <v>58.317152103559863</v>
      </c>
      <c r="K3" s="12">
        <v>195782</v>
      </c>
      <c r="L3" s="12">
        <v>11458</v>
      </c>
      <c r="M3" s="12">
        <f t="shared" si="1"/>
        <v>143042</v>
      </c>
      <c r="N3" s="12">
        <v>98568</v>
      </c>
      <c r="O3" s="14">
        <f t="shared" si="2"/>
        <v>1.4512012012012012</v>
      </c>
      <c r="P3" s="15">
        <v>1052</v>
      </c>
      <c r="Q3" s="16">
        <f t="shared" si="3"/>
        <v>135.97148288973384</v>
      </c>
      <c r="R3" s="17" t="s">
        <v>560</v>
      </c>
      <c r="S3" s="18">
        <f>ABS(O39-O3)*100</f>
        <v>74.429931382829608</v>
      </c>
      <c r="T3" s="10" t="s">
        <v>30</v>
      </c>
      <c r="U3" s="10" t="s">
        <v>31</v>
      </c>
      <c r="V3" s="12">
        <v>11458</v>
      </c>
      <c r="W3" s="10" t="s">
        <v>31</v>
      </c>
      <c r="X3" s="10" t="s">
        <v>561</v>
      </c>
      <c r="Y3" s="10" t="s">
        <v>33</v>
      </c>
      <c r="Z3" s="10">
        <v>45</v>
      </c>
    </row>
    <row r="4" spans="1:26" x14ac:dyDescent="0.3">
      <c r="A4" s="56" t="s">
        <v>560</v>
      </c>
      <c r="B4" s="19" t="s">
        <v>572</v>
      </c>
      <c r="C4" s="19" t="s">
        <v>573</v>
      </c>
      <c r="D4" s="20">
        <v>45203</v>
      </c>
      <c r="E4" s="21">
        <v>155000</v>
      </c>
      <c r="F4" s="19" t="s">
        <v>27</v>
      </c>
      <c r="G4" s="19" t="s">
        <v>28</v>
      </c>
      <c r="H4" s="21">
        <v>155000</v>
      </c>
      <c r="I4" s="21">
        <v>77200</v>
      </c>
      <c r="J4" s="22">
        <f t="shared" si="0"/>
        <v>49.806451612903224</v>
      </c>
      <c r="K4" s="21">
        <v>196143</v>
      </c>
      <c r="L4" s="21">
        <v>12073</v>
      </c>
      <c r="M4" s="21">
        <f t="shared" si="1"/>
        <v>142927</v>
      </c>
      <c r="N4" s="21">
        <v>98433</v>
      </c>
      <c r="O4" s="23">
        <f t="shared" si="2"/>
        <v>1.4520232036004186</v>
      </c>
      <c r="P4" s="24">
        <v>1022</v>
      </c>
      <c r="Q4" s="25">
        <f t="shared" si="3"/>
        <v>139.85029354207435</v>
      </c>
      <c r="R4" s="26" t="s">
        <v>560</v>
      </c>
      <c r="S4" s="27">
        <f>ABS(O54-O4)*100</f>
        <v>47.141155516003352</v>
      </c>
      <c r="T4" s="19" t="s">
        <v>30</v>
      </c>
      <c r="U4" s="19" t="s">
        <v>36</v>
      </c>
      <c r="V4" s="21">
        <v>12073</v>
      </c>
      <c r="W4" s="19" t="s">
        <v>31</v>
      </c>
      <c r="X4" s="19" t="s">
        <v>561</v>
      </c>
      <c r="Y4" s="19" t="s">
        <v>33</v>
      </c>
      <c r="Z4" s="19">
        <v>45</v>
      </c>
    </row>
    <row r="5" spans="1:26" x14ac:dyDescent="0.3">
      <c r="A5" s="56" t="s">
        <v>560</v>
      </c>
      <c r="B5" s="19" t="s">
        <v>578</v>
      </c>
      <c r="C5" s="19" t="s">
        <v>579</v>
      </c>
      <c r="D5" s="20">
        <v>45127</v>
      </c>
      <c r="E5" s="21">
        <v>150000</v>
      </c>
      <c r="F5" s="19" t="s">
        <v>27</v>
      </c>
      <c r="G5" s="19" t="s">
        <v>28</v>
      </c>
      <c r="H5" s="21">
        <v>150000</v>
      </c>
      <c r="I5" s="21">
        <v>74900</v>
      </c>
      <c r="J5" s="22">
        <f t="shared" si="0"/>
        <v>49.933333333333337</v>
      </c>
      <c r="K5" s="21">
        <v>190013</v>
      </c>
      <c r="L5" s="21">
        <v>10448</v>
      </c>
      <c r="M5" s="21">
        <f t="shared" si="1"/>
        <v>139552</v>
      </c>
      <c r="N5" s="21">
        <v>96024</v>
      </c>
      <c r="O5" s="23">
        <f t="shared" si="2"/>
        <v>1.4533033408314588</v>
      </c>
      <c r="P5" s="24">
        <v>1022</v>
      </c>
      <c r="Q5" s="25">
        <f t="shared" si="3"/>
        <v>136.54794520547946</v>
      </c>
      <c r="R5" s="26" t="s">
        <v>560</v>
      </c>
      <c r="S5" s="27" t="e">
        <f>ABS(#REF!-O5)*100</f>
        <v>#REF!</v>
      </c>
      <c r="T5" s="19" t="s">
        <v>30</v>
      </c>
      <c r="U5" s="19" t="s">
        <v>36</v>
      </c>
      <c r="V5" s="21">
        <v>10448</v>
      </c>
      <c r="W5" s="19" t="s">
        <v>31</v>
      </c>
      <c r="X5" s="19" t="s">
        <v>561</v>
      </c>
      <c r="Y5" s="19" t="s">
        <v>33</v>
      </c>
      <c r="Z5" s="19">
        <v>45</v>
      </c>
    </row>
    <row r="6" spans="1:26" x14ac:dyDescent="0.3">
      <c r="A6" s="56" t="s">
        <v>560</v>
      </c>
      <c r="B6" s="19" t="s">
        <v>662</v>
      </c>
      <c r="C6" s="19" t="s">
        <v>663</v>
      </c>
      <c r="D6" s="20">
        <v>45170</v>
      </c>
      <c r="E6" s="21">
        <v>150000</v>
      </c>
      <c r="F6" s="19" t="s">
        <v>27</v>
      </c>
      <c r="G6" s="19" t="s">
        <v>28</v>
      </c>
      <c r="H6" s="21">
        <v>150000</v>
      </c>
      <c r="I6" s="21">
        <v>70900</v>
      </c>
      <c r="J6" s="22">
        <f t="shared" si="0"/>
        <v>47.266666666666666</v>
      </c>
      <c r="K6" s="21">
        <v>179667</v>
      </c>
      <c r="L6" s="21">
        <v>11103</v>
      </c>
      <c r="M6" s="21">
        <f t="shared" si="1"/>
        <v>138897</v>
      </c>
      <c r="N6" s="21">
        <v>90141</v>
      </c>
      <c r="O6" s="23">
        <f t="shared" si="2"/>
        <v>1.5408859453522814</v>
      </c>
      <c r="P6" s="24">
        <v>1026</v>
      </c>
      <c r="Q6" s="25">
        <f t="shared" si="3"/>
        <v>135.37719298245614</v>
      </c>
      <c r="R6" s="26" t="s">
        <v>560</v>
      </c>
      <c r="S6" s="27">
        <f>ABS(O25-O6)*100</f>
        <v>33.113728585872096</v>
      </c>
      <c r="T6" s="19" t="s">
        <v>30</v>
      </c>
      <c r="U6" s="19" t="s">
        <v>36</v>
      </c>
      <c r="V6" s="21">
        <v>11103</v>
      </c>
      <c r="W6" s="19" t="s">
        <v>31</v>
      </c>
      <c r="X6" s="19" t="s">
        <v>561</v>
      </c>
      <c r="Y6" s="19" t="s">
        <v>33</v>
      </c>
      <c r="Z6" s="19">
        <v>45</v>
      </c>
    </row>
    <row r="7" spans="1:26" x14ac:dyDescent="0.3">
      <c r="A7" s="56" t="s">
        <v>560</v>
      </c>
      <c r="B7" s="19" t="s">
        <v>636</v>
      </c>
      <c r="C7" s="19" t="s">
        <v>637</v>
      </c>
      <c r="D7" s="20">
        <v>45719</v>
      </c>
      <c r="E7" s="21">
        <v>138000</v>
      </c>
      <c r="F7" s="19" t="s">
        <v>27</v>
      </c>
      <c r="G7" s="19" t="s">
        <v>28</v>
      </c>
      <c r="H7" s="21">
        <v>138000</v>
      </c>
      <c r="I7" s="21">
        <v>75000</v>
      </c>
      <c r="J7" s="22">
        <f t="shared" si="0"/>
        <v>54.347826086956516</v>
      </c>
      <c r="K7" s="21">
        <v>160820</v>
      </c>
      <c r="L7" s="21">
        <v>11097</v>
      </c>
      <c r="M7" s="21">
        <f t="shared" si="1"/>
        <v>126903</v>
      </c>
      <c r="N7" s="21">
        <v>80065</v>
      </c>
      <c r="O7" s="23">
        <f t="shared" si="2"/>
        <v>1.5849996877537</v>
      </c>
      <c r="P7" s="24">
        <v>949</v>
      </c>
      <c r="Q7" s="25">
        <f t="shared" si="3"/>
        <v>133.72286617492097</v>
      </c>
      <c r="R7" s="26" t="s">
        <v>560</v>
      </c>
      <c r="S7" s="27">
        <f>ABS(O34-O7)*100</f>
        <v>39.254035801289035</v>
      </c>
      <c r="T7" s="19" t="s">
        <v>30</v>
      </c>
      <c r="U7" s="19" t="s">
        <v>31</v>
      </c>
      <c r="V7" s="21">
        <v>11097</v>
      </c>
      <c r="W7" s="19" t="s">
        <v>31</v>
      </c>
      <c r="X7" s="19" t="s">
        <v>561</v>
      </c>
      <c r="Y7" s="19" t="s">
        <v>33</v>
      </c>
      <c r="Z7" s="19">
        <v>45</v>
      </c>
    </row>
    <row r="8" spans="1:26" x14ac:dyDescent="0.3">
      <c r="A8" s="56" t="s">
        <v>560</v>
      </c>
      <c r="B8" s="19" t="s">
        <v>596</v>
      </c>
      <c r="C8" s="19" t="s">
        <v>597</v>
      </c>
      <c r="D8" s="20">
        <v>45297</v>
      </c>
      <c r="E8" s="21">
        <v>169900</v>
      </c>
      <c r="F8" s="19" t="s">
        <v>27</v>
      </c>
      <c r="G8" s="19" t="s">
        <v>28</v>
      </c>
      <c r="H8" s="21">
        <v>169900</v>
      </c>
      <c r="I8" s="21">
        <v>75200</v>
      </c>
      <c r="J8" s="22">
        <f t="shared" si="0"/>
        <v>44.261330194231903</v>
      </c>
      <c r="K8" s="21">
        <v>190979</v>
      </c>
      <c r="L8" s="21">
        <v>10416</v>
      </c>
      <c r="M8" s="21">
        <f t="shared" si="1"/>
        <v>159484</v>
      </c>
      <c r="N8" s="21">
        <v>96557</v>
      </c>
      <c r="O8" s="23">
        <f t="shared" si="2"/>
        <v>1.6517083173669438</v>
      </c>
      <c r="P8" s="24">
        <v>1022</v>
      </c>
      <c r="Q8" s="25">
        <f t="shared" si="3"/>
        <v>156.05088062622309</v>
      </c>
      <c r="R8" s="26" t="s">
        <v>560</v>
      </c>
      <c r="S8" s="27">
        <f>ABS(O47-O8)*100</f>
        <v>67.772510818735626</v>
      </c>
      <c r="T8" s="19" t="s">
        <v>30</v>
      </c>
      <c r="U8" s="19" t="s">
        <v>36</v>
      </c>
      <c r="V8" s="21">
        <v>10416</v>
      </c>
      <c r="W8" s="19" t="s">
        <v>31</v>
      </c>
      <c r="X8" s="19" t="s">
        <v>561</v>
      </c>
      <c r="Y8" s="19" t="s">
        <v>33</v>
      </c>
      <c r="Z8" s="19">
        <v>45</v>
      </c>
    </row>
    <row r="9" spans="1:26" x14ac:dyDescent="0.3">
      <c r="A9" s="56" t="s">
        <v>560</v>
      </c>
      <c r="B9" s="19" t="s">
        <v>676</v>
      </c>
      <c r="C9" s="19" t="s">
        <v>677</v>
      </c>
      <c r="D9" s="20">
        <v>45089</v>
      </c>
      <c r="E9" s="21">
        <v>205000</v>
      </c>
      <c r="F9" s="19" t="s">
        <v>27</v>
      </c>
      <c r="G9" s="19" t="s">
        <v>28</v>
      </c>
      <c r="H9" s="21">
        <v>205000</v>
      </c>
      <c r="I9" s="21">
        <v>89800</v>
      </c>
      <c r="J9" s="22">
        <f t="shared" si="0"/>
        <v>43.804878048780488</v>
      </c>
      <c r="K9" s="21">
        <v>229570</v>
      </c>
      <c r="L9" s="21">
        <v>11715</v>
      </c>
      <c r="M9" s="21">
        <f t="shared" si="1"/>
        <v>193285</v>
      </c>
      <c r="N9" s="21">
        <v>116500</v>
      </c>
      <c r="O9" s="23">
        <f t="shared" si="2"/>
        <v>1.6590987124463519</v>
      </c>
      <c r="P9" s="24">
        <v>1182</v>
      </c>
      <c r="Q9" s="25">
        <f t="shared" si="3"/>
        <v>163.52368866328257</v>
      </c>
      <c r="R9" s="26" t="s">
        <v>560</v>
      </c>
      <c r="S9" s="27">
        <f>ABS(O19-O9)*100</f>
        <v>14.592842674550322</v>
      </c>
      <c r="T9" s="19" t="s">
        <v>30</v>
      </c>
      <c r="U9" s="19" t="s">
        <v>36</v>
      </c>
      <c r="V9" s="21">
        <v>11715</v>
      </c>
      <c r="W9" s="19" t="s">
        <v>31</v>
      </c>
      <c r="X9" s="19" t="s">
        <v>561</v>
      </c>
      <c r="Y9" s="19" t="s">
        <v>33</v>
      </c>
      <c r="Z9" s="19">
        <v>45</v>
      </c>
    </row>
    <row r="10" spans="1:26" x14ac:dyDescent="0.3">
      <c r="A10" s="55" t="s">
        <v>560</v>
      </c>
      <c r="B10" s="10" t="s">
        <v>686</v>
      </c>
      <c r="C10" s="10" t="s">
        <v>687</v>
      </c>
      <c r="D10" s="11">
        <v>45030</v>
      </c>
      <c r="E10" s="12">
        <v>152500</v>
      </c>
      <c r="F10" s="10" t="s">
        <v>27</v>
      </c>
      <c r="G10" s="10" t="s">
        <v>28</v>
      </c>
      <c r="H10" s="12">
        <v>152500</v>
      </c>
      <c r="I10" s="12">
        <v>64200</v>
      </c>
      <c r="J10" s="13">
        <f t="shared" si="0"/>
        <v>42.098360655737707</v>
      </c>
      <c r="K10" s="12">
        <v>166679</v>
      </c>
      <c r="L10" s="12">
        <v>11076</v>
      </c>
      <c r="M10" s="12">
        <f t="shared" si="1"/>
        <v>141424</v>
      </c>
      <c r="N10" s="12">
        <v>83210</v>
      </c>
      <c r="O10" s="14">
        <f t="shared" si="2"/>
        <v>1.699603413051316</v>
      </c>
      <c r="P10" s="15">
        <v>914</v>
      </c>
      <c r="Q10" s="16">
        <f t="shared" si="3"/>
        <v>154.73085339168489</v>
      </c>
      <c r="R10" s="17" t="s">
        <v>560</v>
      </c>
      <c r="S10" s="18">
        <f>ABS(O15-O10)*100</f>
        <v>3.6962477951619777</v>
      </c>
      <c r="T10" s="10" t="s">
        <v>30</v>
      </c>
      <c r="U10" s="10" t="s">
        <v>36</v>
      </c>
      <c r="V10" s="12">
        <v>11076</v>
      </c>
      <c r="W10" s="10" t="s">
        <v>31</v>
      </c>
      <c r="X10" s="10" t="s">
        <v>561</v>
      </c>
      <c r="Y10" s="10" t="s">
        <v>33</v>
      </c>
      <c r="Z10" s="10">
        <v>45</v>
      </c>
    </row>
    <row r="11" spans="1:26" x14ac:dyDescent="0.3">
      <c r="A11" s="55" t="s">
        <v>560</v>
      </c>
      <c r="B11" s="10" t="s">
        <v>574</v>
      </c>
      <c r="C11" s="10" t="s">
        <v>575</v>
      </c>
      <c r="D11" s="11">
        <v>45041</v>
      </c>
      <c r="E11" s="12">
        <v>170000</v>
      </c>
      <c r="F11" s="10" t="s">
        <v>27</v>
      </c>
      <c r="G11" s="10" t="s">
        <v>28</v>
      </c>
      <c r="H11" s="12">
        <v>170000</v>
      </c>
      <c r="I11" s="12">
        <v>73100</v>
      </c>
      <c r="J11" s="13">
        <f t="shared" si="0"/>
        <v>43</v>
      </c>
      <c r="K11" s="12">
        <v>185557</v>
      </c>
      <c r="L11" s="12">
        <v>10534</v>
      </c>
      <c r="M11" s="12">
        <f t="shared" si="1"/>
        <v>159466</v>
      </c>
      <c r="N11" s="12">
        <v>93595</v>
      </c>
      <c r="O11" s="14">
        <f t="shared" si="2"/>
        <v>1.7037875954912121</v>
      </c>
      <c r="P11" s="15">
        <v>1022</v>
      </c>
      <c r="Q11" s="16">
        <f t="shared" si="3"/>
        <v>156.03326810176125</v>
      </c>
      <c r="R11" s="17" t="s">
        <v>560</v>
      </c>
      <c r="S11" s="18">
        <f>ABS(O59-O11)*100</f>
        <v>170.37875954912121</v>
      </c>
      <c r="T11" s="10" t="s">
        <v>30</v>
      </c>
      <c r="U11" s="10" t="s">
        <v>36</v>
      </c>
      <c r="V11" s="12">
        <v>10534</v>
      </c>
      <c r="W11" s="10" t="s">
        <v>31</v>
      </c>
      <c r="X11" s="10" t="s">
        <v>561</v>
      </c>
      <c r="Y11" s="10" t="s">
        <v>33</v>
      </c>
      <c r="Z11" s="10">
        <v>45</v>
      </c>
    </row>
    <row r="12" spans="1:26" x14ac:dyDescent="0.3">
      <c r="A12" s="55" t="s">
        <v>560</v>
      </c>
      <c r="B12" s="10" t="s">
        <v>582</v>
      </c>
      <c r="C12" s="10" t="s">
        <v>583</v>
      </c>
      <c r="D12" s="11">
        <v>45244</v>
      </c>
      <c r="E12" s="12">
        <v>180000</v>
      </c>
      <c r="F12" s="10" t="s">
        <v>27</v>
      </c>
      <c r="G12" s="10" t="s">
        <v>28</v>
      </c>
      <c r="H12" s="12">
        <v>180000</v>
      </c>
      <c r="I12" s="12">
        <v>77200</v>
      </c>
      <c r="J12" s="13">
        <f t="shared" si="0"/>
        <v>42.888888888888886</v>
      </c>
      <c r="K12" s="12">
        <v>196515</v>
      </c>
      <c r="L12" s="12">
        <v>10534</v>
      </c>
      <c r="M12" s="12">
        <f t="shared" si="1"/>
        <v>169466</v>
      </c>
      <c r="N12" s="12">
        <v>99455</v>
      </c>
      <c r="O12" s="14">
        <f t="shared" si="2"/>
        <v>1.7039465084711678</v>
      </c>
      <c r="P12" s="15">
        <v>1022</v>
      </c>
      <c r="Q12" s="16">
        <f t="shared" si="3"/>
        <v>165.81800391389433</v>
      </c>
      <c r="R12" s="17" t="s">
        <v>560</v>
      </c>
      <c r="S12" s="18">
        <f>ABS(O56-O12)*100</f>
        <v>170.39465084711679</v>
      </c>
      <c r="T12" s="10" t="s">
        <v>30</v>
      </c>
      <c r="U12" s="10" t="s">
        <v>36</v>
      </c>
      <c r="V12" s="12">
        <v>10534</v>
      </c>
      <c r="W12" s="10" t="s">
        <v>31</v>
      </c>
      <c r="X12" s="10" t="s">
        <v>561</v>
      </c>
      <c r="Y12" s="10" t="s">
        <v>33</v>
      </c>
      <c r="Z12" s="10">
        <v>45</v>
      </c>
    </row>
    <row r="13" spans="1:26" x14ac:dyDescent="0.3">
      <c r="A13" s="56" t="s">
        <v>560</v>
      </c>
      <c r="B13" s="19" t="s">
        <v>674</v>
      </c>
      <c r="C13" s="19" t="s">
        <v>675</v>
      </c>
      <c r="D13" s="20">
        <v>45327</v>
      </c>
      <c r="E13" s="21">
        <v>163300</v>
      </c>
      <c r="F13" s="19" t="s">
        <v>27</v>
      </c>
      <c r="G13" s="19" t="s">
        <v>28</v>
      </c>
      <c r="H13" s="21">
        <v>163300</v>
      </c>
      <c r="I13" s="21">
        <v>68000</v>
      </c>
      <c r="J13" s="22">
        <f t="shared" si="0"/>
        <v>41.641151255358238</v>
      </c>
      <c r="K13" s="21">
        <v>177846</v>
      </c>
      <c r="L13" s="21">
        <v>12465</v>
      </c>
      <c r="M13" s="21">
        <f t="shared" si="1"/>
        <v>150835</v>
      </c>
      <c r="N13" s="21">
        <v>88439</v>
      </c>
      <c r="O13" s="23">
        <f t="shared" si="2"/>
        <v>1.7055258426712196</v>
      </c>
      <c r="P13" s="24">
        <v>1050</v>
      </c>
      <c r="Q13" s="25">
        <f t="shared" si="3"/>
        <v>143.65238095238095</v>
      </c>
      <c r="R13" s="26" t="s">
        <v>560</v>
      </c>
      <c r="S13" s="27">
        <f>ABS(O24-O13)*100</f>
        <v>15.655718805990038</v>
      </c>
      <c r="T13" s="19" t="s">
        <v>30</v>
      </c>
      <c r="U13" s="19" t="s">
        <v>36</v>
      </c>
      <c r="V13" s="21">
        <v>11076</v>
      </c>
      <c r="W13" s="19" t="s">
        <v>31</v>
      </c>
      <c r="X13" s="19" t="s">
        <v>561</v>
      </c>
      <c r="Y13" s="19" t="s">
        <v>33</v>
      </c>
      <c r="Z13" s="19">
        <v>45</v>
      </c>
    </row>
    <row r="14" spans="1:26" x14ac:dyDescent="0.3">
      <c r="A14" s="55" t="s">
        <v>560</v>
      </c>
      <c r="B14" s="10" t="s">
        <v>616</v>
      </c>
      <c r="C14" s="10" t="s">
        <v>617</v>
      </c>
      <c r="D14" s="11">
        <v>45054</v>
      </c>
      <c r="E14" s="12">
        <v>180000</v>
      </c>
      <c r="F14" s="10" t="s">
        <v>27</v>
      </c>
      <c r="G14" s="10" t="s">
        <v>28</v>
      </c>
      <c r="H14" s="12">
        <v>180000</v>
      </c>
      <c r="I14" s="12">
        <v>77100</v>
      </c>
      <c r="J14" s="13">
        <f t="shared" si="0"/>
        <v>42.833333333333336</v>
      </c>
      <c r="K14" s="12">
        <v>195647</v>
      </c>
      <c r="L14" s="12">
        <v>10416</v>
      </c>
      <c r="M14" s="12">
        <f t="shared" si="1"/>
        <v>169584</v>
      </c>
      <c r="N14" s="12">
        <v>99054</v>
      </c>
      <c r="O14" s="14">
        <f t="shared" si="2"/>
        <v>1.7120358592282998</v>
      </c>
      <c r="P14" s="15">
        <v>1046</v>
      </c>
      <c r="Q14" s="16">
        <f t="shared" si="3"/>
        <v>162.12619502868068</v>
      </c>
      <c r="R14" s="17" t="s">
        <v>560</v>
      </c>
      <c r="S14" s="18">
        <f>ABS(O51-O14)*100</f>
        <v>73.854330092746551</v>
      </c>
      <c r="T14" s="10" t="s">
        <v>30</v>
      </c>
      <c r="U14" s="10" t="s">
        <v>36</v>
      </c>
      <c r="V14" s="12">
        <v>10416</v>
      </c>
      <c r="W14" s="10" t="s">
        <v>31</v>
      </c>
      <c r="X14" s="10" t="s">
        <v>561</v>
      </c>
      <c r="Y14" s="10" t="s">
        <v>33</v>
      </c>
      <c r="Z14" s="10">
        <v>45</v>
      </c>
    </row>
    <row r="15" spans="1:26" x14ac:dyDescent="0.3">
      <c r="A15" s="55" t="s">
        <v>560</v>
      </c>
      <c r="B15" s="10" t="s">
        <v>590</v>
      </c>
      <c r="C15" s="10" t="s">
        <v>591</v>
      </c>
      <c r="D15" s="11">
        <v>45446</v>
      </c>
      <c r="E15" s="12">
        <v>211200</v>
      </c>
      <c r="F15" s="10" t="s">
        <v>27</v>
      </c>
      <c r="G15" s="10" t="s">
        <v>28</v>
      </c>
      <c r="H15" s="12">
        <v>211200</v>
      </c>
      <c r="I15" s="12">
        <v>103500</v>
      </c>
      <c r="J15" s="13">
        <f t="shared" si="0"/>
        <v>49.00568181818182</v>
      </c>
      <c r="K15" s="12">
        <v>226608</v>
      </c>
      <c r="L15" s="12">
        <v>10677</v>
      </c>
      <c r="M15" s="12">
        <f t="shared" si="1"/>
        <v>200523</v>
      </c>
      <c r="N15" s="12">
        <v>115471</v>
      </c>
      <c r="O15" s="14">
        <f t="shared" si="2"/>
        <v>1.7365658910029358</v>
      </c>
      <c r="P15" s="15">
        <v>1334</v>
      </c>
      <c r="Q15" s="16">
        <f t="shared" si="3"/>
        <v>150.31709145427286</v>
      </c>
      <c r="R15" s="17" t="s">
        <v>560</v>
      </c>
      <c r="S15" s="18">
        <f>ABS(O55-O15)*100</f>
        <v>19.314456538690639</v>
      </c>
      <c r="T15" s="10" t="s">
        <v>30</v>
      </c>
      <c r="U15" s="10" t="s">
        <v>36</v>
      </c>
      <c r="V15" s="12">
        <v>10677</v>
      </c>
      <c r="W15" s="10" t="s">
        <v>31</v>
      </c>
      <c r="X15" s="10" t="s">
        <v>561</v>
      </c>
      <c r="Y15" s="10" t="s">
        <v>33</v>
      </c>
      <c r="Z15" s="10">
        <v>45</v>
      </c>
    </row>
    <row r="16" spans="1:26" x14ac:dyDescent="0.3">
      <c r="A16" s="56" t="s">
        <v>560</v>
      </c>
      <c r="B16" s="19" t="s">
        <v>580</v>
      </c>
      <c r="C16" s="19" t="s">
        <v>581</v>
      </c>
      <c r="D16" s="20">
        <v>45301</v>
      </c>
      <c r="E16" s="21">
        <v>193500</v>
      </c>
      <c r="F16" s="19" t="s">
        <v>27</v>
      </c>
      <c r="G16" s="19" t="s">
        <v>28</v>
      </c>
      <c r="H16" s="21">
        <v>193500</v>
      </c>
      <c r="I16" s="21">
        <v>80800</v>
      </c>
      <c r="J16" s="22">
        <f t="shared" si="0"/>
        <v>41.757105943152453</v>
      </c>
      <c r="K16" s="21">
        <v>205313</v>
      </c>
      <c r="L16" s="21">
        <v>11271</v>
      </c>
      <c r="M16" s="21">
        <f t="shared" si="1"/>
        <v>182229</v>
      </c>
      <c r="N16" s="21">
        <v>103765</v>
      </c>
      <c r="O16" s="23">
        <f t="shared" si="2"/>
        <v>1.7561701922613597</v>
      </c>
      <c r="P16" s="24">
        <v>1092</v>
      </c>
      <c r="Q16" s="25">
        <f t="shared" si="3"/>
        <v>166.87637362637363</v>
      </c>
      <c r="R16" s="26" t="s">
        <v>560</v>
      </c>
      <c r="S16" s="27">
        <f>ABS(O61-O16)*100</f>
        <v>84.741565727628341</v>
      </c>
      <c r="T16" s="19" t="s">
        <v>30</v>
      </c>
      <c r="U16" s="19" t="s">
        <v>36</v>
      </c>
      <c r="V16" s="21">
        <v>11271</v>
      </c>
      <c r="W16" s="19" t="s">
        <v>31</v>
      </c>
      <c r="X16" s="19" t="s">
        <v>561</v>
      </c>
      <c r="Y16" s="19" t="s">
        <v>33</v>
      </c>
      <c r="Z16" s="19">
        <v>45</v>
      </c>
    </row>
    <row r="17" spans="1:26" x14ac:dyDescent="0.3">
      <c r="A17" s="56" t="s">
        <v>560</v>
      </c>
      <c r="B17" s="19" t="s">
        <v>620</v>
      </c>
      <c r="C17" s="19" t="s">
        <v>621</v>
      </c>
      <c r="D17" s="20">
        <v>45597</v>
      </c>
      <c r="E17" s="21">
        <v>189900</v>
      </c>
      <c r="F17" s="19" t="s">
        <v>27</v>
      </c>
      <c r="G17" s="19" t="s">
        <v>28</v>
      </c>
      <c r="H17" s="21">
        <v>189900</v>
      </c>
      <c r="I17" s="21">
        <v>92100</v>
      </c>
      <c r="J17" s="22">
        <f t="shared" si="0"/>
        <v>48.499210110584521</v>
      </c>
      <c r="K17" s="21">
        <v>200449</v>
      </c>
      <c r="L17" s="21">
        <v>11005</v>
      </c>
      <c r="M17" s="21">
        <f t="shared" si="1"/>
        <v>178895</v>
      </c>
      <c r="N17" s="21">
        <v>101306</v>
      </c>
      <c r="O17" s="23">
        <f t="shared" si="2"/>
        <v>1.7658875091307524</v>
      </c>
      <c r="P17" s="24">
        <v>1052</v>
      </c>
      <c r="Q17" s="25">
        <f t="shared" si="3"/>
        <v>170.0522813688213</v>
      </c>
      <c r="R17" s="26" t="s">
        <v>560</v>
      </c>
      <c r="S17" s="27">
        <f>ABS(O52-O17)*100</f>
        <v>70.986733752991029</v>
      </c>
      <c r="T17" s="19" t="s">
        <v>30</v>
      </c>
      <c r="U17" s="19" t="s">
        <v>31</v>
      </c>
      <c r="V17" s="21">
        <v>11005</v>
      </c>
      <c r="W17" s="19" t="s">
        <v>31</v>
      </c>
      <c r="X17" s="19" t="s">
        <v>561</v>
      </c>
      <c r="Y17" s="19" t="s">
        <v>33</v>
      </c>
      <c r="Z17" s="19">
        <v>45</v>
      </c>
    </row>
    <row r="18" spans="1:26" x14ac:dyDescent="0.3">
      <c r="A18" s="55" t="s">
        <v>560</v>
      </c>
      <c r="B18" s="10" t="s">
        <v>674</v>
      </c>
      <c r="C18" s="10" t="s">
        <v>675</v>
      </c>
      <c r="D18" s="11">
        <v>45741</v>
      </c>
      <c r="E18" s="12">
        <v>170000</v>
      </c>
      <c r="F18" s="10" t="s">
        <v>27</v>
      </c>
      <c r="G18" s="10" t="s">
        <v>28</v>
      </c>
      <c r="H18" s="12">
        <v>170000</v>
      </c>
      <c r="I18" s="12">
        <v>79400</v>
      </c>
      <c r="J18" s="13">
        <f t="shared" si="0"/>
        <v>46.705882352941174</v>
      </c>
      <c r="K18" s="12">
        <v>177846</v>
      </c>
      <c r="L18" s="12">
        <v>12465</v>
      </c>
      <c r="M18" s="12">
        <f t="shared" si="1"/>
        <v>157535</v>
      </c>
      <c r="N18" s="12">
        <v>88439</v>
      </c>
      <c r="O18" s="14">
        <f t="shared" si="2"/>
        <v>1.7812842750370312</v>
      </c>
      <c r="P18" s="15">
        <v>1050</v>
      </c>
      <c r="Q18" s="16">
        <f t="shared" si="3"/>
        <v>150.03333333333333</v>
      </c>
      <c r="R18" s="17" t="s">
        <v>560</v>
      </c>
      <c r="S18" s="18">
        <f>ABS(O30-O18)*100</f>
        <v>12.107572687583756</v>
      </c>
      <c r="T18" s="10" t="s">
        <v>30</v>
      </c>
      <c r="U18" s="10" t="s">
        <v>31</v>
      </c>
      <c r="V18" s="12">
        <v>11076</v>
      </c>
      <c r="W18" s="10" t="s">
        <v>31</v>
      </c>
      <c r="X18" s="10" t="s">
        <v>561</v>
      </c>
      <c r="Y18" s="10" t="s">
        <v>33</v>
      </c>
      <c r="Z18" s="10">
        <v>45</v>
      </c>
    </row>
    <row r="19" spans="1:26" x14ac:dyDescent="0.3">
      <c r="A19" s="55" t="s">
        <v>560</v>
      </c>
      <c r="B19" s="10" t="s">
        <v>592</v>
      </c>
      <c r="C19" s="10" t="s">
        <v>593</v>
      </c>
      <c r="D19" s="11">
        <v>45569</v>
      </c>
      <c r="E19" s="12">
        <v>187000</v>
      </c>
      <c r="F19" s="10" t="s">
        <v>27</v>
      </c>
      <c r="G19" s="10" t="s">
        <v>28</v>
      </c>
      <c r="H19" s="12">
        <v>187000</v>
      </c>
      <c r="I19" s="12">
        <v>89000</v>
      </c>
      <c r="J19" s="13">
        <f t="shared" si="0"/>
        <v>47.593582887700535</v>
      </c>
      <c r="K19" s="12">
        <v>193358</v>
      </c>
      <c r="L19" s="12">
        <v>10416</v>
      </c>
      <c r="M19" s="12">
        <f t="shared" si="1"/>
        <v>176584</v>
      </c>
      <c r="N19" s="12">
        <v>97829</v>
      </c>
      <c r="O19" s="14">
        <f t="shared" si="2"/>
        <v>1.8050271391918551</v>
      </c>
      <c r="P19" s="15">
        <v>1022</v>
      </c>
      <c r="Q19" s="16">
        <f t="shared" si="3"/>
        <v>172.78277886497065</v>
      </c>
      <c r="R19" s="17" t="s">
        <v>560</v>
      </c>
      <c r="S19" s="18">
        <f>ABS(O58-O19)*100</f>
        <v>180.50271391918551</v>
      </c>
      <c r="T19" s="10" t="s">
        <v>30</v>
      </c>
      <c r="U19" s="10" t="s">
        <v>36</v>
      </c>
      <c r="V19" s="12">
        <v>10416</v>
      </c>
      <c r="W19" s="10" t="s">
        <v>31</v>
      </c>
      <c r="X19" s="10" t="s">
        <v>561</v>
      </c>
      <c r="Y19" s="10" t="s">
        <v>33</v>
      </c>
      <c r="Z19" s="10">
        <v>45</v>
      </c>
    </row>
    <row r="20" spans="1:26" x14ac:dyDescent="0.3">
      <c r="A20" s="56" t="s">
        <v>560</v>
      </c>
      <c r="B20" s="19" t="s">
        <v>670</v>
      </c>
      <c r="C20" s="19" t="s">
        <v>671</v>
      </c>
      <c r="D20" s="20">
        <v>45476</v>
      </c>
      <c r="E20" s="21">
        <v>210000</v>
      </c>
      <c r="F20" s="19" t="s">
        <v>27</v>
      </c>
      <c r="G20" s="19" t="s">
        <v>28</v>
      </c>
      <c r="H20" s="21">
        <v>210000</v>
      </c>
      <c r="I20" s="21">
        <v>99000</v>
      </c>
      <c r="J20" s="22">
        <f t="shared" si="0"/>
        <v>47.142857142857139</v>
      </c>
      <c r="K20" s="21">
        <v>216095</v>
      </c>
      <c r="L20" s="21">
        <v>15708</v>
      </c>
      <c r="M20" s="21">
        <f t="shared" si="1"/>
        <v>194292</v>
      </c>
      <c r="N20" s="21">
        <v>107158</v>
      </c>
      <c r="O20" s="23">
        <f t="shared" si="2"/>
        <v>1.813135743481588</v>
      </c>
      <c r="P20" s="24">
        <v>1302</v>
      </c>
      <c r="Q20" s="25">
        <f t="shared" si="3"/>
        <v>149.2258064516129</v>
      </c>
      <c r="R20" s="26" t="s">
        <v>560</v>
      </c>
      <c r="S20" s="27">
        <f>ABS(O34-O20)*100</f>
        <v>16.440430228500237</v>
      </c>
      <c r="T20" s="19" t="s">
        <v>30</v>
      </c>
      <c r="U20" s="19" t="s">
        <v>36</v>
      </c>
      <c r="V20" s="21">
        <v>11076</v>
      </c>
      <c r="W20" s="19" t="s">
        <v>31</v>
      </c>
      <c r="X20" s="19" t="s">
        <v>561</v>
      </c>
      <c r="Y20" s="19" t="s">
        <v>33</v>
      </c>
      <c r="Z20" s="19">
        <v>45</v>
      </c>
    </row>
    <row r="21" spans="1:26" x14ac:dyDescent="0.3">
      <c r="A21" s="56" t="s">
        <v>560</v>
      </c>
      <c r="B21" s="19" t="s">
        <v>622</v>
      </c>
      <c r="C21" s="19" t="s">
        <v>623</v>
      </c>
      <c r="D21" s="20">
        <v>45554</v>
      </c>
      <c r="E21" s="21">
        <v>190000</v>
      </c>
      <c r="F21" s="19" t="s">
        <v>27</v>
      </c>
      <c r="G21" s="19" t="s">
        <v>28</v>
      </c>
      <c r="H21" s="21">
        <v>190000</v>
      </c>
      <c r="I21" s="21">
        <v>89900</v>
      </c>
      <c r="J21" s="22">
        <f t="shared" si="0"/>
        <v>47.315789473684212</v>
      </c>
      <c r="K21" s="21">
        <v>195221</v>
      </c>
      <c r="L21" s="21">
        <v>11069</v>
      </c>
      <c r="M21" s="21">
        <f t="shared" si="1"/>
        <v>178931</v>
      </c>
      <c r="N21" s="21">
        <v>98477</v>
      </c>
      <c r="O21" s="23">
        <f t="shared" si="2"/>
        <v>1.8169826456939184</v>
      </c>
      <c r="P21" s="24">
        <v>1052</v>
      </c>
      <c r="Q21" s="25">
        <f t="shared" si="3"/>
        <v>170.08650190114068</v>
      </c>
      <c r="R21" s="26" t="s">
        <v>560</v>
      </c>
      <c r="S21" s="27">
        <f>ABS(O53-O21)*100</f>
        <v>181.69826456939185</v>
      </c>
      <c r="T21" s="19" t="s">
        <v>30</v>
      </c>
      <c r="U21" s="19" t="s">
        <v>36</v>
      </c>
      <c r="V21" s="21">
        <v>10416</v>
      </c>
      <c r="W21" s="19" t="s">
        <v>31</v>
      </c>
      <c r="X21" s="19" t="s">
        <v>561</v>
      </c>
      <c r="Y21" s="19" t="s">
        <v>33</v>
      </c>
      <c r="Z21" s="19">
        <v>45</v>
      </c>
    </row>
    <row r="22" spans="1:26" x14ac:dyDescent="0.3">
      <c r="A22" s="56" t="s">
        <v>560</v>
      </c>
      <c r="B22" s="19" t="s">
        <v>586</v>
      </c>
      <c r="C22" s="19" t="s">
        <v>587</v>
      </c>
      <c r="D22" s="20">
        <v>45251</v>
      </c>
      <c r="E22" s="21">
        <v>186000</v>
      </c>
      <c r="F22" s="19" t="s">
        <v>27</v>
      </c>
      <c r="G22" s="19" t="s">
        <v>28</v>
      </c>
      <c r="H22" s="21">
        <v>186000</v>
      </c>
      <c r="I22" s="21">
        <v>75100</v>
      </c>
      <c r="J22" s="22">
        <f t="shared" si="0"/>
        <v>40.376344086021504</v>
      </c>
      <c r="K22" s="21">
        <v>190511</v>
      </c>
      <c r="L22" s="21">
        <v>10946</v>
      </c>
      <c r="M22" s="21">
        <f t="shared" si="1"/>
        <v>175054</v>
      </c>
      <c r="N22" s="21">
        <v>96024</v>
      </c>
      <c r="O22" s="23">
        <f t="shared" si="2"/>
        <v>1.8230234108139631</v>
      </c>
      <c r="P22" s="24">
        <v>1022</v>
      </c>
      <c r="Q22" s="25">
        <f t="shared" si="3"/>
        <v>171.28571428571428</v>
      </c>
      <c r="R22" s="26" t="s">
        <v>560</v>
      </c>
      <c r="S22" s="27">
        <f>ABS(O64-O22)*100</f>
        <v>42.790499873777236</v>
      </c>
      <c r="T22" s="19" t="s">
        <v>30</v>
      </c>
      <c r="U22" s="19" t="s">
        <v>36</v>
      </c>
      <c r="V22" s="21">
        <v>10946</v>
      </c>
      <c r="W22" s="19" t="s">
        <v>31</v>
      </c>
      <c r="X22" s="19" t="s">
        <v>561</v>
      </c>
      <c r="Y22" s="19" t="s">
        <v>33</v>
      </c>
      <c r="Z22" s="19">
        <v>45</v>
      </c>
    </row>
    <row r="23" spans="1:26" x14ac:dyDescent="0.3">
      <c r="A23" s="55" t="s">
        <v>560</v>
      </c>
      <c r="B23" s="10" t="s">
        <v>2784</v>
      </c>
      <c r="C23" s="10" t="s">
        <v>2785</v>
      </c>
      <c r="D23" s="11">
        <v>45118</v>
      </c>
      <c r="E23" s="12">
        <v>185000</v>
      </c>
      <c r="F23" s="10" t="s">
        <v>27</v>
      </c>
      <c r="G23" s="10" t="s">
        <v>2780</v>
      </c>
      <c r="H23" s="12">
        <v>185000</v>
      </c>
      <c r="I23" s="12">
        <v>73500</v>
      </c>
      <c r="J23" s="13">
        <f t="shared" si="0"/>
        <v>39.729729729729726</v>
      </c>
      <c r="K23" s="12">
        <v>186621</v>
      </c>
      <c r="L23" s="12">
        <v>10557</v>
      </c>
      <c r="M23" s="12">
        <f t="shared" si="1"/>
        <v>174443</v>
      </c>
      <c r="N23" s="12">
        <v>94151</v>
      </c>
      <c r="O23" s="14">
        <f t="shared" si="2"/>
        <v>1.8528002888976218</v>
      </c>
      <c r="P23" s="15">
        <v>1022</v>
      </c>
      <c r="Q23" s="16">
        <f t="shared" si="3"/>
        <v>170.68786692759295</v>
      </c>
      <c r="R23" s="17" t="s">
        <v>560</v>
      </c>
      <c r="S23" s="18">
        <f>ABS(O1080-O23)*100</f>
        <v>185.28002888976218</v>
      </c>
      <c r="T23" s="10" t="s">
        <v>30</v>
      </c>
      <c r="U23" s="10" t="s">
        <v>36</v>
      </c>
      <c r="V23" s="12">
        <v>10557</v>
      </c>
      <c r="W23" s="10" t="s">
        <v>31</v>
      </c>
      <c r="X23" s="10" t="s">
        <v>561</v>
      </c>
      <c r="Y23" s="10" t="s">
        <v>33</v>
      </c>
      <c r="Z23" s="10">
        <v>45</v>
      </c>
    </row>
    <row r="24" spans="1:26" x14ac:dyDescent="0.3">
      <c r="A24" s="55" t="s">
        <v>560</v>
      </c>
      <c r="B24" s="10" t="s">
        <v>626</v>
      </c>
      <c r="C24" s="10" t="s">
        <v>627</v>
      </c>
      <c r="D24" s="11">
        <v>45246</v>
      </c>
      <c r="E24" s="12">
        <v>200000</v>
      </c>
      <c r="F24" s="10" t="s">
        <v>27</v>
      </c>
      <c r="G24" s="10" t="s">
        <v>28</v>
      </c>
      <c r="H24" s="12">
        <v>200000</v>
      </c>
      <c r="I24" s="12">
        <v>79000</v>
      </c>
      <c r="J24" s="13">
        <f t="shared" si="0"/>
        <v>39.5</v>
      </c>
      <c r="K24" s="12">
        <v>200796</v>
      </c>
      <c r="L24" s="12">
        <v>12829</v>
      </c>
      <c r="M24" s="12">
        <f t="shared" si="1"/>
        <v>187171</v>
      </c>
      <c r="N24" s="12">
        <v>100517</v>
      </c>
      <c r="O24" s="14">
        <f t="shared" si="2"/>
        <v>1.86208303073112</v>
      </c>
      <c r="P24" s="15">
        <v>1099</v>
      </c>
      <c r="Q24" s="16">
        <f t="shared" si="3"/>
        <v>170.3102820746133</v>
      </c>
      <c r="R24" s="17" t="s">
        <v>560</v>
      </c>
      <c r="S24" s="18">
        <f>ABS(O54-O24)*100</f>
        <v>6.1351728029332087</v>
      </c>
      <c r="T24" s="10" t="s">
        <v>30</v>
      </c>
      <c r="U24" s="10" t="s">
        <v>36</v>
      </c>
      <c r="V24" s="12">
        <v>12829</v>
      </c>
      <c r="W24" s="10" t="s">
        <v>31</v>
      </c>
      <c r="X24" s="10" t="s">
        <v>561</v>
      </c>
      <c r="Y24" s="10" t="s">
        <v>33</v>
      </c>
      <c r="Z24" s="10">
        <v>45</v>
      </c>
    </row>
    <row r="25" spans="1:26" x14ac:dyDescent="0.3">
      <c r="A25" s="56" t="s">
        <v>560</v>
      </c>
      <c r="B25" s="19" t="s">
        <v>628</v>
      </c>
      <c r="C25" s="19" t="s">
        <v>629</v>
      </c>
      <c r="D25" s="20">
        <v>45138</v>
      </c>
      <c r="E25" s="21">
        <v>185000</v>
      </c>
      <c r="F25" s="19" t="s">
        <v>27</v>
      </c>
      <c r="G25" s="19" t="s">
        <v>28</v>
      </c>
      <c r="H25" s="21">
        <v>185000</v>
      </c>
      <c r="I25" s="21">
        <v>72800</v>
      </c>
      <c r="J25" s="22">
        <f t="shared" si="0"/>
        <v>39.351351351351347</v>
      </c>
      <c r="K25" s="21">
        <v>184813</v>
      </c>
      <c r="L25" s="21">
        <v>11587</v>
      </c>
      <c r="M25" s="21">
        <f t="shared" si="1"/>
        <v>173413</v>
      </c>
      <c r="N25" s="21">
        <v>92634</v>
      </c>
      <c r="O25" s="23">
        <f t="shared" si="2"/>
        <v>1.8720232312110023</v>
      </c>
      <c r="P25" s="24">
        <v>1022</v>
      </c>
      <c r="Q25" s="25">
        <f t="shared" si="3"/>
        <v>169.68003913894324</v>
      </c>
      <c r="R25" s="26" t="s">
        <v>560</v>
      </c>
      <c r="S25" s="27">
        <f>ABS(O54-O25)*100</f>
        <v>5.1411527549449776</v>
      </c>
      <c r="T25" s="19" t="s">
        <v>30</v>
      </c>
      <c r="U25" s="19" t="s">
        <v>36</v>
      </c>
      <c r="V25" s="21">
        <v>11587</v>
      </c>
      <c r="W25" s="19" t="s">
        <v>31</v>
      </c>
      <c r="X25" s="19" t="s">
        <v>561</v>
      </c>
      <c r="Y25" s="19" t="s">
        <v>33</v>
      </c>
      <c r="Z25" s="19">
        <v>45</v>
      </c>
    </row>
    <row r="26" spans="1:26" x14ac:dyDescent="0.3">
      <c r="A26" s="56" t="s">
        <v>560</v>
      </c>
      <c r="B26" s="19" t="s">
        <v>684</v>
      </c>
      <c r="C26" s="19" t="s">
        <v>685</v>
      </c>
      <c r="D26" s="20">
        <v>45618</v>
      </c>
      <c r="E26" s="21">
        <v>169000</v>
      </c>
      <c r="F26" s="19" t="s">
        <v>27</v>
      </c>
      <c r="G26" s="19" t="s">
        <v>28</v>
      </c>
      <c r="H26" s="21">
        <v>169000</v>
      </c>
      <c r="I26" s="21">
        <v>77600</v>
      </c>
      <c r="J26" s="22">
        <f t="shared" si="0"/>
        <v>45.917159763313606</v>
      </c>
      <c r="K26" s="21">
        <v>168812</v>
      </c>
      <c r="L26" s="21">
        <v>11076</v>
      </c>
      <c r="M26" s="21">
        <f t="shared" si="1"/>
        <v>157924</v>
      </c>
      <c r="N26" s="21">
        <v>84350</v>
      </c>
      <c r="O26" s="23">
        <f t="shared" si="2"/>
        <v>1.8722465915826911</v>
      </c>
      <c r="P26" s="24">
        <v>914</v>
      </c>
      <c r="Q26" s="25">
        <f t="shared" si="3"/>
        <v>172.78336980306347</v>
      </c>
      <c r="R26" s="26" t="s">
        <v>560</v>
      </c>
      <c r="S26" s="27">
        <f>ABS(O32-O26)*100</f>
        <v>4.7320655012524693</v>
      </c>
      <c r="T26" s="19" t="s">
        <v>30</v>
      </c>
      <c r="U26" s="19" t="s">
        <v>31</v>
      </c>
      <c r="V26" s="21">
        <v>11076</v>
      </c>
      <c r="W26" s="19" t="s">
        <v>31</v>
      </c>
      <c r="X26" s="19" t="s">
        <v>561</v>
      </c>
      <c r="Y26" s="19" t="s">
        <v>33</v>
      </c>
      <c r="Z26" s="19">
        <v>45</v>
      </c>
    </row>
    <row r="27" spans="1:26" x14ac:dyDescent="0.3">
      <c r="A27" s="55" t="s">
        <v>560</v>
      </c>
      <c r="B27" s="10" t="s">
        <v>672</v>
      </c>
      <c r="C27" s="10" t="s">
        <v>673</v>
      </c>
      <c r="D27" s="11">
        <v>45681</v>
      </c>
      <c r="E27" s="12">
        <v>171000</v>
      </c>
      <c r="F27" s="10" t="s">
        <v>27</v>
      </c>
      <c r="G27" s="10" t="s">
        <v>28</v>
      </c>
      <c r="H27" s="12">
        <v>171000</v>
      </c>
      <c r="I27" s="12">
        <v>77800</v>
      </c>
      <c r="J27" s="13">
        <f t="shared" si="0"/>
        <v>45.497076023391813</v>
      </c>
      <c r="K27" s="12">
        <v>170795</v>
      </c>
      <c r="L27" s="12">
        <v>11076</v>
      </c>
      <c r="M27" s="12">
        <f t="shared" si="1"/>
        <v>159924</v>
      </c>
      <c r="N27" s="12">
        <v>85411</v>
      </c>
      <c r="O27" s="14">
        <f t="shared" si="2"/>
        <v>1.872405193710412</v>
      </c>
      <c r="P27" s="15">
        <v>1050</v>
      </c>
      <c r="Q27" s="16">
        <f t="shared" si="3"/>
        <v>152.30857142857144</v>
      </c>
      <c r="R27" s="17" t="s">
        <v>560</v>
      </c>
      <c r="S27" s="18">
        <f>ABS(O40-O27)*100</f>
        <v>33.104394400515893</v>
      </c>
      <c r="T27" s="10" t="s">
        <v>30</v>
      </c>
      <c r="U27" s="10" t="s">
        <v>31</v>
      </c>
      <c r="V27" s="12">
        <v>11076</v>
      </c>
      <c r="W27" s="10" t="s">
        <v>31</v>
      </c>
      <c r="X27" s="10" t="s">
        <v>561</v>
      </c>
      <c r="Y27" s="10" t="s">
        <v>33</v>
      </c>
      <c r="Z27" s="10">
        <v>45</v>
      </c>
    </row>
    <row r="28" spans="1:26" x14ac:dyDescent="0.3">
      <c r="A28" s="56" t="s">
        <v>560</v>
      </c>
      <c r="B28" s="19" t="s">
        <v>668</v>
      </c>
      <c r="C28" s="19" t="s">
        <v>669</v>
      </c>
      <c r="D28" s="20">
        <v>45727</v>
      </c>
      <c r="E28" s="21">
        <v>185000</v>
      </c>
      <c r="F28" s="19" t="s">
        <v>27</v>
      </c>
      <c r="G28" s="19" t="s">
        <v>28</v>
      </c>
      <c r="H28" s="21">
        <v>185000</v>
      </c>
      <c r="I28" s="21">
        <v>83500</v>
      </c>
      <c r="J28" s="22">
        <f t="shared" si="0"/>
        <v>45.135135135135137</v>
      </c>
      <c r="K28" s="21">
        <v>183589</v>
      </c>
      <c r="L28" s="21">
        <v>11076</v>
      </c>
      <c r="M28" s="21">
        <f t="shared" si="1"/>
        <v>173924</v>
      </c>
      <c r="N28" s="21">
        <v>92252</v>
      </c>
      <c r="O28" s="23">
        <f t="shared" si="2"/>
        <v>1.8853141395308504</v>
      </c>
      <c r="P28" s="24">
        <v>1050</v>
      </c>
      <c r="Q28" s="25">
        <f t="shared" si="3"/>
        <v>165.64190476190475</v>
      </c>
      <c r="R28" s="26" t="s">
        <v>560</v>
      </c>
      <c r="S28" s="27">
        <f>ABS(O43-O28)*100</f>
        <v>34.337169492656393</v>
      </c>
      <c r="T28" s="19" t="s">
        <v>30</v>
      </c>
      <c r="U28" s="19" t="s">
        <v>31</v>
      </c>
      <c r="V28" s="21">
        <v>11076</v>
      </c>
      <c r="W28" s="19" t="s">
        <v>31</v>
      </c>
      <c r="X28" s="19" t="s">
        <v>561</v>
      </c>
      <c r="Y28" s="19" t="s">
        <v>33</v>
      </c>
      <c r="Z28" s="19">
        <v>45</v>
      </c>
    </row>
    <row r="29" spans="1:26" x14ac:dyDescent="0.3">
      <c r="A29" s="55" t="s">
        <v>560</v>
      </c>
      <c r="B29" s="10" t="s">
        <v>652</v>
      </c>
      <c r="C29" s="10" t="s">
        <v>653</v>
      </c>
      <c r="D29" s="11">
        <v>45065</v>
      </c>
      <c r="E29" s="12">
        <v>174250</v>
      </c>
      <c r="F29" s="10" t="s">
        <v>27</v>
      </c>
      <c r="G29" s="10" t="s">
        <v>28</v>
      </c>
      <c r="H29" s="12">
        <v>174250</v>
      </c>
      <c r="I29" s="12">
        <v>68100</v>
      </c>
      <c r="J29" s="13">
        <f t="shared" si="0"/>
        <v>39.081779053084645</v>
      </c>
      <c r="K29" s="12">
        <v>172562</v>
      </c>
      <c r="L29" s="12">
        <v>12163</v>
      </c>
      <c r="M29" s="12">
        <f t="shared" si="1"/>
        <v>162087</v>
      </c>
      <c r="N29" s="12">
        <v>85774</v>
      </c>
      <c r="O29" s="14">
        <f t="shared" si="2"/>
        <v>1.8896985100380068</v>
      </c>
      <c r="P29" s="15">
        <v>960</v>
      </c>
      <c r="Q29" s="16">
        <f t="shared" si="3"/>
        <v>168.84062499999999</v>
      </c>
      <c r="R29" s="17" t="s">
        <v>560</v>
      </c>
      <c r="S29" s="18" t="e">
        <f>ABS(#REF!-O29)*100</f>
        <v>#REF!</v>
      </c>
      <c r="T29" s="10" t="s">
        <v>30</v>
      </c>
      <c r="U29" s="10" t="s">
        <v>36</v>
      </c>
      <c r="V29" s="12">
        <v>12163</v>
      </c>
      <c r="W29" s="10" t="s">
        <v>31</v>
      </c>
      <c r="X29" s="10" t="s">
        <v>561</v>
      </c>
      <c r="Y29" s="10" t="s">
        <v>33</v>
      </c>
      <c r="Z29" s="10">
        <v>45</v>
      </c>
    </row>
    <row r="30" spans="1:26" x14ac:dyDescent="0.3">
      <c r="A30" s="55" t="s">
        <v>560</v>
      </c>
      <c r="B30" s="10" t="s">
        <v>634</v>
      </c>
      <c r="C30" s="10" t="s">
        <v>635</v>
      </c>
      <c r="D30" s="11">
        <v>45051</v>
      </c>
      <c r="E30" s="12">
        <v>170000</v>
      </c>
      <c r="F30" s="10" t="s">
        <v>27</v>
      </c>
      <c r="G30" s="10" t="s">
        <v>28</v>
      </c>
      <c r="H30" s="12">
        <v>170000</v>
      </c>
      <c r="I30" s="12">
        <v>66800</v>
      </c>
      <c r="J30" s="13">
        <f t="shared" si="0"/>
        <v>39.294117647058826</v>
      </c>
      <c r="K30" s="12">
        <v>167295</v>
      </c>
      <c r="L30" s="12">
        <v>10879</v>
      </c>
      <c r="M30" s="12">
        <f t="shared" si="1"/>
        <v>159121</v>
      </c>
      <c r="N30" s="12">
        <v>83644</v>
      </c>
      <c r="O30" s="14">
        <f t="shared" si="2"/>
        <v>1.9023600019128688</v>
      </c>
      <c r="P30" s="15">
        <v>949</v>
      </c>
      <c r="Q30" s="16">
        <f t="shared" si="3"/>
        <v>167.67228661749209</v>
      </c>
      <c r="R30" s="17" t="s">
        <v>560</v>
      </c>
      <c r="S30" s="18">
        <f>ABS(O56-O30)*100</f>
        <v>190.23600019128688</v>
      </c>
      <c r="T30" s="10" t="s">
        <v>30</v>
      </c>
      <c r="U30" s="10" t="s">
        <v>36</v>
      </c>
      <c r="V30" s="12">
        <v>10879</v>
      </c>
      <c r="W30" s="10" t="s">
        <v>31</v>
      </c>
      <c r="X30" s="10" t="s">
        <v>561</v>
      </c>
      <c r="Y30" s="10" t="s">
        <v>33</v>
      </c>
      <c r="Z30" s="10">
        <v>45</v>
      </c>
    </row>
    <row r="31" spans="1:26" x14ac:dyDescent="0.3">
      <c r="A31" s="56" t="s">
        <v>560</v>
      </c>
      <c r="B31" s="19" t="s">
        <v>648</v>
      </c>
      <c r="C31" s="19" t="s">
        <v>649</v>
      </c>
      <c r="D31" s="20">
        <v>45589</v>
      </c>
      <c r="E31" s="21">
        <v>193500</v>
      </c>
      <c r="F31" s="19" t="s">
        <v>27</v>
      </c>
      <c r="G31" s="19" t="s">
        <v>28</v>
      </c>
      <c r="H31" s="21">
        <v>193500</v>
      </c>
      <c r="I31" s="21">
        <v>87200</v>
      </c>
      <c r="J31" s="22">
        <f t="shared" si="0"/>
        <v>45.064599483204134</v>
      </c>
      <c r="K31" s="21">
        <v>189417</v>
      </c>
      <c r="L31" s="21">
        <v>15937</v>
      </c>
      <c r="M31" s="21">
        <f t="shared" si="1"/>
        <v>177563</v>
      </c>
      <c r="N31" s="21">
        <v>92770</v>
      </c>
      <c r="O31" s="23">
        <f t="shared" si="2"/>
        <v>1.9140131508030613</v>
      </c>
      <c r="P31" s="24">
        <v>1026</v>
      </c>
      <c r="Q31" s="25">
        <f t="shared" si="3"/>
        <v>173.06335282651071</v>
      </c>
      <c r="R31" s="26" t="s">
        <v>560</v>
      </c>
      <c r="S31" s="27">
        <f>ABS(O55-O31)*100</f>
        <v>1.5697305586780841</v>
      </c>
      <c r="T31" s="19" t="s">
        <v>30</v>
      </c>
      <c r="U31" s="19" t="s">
        <v>31</v>
      </c>
      <c r="V31" s="21">
        <v>15937</v>
      </c>
      <c r="W31" s="19" t="s">
        <v>31</v>
      </c>
      <c r="X31" s="19" t="s">
        <v>561</v>
      </c>
      <c r="Y31" s="19" t="s">
        <v>33</v>
      </c>
      <c r="Z31" s="19">
        <v>45</v>
      </c>
    </row>
    <row r="32" spans="1:26" x14ac:dyDescent="0.3">
      <c r="A32" s="56" t="s">
        <v>560</v>
      </c>
      <c r="B32" s="19" t="s">
        <v>656</v>
      </c>
      <c r="C32" s="19" t="s">
        <v>657</v>
      </c>
      <c r="D32" s="20">
        <v>45532</v>
      </c>
      <c r="E32" s="21">
        <v>182900</v>
      </c>
      <c r="F32" s="19" t="s">
        <v>27</v>
      </c>
      <c r="G32" s="19" t="s">
        <v>28</v>
      </c>
      <c r="H32" s="21">
        <v>182900</v>
      </c>
      <c r="I32" s="21">
        <v>82000</v>
      </c>
      <c r="J32" s="22">
        <f t="shared" ref="J32:J52" si="4">I32/H32*100</f>
        <v>44.8332422088573</v>
      </c>
      <c r="K32" s="21">
        <v>178494</v>
      </c>
      <c r="L32" s="21">
        <v>12214</v>
      </c>
      <c r="M32" s="21">
        <f t="shared" ref="M32:M52" si="5">H32-L32</f>
        <v>170686</v>
      </c>
      <c r="N32" s="21">
        <v>88919</v>
      </c>
      <c r="O32" s="23">
        <f t="shared" ref="O32:O52" si="6">M32/N32</f>
        <v>1.9195672465952158</v>
      </c>
      <c r="P32" s="24">
        <v>960</v>
      </c>
      <c r="Q32" s="25">
        <f t="shared" ref="Q32:Q52" si="7">M32/P32</f>
        <v>177.79791666666668</v>
      </c>
      <c r="R32" s="26" t="s">
        <v>560</v>
      </c>
      <c r="S32" s="27" t="e">
        <f>ABS(#REF!-O32)*100</f>
        <v>#REF!</v>
      </c>
      <c r="T32" s="19" t="s">
        <v>30</v>
      </c>
      <c r="U32" s="19" t="s">
        <v>36</v>
      </c>
      <c r="V32" s="21">
        <v>12214</v>
      </c>
      <c r="W32" s="19" t="s">
        <v>31</v>
      </c>
      <c r="X32" s="19" t="s">
        <v>561</v>
      </c>
      <c r="Y32" s="19" t="s">
        <v>33</v>
      </c>
      <c r="Z32" s="19">
        <v>45</v>
      </c>
    </row>
    <row r="33" spans="1:26" x14ac:dyDescent="0.3">
      <c r="A33" s="55" t="s">
        <v>560</v>
      </c>
      <c r="B33" s="10" t="s">
        <v>566</v>
      </c>
      <c r="C33" s="10" t="s">
        <v>567</v>
      </c>
      <c r="D33" s="11">
        <v>45287</v>
      </c>
      <c r="E33" s="12">
        <v>200000</v>
      </c>
      <c r="F33" s="10" t="s">
        <v>27</v>
      </c>
      <c r="G33" s="10" t="s">
        <v>28</v>
      </c>
      <c r="H33" s="12">
        <v>200000</v>
      </c>
      <c r="I33" s="12">
        <v>76600</v>
      </c>
      <c r="J33" s="13">
        <f t="shared" si="4"/>
        <v>38.299999999999997</v>
      </c>
      <c r="K33" s="12">
        <v>194766</v>
      </c>
      <c r="L33" s="12">
        <v>11715</v>
      </c>
      <c r="M33" s="12">
        <f t="shared" si="5"/>
        <v>188285</v>
      </c>
      <c r="N33" s="12">
        <v>97888</v>
      </c>
      <c r="O33" s="14">
        <f t="shared" si="6"/>
        <v>1.9234737659365806</v>
      </c>
      <c r="P33" s="15">
        <v>1074</v>
      </c>
      <c r="Q33" s="16">
        <f t="shared" si="7"/>
        <v>175.31191806331472</v>
      </c>
      <c r="R33" s="17" t="s">
        <v>560</v>
      </c>
      <c r="S33" s="18">
        <f>ABS(O86-O33)*100</f>
        <v>192.34737659365805</v>
      </c>
      <c r="T33" s="10" t="s">
        <v>30</v>
      </c>
      <c r="U33" s="10" t="s">
        <v>36</v>
      </c>
      <c r="V33" s="12">
        <v>11715</v>
      </c>
      <c r="W33" s="10" t="s">
        <v>31</v>
      </c>
      <c r="X33" s="10" t="s">
        <v>561</v>
      </c>
      <c r="Y33" s="10" t="s">
        <v>33</v>
      </c>
      <c r="Z33" s="10">
        <v>45</v>
      </c>
    </row>
    <row r="34" spans="1:26" x14ac:dyDescent="0.3">
      <c r="A34" s="55" t="s">
        <v>560</v>
      </c>
      <c r="B34" s="10" t="s">
        <v>650</v>
      </c>
      <c r="C34" s="10" t="s">
        <v>651</v>
      </c>
      <c r="D34" s="11">
        <v>45023</v>
      </c>
      <c r="E34" s="12">
        <v>185000</v>
      </c>
      <c r="F34" s="10" t="s">
        <v>27</v>
      </c>
      <c r="G34" s="10" t="s">
        <v>28</v>
      </c>
      <c r="H34" s="12">
        <v>185000</v>
      </c>
      <c r="I34" s="12">
        <v>68000</v>
      </c>
      <c r="J34" s="13">
        <f t="shared" si="4"/>
        <v>36.756756756756758</v>
      </c>
      <c r="K34" s="12">
        <v>175601</v>
      </c>
      <c r="L34" s="12">
        <v>12163</v>
      </c>
      <c r="M34" s="12">
        <f t="shared" si="5"/>
        <v>172837</v>
      </c>
      <c r="N34" s="12">
        <v>87400</v>
      </c>
      <c r="O34" s="14">
        <f t="shared" si="6"/>
        <v>1.9775400457665904</v>
      </c>
      <c r="P34" s="15">
        <v>960</v>
      </c>
      <c r="Q34" s="16">
        <f t="shared" si="7"/>
        <v>180.03854166666667</v>
      </c>
      <c r="R34" s="17" t="s">
        <v>560</v>
      </c>
      <c r="S34" s="18">
        <f>ABS(O57-O34)*100</f>
        <v>197.75400457665904</v>
      </c>
      <c r="T34" s="10" t="s">
        <v>30</v>
      </c>
      <c r="U34" s="10" t="s">
        <v>36</v>
      </c>
      <c r="V34" s="12">
        <v>12163</v>
      </c>
      <c r="W34" s="10" t="s">
        <v>31</v>
      </c>
      <c r="X34" s="10" t="s">
        <v>561</v>
      </c>
      <c r="Y34" s="10" t="s">
        <v>33</v>
      </c>
      <c r="Z34" s="10">
        <v>45</v>
      </c>
    </row>
    <row r="35" spans="1:26" x14ac:dyDescent="0.3">
      <c r="A35" s="55" t="s">
        <v>560</v>
      </c>
      <c r="B35" s="10" t="s">
        <v>658</v>
      </c>
      <c r="C35" s="10" t="s">
        <v>659</v>
      </c>
      <c r="D35" s="11">
        <v>45352</v>
      </c>
      <c r="E35" s="12">
        <v>190000</v>
      </c>
      <c r="F35" s="10" t="s">
        <v>27</v>
      </c>
      <c r="G35" s="10" t="s">
        <v>28</v>
      </c>
      <c r="H35" s="12">
        <v>190000</v>
      </c>
      <c r="I35" s="12">
        <v>68800</v>
      </c>
      <c r="J35" s="13">
        <f t="shared" si="4"/>
        <v>36.21052631578948</v>
      </c>
      <c r="K35" s="12">
        <v>177524</v>
      </c>
      <c r="L35" s="12">
        <v>11103</v>
      </c>
      <c r="M35" s="12">
        <f t="shared" si="5"/>
        <v>178897</v>
      </c>
      <c r="N35" s="12">
        <v>88995</v>
      </c>
      <c r="O35" s="14">
        <f t="shared" si="6"/>
        <v>2.0101915837968427</v>
      </c>
      <c r="P35" s="15">
        <v>960</v>
      </c>
      <c r="Q35" s="16">
        <f t="shared" si="7"/>
        <v>186.35104166666667</v>
      </c>
      <c r="R35" s="17" t="s">
        <v>560</v>
      </c>
      <c r="S35" s="18">
        <f>ABS(O54-O35)*100</f>
        <v>8.6756825036390595</v>
      </c>
      <c r="T35" s="10" t="s">
        <v>30</v>
      </c>
      <c r="U35" s="10" t="s">
        <v>36</v>
      </c>
      <c r="V35" s="12">
        <v>11103</v>
      </c>
      <c r="W35" s="10" t="s">
        <v>31</v>
      </c>
      <c r="X35" s="10" t="s">
        <v>561</v>
      </c>
      <c r="Y35" s="10" t="s">
        <v>33</v>
      </c>
      <c r="Z35" s="10">
        <v>45</v>
      </c>
    </row>
    <row r="36" spans="1:26" x14ac:dyDescent="0.3">
      <c r="A36" s="55" t="s">
        <v>560</v>
      </c>
      <c r="B36" s="10" t="s">
        <v>584</v>
      </c>
      <c r="C36" s="10" t="s">
        <v>585</v>
      </c>
      <c r="D36" s="11">
        <v>45639</v>
      </c>
      <c r="E36" s="12">
        <v>210000</v>
      </c>
      <c r="F36" s="10" t="s">
        <v>27</v>
      </c>
      <c r="G36" s="10" t="s">
        <v>28</v>
      </c>
      <c r="H36" s="12">
        <v>210000</v>
      </c>
      <c r="I36" s="12">
        <v>88500</v>
      </c>
      <c r="J36" s="13">
        <f t="shared" si="4"/>
        <v>42.142857142857146</v>
      </c>
      <c r="K36" s="12">
        <v>192921</v>
      </c>
      <c r="L36" s="12">
        <v>10534</v>
      </c>
      <c r="M36" s="12">
        <f t="shared" si="5"/>
        <v>199466</v>
      </c>
      <c r="N36" s="12">
        <v>97533</v>
      </c>
      <c r="O36" s="14">
        <f t="shared" si="6"/>
        <v>2.0451129361344367</v>
      </c>
      <c r="P36" s="15">
        <v>1022</v>
      </c>
      <c r="Q36" s="16">
        <f t="shared" si="7"/>
        <v>195.17221135029354</v>
      </c>
      <c r="R36" s="17" t="s">
        <v>560</v>
      </c>
      <c r="S36" s="18">
        <f>ABS(O79-O36)*100</f>
        <v>204.51129361344366</v>
      </c>
      <c r="T36" s="10" t="s">
        <v>30</v>
      </c>
      <c r="U36" s="10" t="s">
        <v>31</v>
      </c>
      <c r="V36" s="12">
        <v>10534</v>
      </c>
      <c r="W36" s="10" t="s">
        <v>31</v>
      </c>
      <c r="X36" s="10" t="s">
        <v>561</v>
      </c>
      <c r="Y36" s="10" t="s">
        <v>33</v>
      </c>
      <c r="Z36" s="10">
        <v>45</v>
      </c>
    </row>
    <row r="37" spans="1:26" x14ac:dyDescent="0.3">
      <c r="A37" s="55" t="s">
        <v>560</v>
      </c>
      <c r="B37" s="10" t="s">
        <v>576</v>
      </c>
      <c r="C37" s="10" t="s">
        <v>577</v>
      </c>
      <c r="D37" s="11">
        <v>45516</v>
      </c>
      <c r="E37" s="12">
        <v>220000</v>
      </c>
      <c r="F37" s="10" t="s">
        <v>27</v>
      </c>
      <c r="G37" s="10" t="s">
        <v>28</v>
      </c>
      <c r="H37" s="12">
        <v>220000</v>
      </c>
      <c r="I37" s="12">
        <v>90100</v>
      </c>
      <c r="J37" s="13">
        <f t="shared" si="4"/>
        <v>40.954545454545453</v>
      </c>
      <c r="K37" s="12">
        <v>196083</v>
      </c>
      <c r="L37" s="12">
        <v>10534</v>
      </c>
      <c r="M37" s="12">
        <f t="shared" si="5"/>
        <v>209466</v>
      </c>
      <c r="N37" s="12">
        <v>99224</v>
      </c>
      <c r="O37" s="14">
        <f t="shared" si="6"/>
        <v>2.1110416834636783</v>
      </c>
      <c r="P37" s="15">
        <v>1092</v>
      </c>
      <c r="Q37" s="16">
        <f t="shared" si="7"/>
        <v>191.81868131868131</v>
      </c>
      <c r="R37" s="17" t="s">
        <v>560</v>
      </c>
      <c r="S37" s="18">
        <f>ABS(O84-O37)*100</f>
        <v>211.10416834636783</v>
      </c>
      <c r="T37" s="10" t="s">
        <v>30</v>
      </c>
      <c r="U37" s="10" t="s">
        <v>36</v>
      </c>
      <c r="V37" s="12">
        <v>10534</v>
      </c>
      <c r="W37" s="10" t="s">
        <v>31</v>
      </c>
      <c r="X37" s="10" t="s">
        <v>561</v>
      </c>
      <c r="Y37" s="10" t="s">
        <v>33</v>
      </c>
      <c r="Z37" s="10">
        <v>45</v>
      </c>
    </row>
    <row r="38" spans="1:26" x14ac:dyDescent="0.3">
      <c r="A38" s="55" t="s">
        <v>560</v>
      </c>
      <c r="B38" s="10" t="s">
        <v>624</v>
      </c>
      <c r="C38" s="10" t="s">
        <v>625</v>
      </c>
      <c r="D38" s="11">
        <v>45519</v>
      </c>
      <c r="E38" s="12">
        <v>219900</v>
      </c>
      <c r="F38" s="10" t="s">
        <v>27</v>
      </c>
      <c r="G38" s="10" t="s">
        <v>28</v>
      </c>
      <c r="H38" s="12">
        <v>219900</v>
      </c>
      <c r="I38" s="12">
        <v>90200</v>
      </c>
      <c r="J38" s="13">
        <f t="shared" si="4"/>
        <v>41.018644838562984</v>
      </c>
      <c r="K38" s="12">
        <v>196096</v>
      </c>
      <c r="L38" s="12">
        <v>12815</v>
      </c>
      <c r="M38" s="12">
        <f t="shared" si="5"/>
        <v>207085</v>
      </c>
      <c r="N38" s="12">
        <v>98011</v>
      </c>
      <c r="O38" s="14">
        <f t="shared" si="6"/>
        <v>2.1128750854495926</v>
      </c>
      <c r="P38" s="15">
        <v>1073</v>
      </c>
      <c r="Q38" s="16">
        <f t="shared" si="7"/>
        <v>192.99627213420317</v>
      </c>
      <c r="R38" s="17" t="s">
        <v>560</v>
      </c>
      <c r="S38" s="18">
        <f>ABS(O69-O38)*100</f>
        <v>211.28750854495925</v>
      </c>
      <c r="T38" s="10" t="s">
        <v>30</v>
      </c>
      <c r="U38" s="10" t="s">
        <v>36</v>
      </c>
      <c r="V38" s="12">
        <v>12815</v>
      </c>
      <c r="W38" s="10" t="s">
        <v>31</v>
      </c>
      <c r="X38" s="10" t="s">
        <v>561</v>
      </c>
      <c r="Y38" s="10" t="s">
        <v>33</v>
      </c>
      <c r="Z38" s="10">
        <v>45</v>
      </c>
    </row>
    <row r="39" spans="1:26" x14ac:dyDescent="0.3">
      <c r="A39" s="55" t="s">
        <v>560</v>
      </c>
      <c r="B39" s="10" t="s">
        <v>558</v>
      </c>
      <c r="C39" s="10" t="s">
        <v>559</v>
      </c>
      <c r="D39" s="11">
        <v>45736</v>
      </c>
      <c r="E39" s="12">
        <v>199000</v>
      </c>
      <c r="F39" s="10" t="s">
        <v>27</v>
      </c>
      <c r="G39" s="10" t="s">
        <v>28</v>
      </c>
      <c r="H39" s="12">
        <v>199000</v>
      </c>
      <c r="I39" s="12">
        <v>78500</v>
      </c>
      <c r="J39" s="13">
        <f t="shared" si="4"/>
        <v>39.447236180904518</v>
      </c>
      <c r="K39" s="12">
        <v>171192</v>
      </c>
      <c r="L39" s="12">
        <v>11434</v>
      </c>
      <c r="M39" s="12">
        <f t="shared" si="5"/>
        <v>187566</v>
      </c>
      <c r="N39" s="12">
        <v>85432</v>
      </c>
      <c r="O39" s="14">
        <f t="shared" si="6"/>
        <v>2.1955005150294973</v>
      </c>
      <c r="P39" s="15">
        <v>1022</v>
      </c>
      <c r="Q39" s="16">
        <f t="shared" si="7"/>
        <v>183.5283757338552</v>
      </c>
      <c r="R39" s="17" t="s">
        <v>560</v>
      </c>
      <c r="S39" s="18">
        <f>ABS(O95-O39)*100</f>
        <v>219.55005150294971</v>
      </c>
      <c r="T39" s="10" t="s">
        <v>30</v>
      </c>
      <c r="U39" s="10" t="s">
        <v>31</v>
      </c>
      <c r="V39" s="12">
        <v>11434</v>
      </c>
      <c r="W39" s="10" t="s">
        <v>31</v>
      </c>
      <c r="X39" s="10" t="s">
        <v>561</v>
      </c>
      <c r="Y39" s="10" t="s">
        <v>33</v>
      </c>
      <c r="Z39" s="10">
        <v>45</v>
      </c>
    </row>
    <row r="40" spans="1:26" x14ac:dyDescent="0.3">
      <c r="A40" s="56" t="s">
        <v>560</v>
      </c>
      <c r="B40" s="19" t="s">
        <v>588</v>
      </c>
      <c r="C40" s="19" t="s">
        <v>589</v>
      </c>
      <c r="D40" s="20">
        <v>45485</v>
      </c>
      <c r="E40" s="21">
        <v>222000</v>
      </c>
      <c r="F40" s="19" t="s">
        <v>27</v>
      </c>
      <c r="G40" s="19" t="s">
        <v>28</v>
      </c>
      <c r="H40" s="21">
        <v>222000</v>
      </c>
      <c r="I40" s="21">
        <v>87400</v>
      </c>
      <c r="J40" s="22">
        <f t="shared" si="4"/>
        <v>39.369369369369366</v>
      </c>
      <c r="K40" s="21">
        <v>189981</v>
      </c>
      <c r="L40" s="21">
        <v>10416</v>
      </c>
      <c r="M40" s="21">
        <f t="shared" si="5"/>
        <v>211584</v>
      </c>
      <c r="N40" s="21">
        <v>96024</v>
      </c>
      <c r="O40" s="23">
        <f t="shared" si="6"/>
        <v>2.2034491377155709</v>
      </c>
      <c r="P40" s="24">
        <v>1022</v>
      </c>
      <c r="Q40" s="25">
        <f t="shared" si="7"/>
        <v>207.0293542074364</v>
      </c>
      <c r="R40" s="26" t="s">
        <v>560</v>
      </c>
      <c r="S40" s="27">
        <f>ABS(O81-O40)*100</f>
        <v>220.34491377155709</v>
      </c>
      <c r="T40" s="19" t="s">
        <v>30</v>
      </c>
      <c r="U40" s="19" t="s">
        <v>36</v>
      </c>
      <c r="V40" s="21">
        <v>10416</v>
      </c>
      <c r="W40" s="19" t="s">
        <v>31</v>
      </c>
      <c r="X40" s="19" t="s">
        <v>561</v>
      </c>
      <c r="Y40" s="19" t="s">
        <v>33</v>
      </c>
      <c r="Z40" s="19">
        <v>45</v>
      </c>
    </row>
    <row r="41" spans="1:26" x14ac:dyDescent="0.3">
      <c r="A41" s="56" t="s">
        <v>560</v>
      </c>
      <c r="B41" s="19" t="s">
        <v>690</v>
      </c>
      <c r="C41" s="19" t="s">
        <v>691</v>
      </c>
      <c r="D41" s="20">
        <v>45219</v>
      </c>
      <c r="E41" s="21">
        <v>190000</v>
      </c>
      <c r="F41" s="19" t="s">
        <v>27</v>
      </c>
      <c r="G41" s="19" t="s">
        <v>28</v>
      </c>
      <c r="H41" s="21">
        <v>190000</v>
      </c>
      <c r="I41" s="21">
        <v>63800</v>
      </c>
      <c r="J41" s="22">
        <f t="shared" si="4"/>
        <v>33.578947368421055</v>
      </c>
      <c r="K41" s="21">
        <v>161858</v>
      </c>
      <c r="L41" s="21">
        <v>11076</v>
      </c>
      <c r="M41" s="21">
        <f t="shared" si="5"/>
        <v>178924</v>
      </c>
      <c r="N41" s="21">
        <v>80632</v>
      </c>
      <c r="O41" s="23">
        <f t="shared" si="6"/>
        <v>2.2190197440222246</v>
      </c>
      <c r="P41" s="24">
        <v>914</v>
      </c>
      <c r="Q41" s="25">
        <f t="shared" si="7"/>
        <v>195.75929978118162</v>
      </c>
      <c r="R41" s="26" t="s">
        <v>560</v>
      </c>
      <c r="S41" s="27">
        <f>ABS(O44-O41)*100</f>
        <v>1.9629215732209104</v>
      </c>
      <c r="T41" s="19" t="s">
        <v>30</v>
      </c>
      <c r="U41" s="19" t="s">
        <v>36</v>
      </c>
      <c r="V41" s="21">
        <v>11076</v>
      </c>
      <c r="W41" s="19" t="s">
        <v>31</v>
      </c>
      <c r="X41" s="19" t="s">
        <v>561</v>
      </c>
      <c r="Y41" s="19" t="s">
        <v>33</v>
      </c>
      <c r="Z41" s="19">
        <v>45</v>
      </c>
    </row>
    <row r="42" spans="1:26" x14ac:dyDescent="0.3">
      <c r="A42" s="56" t="s">
        <v>560</v>
      </c>
      <c r="B42" s="19" t="s">
        <v>654</v>
      </c>
      <c r="C42" s="19" t="s">
        <v>655</v>
      </c>
      <c r="D42" s="20">
        <v>45558</v>
      </c>
      <c r="E42" s="21">
        <v>215000</v>
      </c>
      <c r="F42" s="19" t="s">
        <v>27</v>
      </c>
      <c r="G42" s="19" t="s">
        <v>28</v>
      </c>
      <c r="H42" s="21">
        <v>215000</v>
      </c>
      <c r="I42" s="21">
        <v>83900</v>
      </c>
      <c r="J42" s="22">
        <f t="shared" si="4"/>
        <v>39.02325581395349</v>
      </c>
      <c r="K42" s="21">
        <v>182400</v>
      </c>
      <c r="L42" s="21">
        <v>12163</v>
      </c>
      <c r="M42" s="21">
        <f t="shared" si="5"/>
        <v>202837</v>
      </c>
      <c r="N42" s="21">
        <v>91035</v>
      </c>
      <c r="O42" s="23">
        <f t="shared" si="6"/>
        <v>2.2281210523425057</v>
      </c>
      <c r="P42" s="24">
        <v>1026</v>
      </c>
      <c r="Q42" s="25">
        <f t="shared" si="7"/>
        <v>197.69688109161794</v>
      </c>
      <c r="R42" s="26" t="s">
        <v>560</v>
      </c>
      <c r="S42" s="27">
        <f>ABS(O63-O42)*100</f>
        <v>87.637626882076859</v>
      </c>
      <c r="T42" s="19" t="s">
        <v>30</v>
      </c>
      <c r="U42" s="19" t="s">
        <v>36</v>
      </c>
      <c r="V42" s="21">
        <v>12163</v>
      </c>
      <c r="W42" s="19" t="s">
        <v>31</v>
      </c>
      <c r="X42" s="19" t="s">
        <v>561</v>
      </c>
      <c r="Y42" s="19" t="s">
        <v>33</v>
      </c>
      <c r="Z42" s="19">
        <v>45</v>
      </c>
    </row>
    <row r="43" spans="1:26" x14ac:dyDescent="0.3">
      <c r="A43" s="56" t="s">
        <v>560</v>
      </c>
      <c r="B43" s="19" t="s">
        <v>562</v>
      </c>
      <c r="C43" s="19" t="s">
        <v>563</v>
      </c>
      <c r="D43" s="20">
        <v>45107</v>
      </c>
      <c r="E43" s="21">
        <v>221000</v>
      </c>
      <c r="F43" s="19" t="s">
        <v>27</v>
      </c>
      <c r="G43" s="19" t="s">
        <v>28</v>
      </c>
      <c r="H43" s="21">
        <v>221000</v>
      </c>
      <c r="I43" s="21">
        <v>73800</v>
      </c>
      <c r="J43" s="22">
        <f t="shared" si="4"/>
        <v>33.393665158371036</v>
      </c>
      <c r="K43" s="21">
        <v>187231</v>
      </c>
      <c r="L43" s="21">
        <v>11167</v>
      </c>
      <c r="M43" s="21">
        <f t="shared" si="5"/>
        <v>209833</v>
      </c>
      <c r="N43" s="21">
        <v>94151</v>
      </c>
      <c r="O43" s="23">
        <f t="shared" si="6"/>
        <v>2.2286858344574143</v>
      </c>
      <c r="P43" s="24">
        <v>1022</v>
      </c>
      <c r="Q43" s="25">
        <f t="shared" si="7"/>
        <v>205.3160469667319</v>
      </c>
      <c r="R43" s="26" t="s">
        <v>560</v>
      </c>
      <c r="S43" s="27">
        <f>ABS(O98-O43)*100</f>
        <v>222.86858344574142</v>
      </c>
      <c r="T43" s="19" t="s">
        <v>30</v>
      </c>
      <c r="U43" s="19" t="s">
        <v>36</v>
      </c>
      <c r="V43" s="21">
        <v>11167</v>
      </c>
      <c r="W43" s="19" t="s">
        <v>31</v>
      </c>
      <c r="X43" s="19" t="s">
        <v>561</v>
      </c>
      <c r="Y43" s="19" t="s">
        <v>33</v>
      </c>
      <c r="Z43" s="19">
        <v>45</v>
      </c>
    </row>
    <row r="44" spans="1:26" x14ac:dyDescent="0.3">
      <c r="A44" s="56" t="s">
        <v>560</v>
      </c>
      <c r="B44" s="19" t="s">
        <v>570</v>
      </c>
      <c r="C44" s="19" t="s">
        <v>571</v>
      </c>
      <c r="D44" s="20">
        <v>45716</v>
      </c>
      <c r="E44" s="21">
        <v>222500</v>
      </c>
      <c r="F44" s="19" t="s">
        <v>27</v>
      </c>
      <c r="G44" s="19" t="s">
        <v>28</v>
      </c>
      <c r="H44" s="21">
        <v>222500</v>
      </c>
      <c r="I44" s="21">
        <v>86500</v>
      </c>
      <c r="J44" s="22">
        <f t="shared" si="4"/>
        <v>38.876404494382022</v>
      </c>
      <c r="K44" s="21">
        <v>187912</v>
      </c>
      <c r="L44" s="21">
        <v>12461</v>
      </c>
      <c r="M44" s="21">
        <f t="shared" si="5"/>
        <v>210039</v>
      </c>
      <c r="N44" s="21">
        <v>93824</v>
      </c>
      <c r="O44" s="23">
        <f t="shared" si="6"/>
        <v>2.2386489597544337</v>
      </c>
      <c r="P44" s="24">
        <v>1022</v>
      </c>
      <c r="Q44" s="25">
        <f t="shared" si="7"/>
        <v>205.51761252446184</v>
      </c>
      <c r="R44" s="26" t="s">
        <v>560</v>
      </c>
      <c r="S44" s="27">
        <f>ABS(O95-O44)*100</f>
        <v>223.86489597544337</v>
      </c>
      <c r="T44" s="19" t="s">
        <v>30</v>
      </c>
      <c r="U44" s="19" t="s">
        <v>31</v>
      </c>
      <c r="V44" s="21">
        <v>12461</v>
      </c>
      <c r="W44" s="19" t="s">
        <v>31</v>
      </c>
      <c r="X44" s="19" t="s">
        <v>561</v>
      </c>
      <c r="Y44" s="19" t="s">
        <v>33</v>
      </c>
      <c r="Z44" s="19">
        <v>45</v>
      </c>
    </row>
    <row r="45" spans="1:26" x14ac:dyDescent="0.3">
      <c r="A45" s="56" t="s">
        <v>560</v>
      </c>
      <c r="B45" s="19" t="s">
        <v>682</v>
      </c>
      <c r="C45" s="19" t="s">
        <v>683</v>
      </c>
      <c r="D45" s="20">
        <v>45520</v>
      </c>
      <c r="E45" s="21">
        <v>195000</v>
      </c>
      <c r="F45" s="19" t="s">
        <v>27</v>
      </c>
      <c r="G45" s="19" t="s">
        <v>28</v>
      </c>
      <c r="H45" s="21">
        <v>195000</v>
      </c>
      <c r="I45" s="21">
        <v>75200</v>
      </c>
      <c r="J45" s="22">
        <f t="shared" si="4"/>
        <v>38.564102564102562</v>
      </c>
      <c r="K45" s="21">
        <v>163578</v>
      </c>
      <c r="L45" s="21">
        <v>11076</v>
      </c>
      <c r="M45" s="21">
        <f t="shared" si="5"/>
        <v>183924</v>
      </c>
      <c r="N45" s="21">
        <v>81551</v>
      </c>
      <c r="O45" s="23">
        <f t="shared" si="6"/>
        <v>2.255324888719942</v>
      </c>
      <c r="P45" s="24">
        <v>914</v>
      </c>
      <c r="Q45" s="25">
        <f t="shared" si="7"/>
        <v>201.22975929978119</v>
      </c>
      <c r="R45" s="26" t="s">
        <v>560</v>
      </c>
      <c r="S45" s="27">
        <f>ABS(O52-O45)*100</f>
        <v>22.042995794072073</v>
      </c>
      <c r="T45" s="19" t="s">
        <v>30</v>
      </c>
      <c r="U45" s="19" t="s">
        <v>36</v>
      </c>
      <c r="V45" s="21">
        <v>11076</v>
      </c>
      <c r="W45" s="19" t="s">
        <v>31</v>
      </c>
      <c r="X45" s="19" t="s">
        <v>561</v>
      </c>
      <c r="Y45" s="19" t="s">
        <v>33</v>
      </c>
      <c r="Z45" s="19">
        <v>45</v>
      </c>
    </row>
    <row r="46" spans="1:26" x14ac:dyDescent="0.3">
      <c r="A46" s="56" t="s">
        <v>560</v>
      </c>
      <c r="B46" s="19" t="s">
        <v>594</v>
      </c>
      <c r="C46" s="19" t="s">
        <v>595</v>
      </c>
      <c r="D46" s="20">
        <v>45569</v>
      </c>
      <c r="E46" s="21">
        <v>232000</v>
      </c>
      <c r="F46" s="19" t="s">
        <v>27</v>
      </c>
      <c r="G46" s="19" t="s">
        <v>28</v>
      </c>
      <c r="H46" s="21">
        <v>232000</v>
      </c>
      <c r="I46" s="21">
        <v>86900</v>
      </c>
      <c r="J46" s="22">
        <f t="shared" si="4"/>
        <v>37.456896551724142</v>
      </c>
      <c r="K46" s="21">
        <v>188939</v>
      </c>
      <c r="L46" s="21">
        <v>10416</v>
      </c>
      <c r="M46" s="21">
        <f t="shared" si="5"/>
        <v>221584</v>
      </c>
      <c r="N46" s="21">
        <v>95466</v>
      </c>
      <c r="O46" s="23">
        <f t="shared" si="6"/>
        <v>2.3210776611568518</v>
      </c>
      <c r="P46" s="24">
        <v>1022</v>
      </c>
      <c r="Q46" s="25">
        <f t="shared" si="7"/>
        <v>216.81409001956948</v>
      </c>
      <c r="R46" s="26" t="s">
        <v>560</v>
      </c>
      <c r="S46" s="27">
        <f>ABS(O84-O46)*100</f>
        <v>232.10776611568517</v>
      </c>
      <c r="T46" s="19" t="s">
        <v>30</v>
      </c>
      <c r="U46" s="19" t="s">
        <v>36</v>
      </c>
      <c r="V46" s="21">
        <v>10416</v>
      </c>
      <c r="W46" s="19" t="s">
        <v>31</v>
      </c>
      <c r="X46" s="19" t="s">
        <v>561</v>
      </c>
      <c r="Y46" s="19" t="s">
        <v>33</v>
      </c>
      <c r="Z46" s="19">
        <v>45</v>
      </c>
    </row>
    <row r="47" spans="1:26" x14ac:dyDescent="0.3">
      <c r="A47" s="55" t="s">
        <v>560</v>
      </c>
      <c r="B47" s="10" t="s">
        <v>568</v>
      </c>
      <c r="C47" s="10" t="s">
        <v>569</v>
      </c>
      <c r="D47" s="11">
        <v>45499</v>
      </c>
      <c r="E47" s="12">
        <v>250000</v>
      </c>
      <c r="F47" s="10" t="s">
        <v>27</v>
      </c>
      <c r="G47" s="10" t="s">
        <v>28</v>
      </c>
      <c r="H47" s="12">
        <v>250000</v>
      </c>
      <c r="I47" s="12">
        <v>93000</v>
      </c>
      <c r="J47" s="13">
        <f t="shared" si="4"/>
        <v>37.200000000000003</v>
      </c>
      <c r="K47" s="12">
        <v>202840</v>
      </c>
      <c r="L47" s="12">
        <v>10879</v>
      </c>
      <c r="M47" s="12">
        <f t="shared" si="5"/>
        <v>239121</v>
      </c>
      <c r="N47" s="12">
        <v>102652</v>
      </c>
      <c r="O47" s="14">
        <f t="shared" si="6"/>
        <v>2.3294334255543001</v>
      </c>
      <c r="P47" s="15">
        <v>1022</v>
      </c>
      <c r="Q47" s="16">
        <f t="shared" si="7"/>
        <v>233.97358121330723</v>
      </c>
      <c r="R47" s="17" t="s">
        <v>560</v>
      </c>
      <c r="S47" s="18">
        <f>ABS(O99-O47)*100</f>
        <v>232.94334255543001</v>
      </c>
      <c r="T47" s="10" t="s">
        <v>30</v>
      </c>
      <c r="U47" s="10" t="s">
        <v>36</v>
      </c>
      <c r="V47" s="12">
        <v>10879</v>
      </c>
      <c r="W47" s="10" t="s">
        <v>31</v>
      </c>
      <c r="X47" s="10" t="s">
        <v>561</v>
      </c>
      <c r="Y47" s="10" t="s">
        <v>33</v>
      </c>
      <c r="Z47" s="10">
        <v>45</v>
      </c>
    </row>
    <row r="48" spans="1:26" x14ac:dyDescent="0.3">
      <c r="A48" s="56" t="s">
        <v>560</v>
      </c>
      <c r="B48" s="19" t="s">
        <v>564</v>
      </c>
      <c r="C48" s="19" t="s">
        <v>565</v>
      </c>
      <c r="D48" s="20">
        <v>45370</v>
      </c>
      <c r="E48" s="21">
        <v>225000</v>
      </c>
      <c r="F48" s="19" t="s">
        <v>27</v>
      </c>
      <c r="G48" s="19" t="s">
        <v>28</v>
      </c>
      <c r="H48" s="21">
        <v>225000</v>
      </c>
      <c r="I48" s="21">
        <v>71400</v>
      </c>
      <c r="J48" s="22">
        <f t="shared" si="4"/>
        <v>31.733333333333334</v>
      </c>
      <c r="K48" s="21">
        <v>180367</v>
      </c>
      <c r="L48" s="21">
        <v>16938</v>
      </c>
      <c r="M48" s="21">
        <f t="shared" si="5"/>
        <v>208062</v>
      </c>
      <c r="N48" s="21">
        <v>87395</v>
      </c>
      <c r="O48" s="23">
        <f t="shared" si="6"/>
        <v>2.3807082785056353</v>
      </c>
      <c r="P48" s="24">
        <v>1022</v>
      </c>
      <c r="Q48" s="25">
        <f t="shared" si="7"/>
        <v>203.58317025440314</v>
      </c>
      <c r="R48" s="26" t="s">
        <v>560</v>
      </c>
      <c r="S48" s="27">
        <f>ABS(O102-O48)*100</f>
        <v>238.07082785056352</v>
      </c>
      <c r="T48" s="19" t="s">
        <v>30</v>
      </c>
      <c r="U48" s="19" t="s">
        <v>36</v>
      </c>
      <c r="V48" s="21">
        <v>10994</v>
      </c>
      <c r="W48" s="19" t="s">
        <v>31</v>
      </c>
      <c r="X48" s="19" t="s">
        <v>561</v>
      </c>
      <c r="Y48" s="19" t="s">
        <v>33</v>
      </c>
      <c r="Z48" s="19">
        <v>45</v>
      </c>
    </row>
    <row r="49" spans="1:26" x14ac:dyDescent="0.3">
      <c r="A49" s="56" t="s">
        <v>560</v>
      </c>
      <c r="B49" s="19" t="s">
        <v>614</v>
      </c>
      <c r="C49" s="19" t="s">
        <v>615</v>
      </c>
      <c r="D49" s="20">
        <v>45065</v>
      </c>
      <c r="E49" s="21">
        <v>235000</v>
      </c>
      <c r="F49" s="19" t="s">
        <v>27</v>
      </c>
      <c r="G49" s="19" t="s">
        <v>28</v>
      </c>
      <c r="H49" s="21">
        <v>235000</v>
      </c>
      <c r="I49" s="21">
        <v>73000</v>
      </c>
      <c r="J49" s="22">
        <f t="shared" si="4"/>
        <v>31.063829787234042</v>
      </c>
      <c r="K49" s="21">
        <v>185321</v>
      </c>
      <c r="L49" s="21">
        <v>10416</v>
      </c>
      <c r="M49" s="21">
        <f t="shared" si="5"/>
        <v>224584</v>
      </c>
      <c r="N49" s="21">
        <v>93532</v>
      </c>
      <c r="O49" s="23">
        <f t="shared" si="6"/>
        <v>2.4011461318051577</v>
      </c>
      <c r="P49" s="24">
        <v>1036</v>
      </c>
      <c r="Q49" s="25">
        <f t="shared" si="7"/>
        <v>216.77992277992277</v>
      </c>
      <c r="R49" s="26" t="s">
        <v>560</v>
      </c>
      <c r="S49" s="27">
        <f>ABS(O85-O49)*100</f>
        <v>240.11461318051576</v>
      </c>
      <c r="T49" s="19" t="s">
        <v>30</v>
      </c>
      <c r="U49" s="19" t="s">
        <v>36</v>
      </c>
      <c r="V49" s="21">
        <v>10416</v>
      </c>
      <c r="W49" s="19" t="s">
        <v>31</v>
      </c>
      <c r="X49" s="19" t="s">
        <v>561</v>
      </c>
      <c r="Y49" s="19" t="s">
        <v>33</v>
      </c>
      <c r="Z49" s="19">
        <v>45</v>
      </c>
    </row>
    <row r="50" spans="1:26" x14ac:dyDescent="0.3">
      <c r="A50" s="56" t="s">
        <v>560</v>
      </c>
      <c r="B50" s="19" t="s">
        <v>630</v>
      </c>
      <c r="C50" s="19" t="s">
        <v>631</v>
      </c>
      <c r="D50" s="20">
        <v>45485</v>
      </c>
      <c r="E50" s="21">
        <v>250000</v>
      </c>
      <c r="F50" s="19" t="s">
        <v>27</v>
      </c>
      <c r="G50" s="19" t="s">
        <v>28</v>
      </c>
      <c r="H50" s="21">
        <v>250000</v>
      </c>
      <c r="I50" s="21">
        <v>90100</v>
      </c>
      <c r="J50" s="22">
        <f t="shared" si="4"/>
        <v>36.04</v>
      </c>
      <c r="K50" s="21">
        <v>195682</v>
      </c>
      <c r="L50" s="21">
        <v>11769</v>
      </c>
      <c r="M50" s="21">
        <f t="shared" si="5"/>
        <v>238231</v>
      </c>
      <c r="N50" s="21">
        <v>98349</v>
      </c>
      <c r="O50" s="23">
        <f t="shared" si="6"/>
        <v>2.4223022094784898</v>
      </c>
      <c r="P50" s="24">
        <v>1022</v>
      </c>
      <c r="Q50" s="25">
        <f t="shared" si="7"/>
        <v>233.10273972602741</v>
      </c>
      <c r="R50" s="26" t="s">
        <v>560</v>
      </c>
      <c r="S50" s="27">
        <f>ABS(O78-O50)*100</f>
        <v>242.23022094784898</v>
      </c>
      <c r="T50" s="19" t="s">
        <v>30</v>
      </c>
      <c r="U50" s="19" t="s">
        <v>36</v>
      </c>
      <c r="V50" s="21">
        <v>10605</v>
      </c>
      <c r="W50" s="19" t="s">
        <v>31</v>
      </c>
      <c r="X50" s="19" t="s">
        <v>561</v>
      </c>
      <c r="Y50" s="19" t="s">
        <v>33</v>
      </c>
      <c r="Z50" s="19">
        <v>45</v>
      </c>
    </row>
    <row r="51" spans="1:26" x14ac:dyDescent="0.3">
      <c r="A51" s="56" t="s">
        <v>560</v>
      </c>
      <c r="B51" s="19" t="s">
        <v>664</v>
      </c>
      <c r="C51" s="19" t="s">
        <v>665</v>
      </c>
      <c r="D51" s="20">
        <v>45593</v>
      </c>
      <c r="E51" s="21">
        <v>209900</v>
      </c>
      <c r="F51" s="19" t="s">
        <v>27</v>
      </c>
      <c r="G51" s="19" t="s">
        <v>28</v>
      </c>
      <c r="H51" s="21">
        <v>209900</v>
      </c>
      <c r="I51" s="21">
        <v>75100</v>
      </c>
      <c r="J51" s="22">
        <f t="shared" si="4"/>
        <v>35.77894235350167</v>
      </c>
      <c r="K51" s="21">
        <v>163087</v>
      </c>
      <c r="L51" s="21">
        <v>12300</v>
      </c>
      <c r="M51" s="21">
        <f t="shared" si="5"/>
        <v>197600</v>
      </c>
      <c r="N51" s="21">
        <v>80634</v>
      </c>
      <c r="O51" s="23">
        <f t="shared" si="6"/>
        <v>2.4505791601557654</v>
      </c>
      <c r="P51" s="24">
        <v>1026</v>
      </c>
      <c r="Q51" s="25">
        <f t="shared" si="7"/>
        <v>192.59259259259258</v>
      </c>
      <c r="R51" s="26" t="s">
        <v>560</v>
      </c>
      <c r="S51" s="27">
        <f>ABS(O67-O51)*100</f>
        <v>245.05791601557655</v>
      </c>
      <c r="T51" s="19" t="s">
        <v>30</v>
      </c>
      <c r="U51" s="19" t="s">
        <v>31</v>
      </c>
      <c r="V51" s="21">
        <v>11103</v>
      </c>
      <c r="W51" s="19" t="s">
        <v>31</v>
      </c>
      <c r="X51" s="19" t="s">
        <v>561</v>
      </c>
      <c r="Y51" s="19" t="s">
        <v>33</v>
      </c>
      <c r="Z51" s="19">
        <v>45</v>
      </c>
    </row>
    <row r="52" spans="1:26" ht="15" thickBot="1" x14ac:dyDescent="0.35">
      <c r="A52" s="55" t="s">
        <v>560</v>
      </c>
      <c r="B52" s="10" t="s">
        <v>680</v>
      </c>
      <c r="C52" s="10" t="s">
        <v>681</v>
      </c>
      <c r="D52" s="11">
        <v>45436</v>
      </c>
      <c r="E52" s="12">
        <v>220000</v>
      </c>
      <c r="F52" s="10" t="s">
        <v>27</v>
      </c>
      <c r="G52" s="10" t="s">
        <v>28</v>
      </c>
      <c r="H52" s="12">
        <v>220000</v>
      </c>
      <c r="I52" s="12">
        <v>77700</v>
      </c>
      <c r="J52" s="13">
        <f t="shared" si="4"/>
        <v>35.31818181818182</v>
      </c>
      <c r="K52" s="12">
        <v>168883</v>
      </c>
      <c r="L52" s="12">
        <v>11076</v>
      </c>
      <c r="M52" s="12">
        <f t="shared" si="5"/>
        <v>208924</v>
      </c>
      <c r="N52" s="12">
        <v>84388</v>
      </c>
      <c r="O52" s="14">
        <f t="shared" si="6"/>
        <v>2.4757548466606627</v>
      </c>
      <c r="P52" s="15">
        <v>914</v>
      </c>
      <c r="Q52" s="16">
        <f t="shared" si="7"/>
        <v>228.58205689277898</v>
      </c>
      <c r="R52" s="17" t="s">
        <v>560</v>
      </c>
      <c r="S52" s="18">
        <f>ABS(O58-O52)*100</f>
        <v>247.57548466606627</v>
      </c>
      <c r="T52" s="10" t="s">
        <v>30</v>
      </c>
      <c r="U52" s="10" t="s">
        <v>36</v>
      </c>
      <c r="V52" s="12">
        <v>11076</v>
      </c>
      <c r="W52" s="10" t="s">
        <v>31</v>
      </c>
      <c r="X52" s="10" t="s">
        <v>561</v>
      </c>
      <c r="Y52" s="10" t="s">
        <v>33</v>
      </c>
      <c r="Z52" s="10">
        <v>45</v>
      </c>
    </row>
    <row r="53" spans="1:26" ht="15" thickTop="1" x14ac:dyDescent="0.3">
      <c r="A53" s="57"/>
      <c r="B53" s="37"/>
      <c r="C53" s="37"/>
      <c r="D53" s="38" t="s">
        <v>2766</v>
      </c>
      <c r="E53" s="39">
        <f>+SUM(E2:E52)</f>
        <v>9782750</v>
      </c>
      <c r="F53" s="37"/>
      <c r="G53" s="37"/>
      <c r="H53" s="39">
        <f>+SUM(H2:H52)</f>
        <v>9782750</v>
      </c>
      <c r="I53" s="39">
        <f>+SUM(I2:I52)</f>
        <v>4063900</v>
      </c>
      <c r="J53" s="40"/>
      <c r="K53" s="39">
        <f>+SUM(K2:K52)</f>
        <v>9527553</v>
      </c>
      <c r="L53" s="39"/>
      <c r="M53" s="39">
        <f>+SUM(M2:M52)</f>
        <v>9187440</v>
      </c>
      <c r="N53" s="39">
        <f>+SUM(N2:N52)</f>
        <v>4776580</v>
      </c>
      <c r="O53" s="41"/>
      <c r="P53" s="42"/>
      <c r="Q53" s="43">
        <f>AVERAGE(Q2:Q52)</f>
        <v>175.41355110302996</v>
      </c>
      <c r="R53" s="44"/>
      <c r="S53" s="45">
        <f>ABS(O55-O54)*100</f>
        <v>0.62756976293900646</v>
      </c>
      <c r="T53" s="37"/>
      <c r="U53" s="37"/>
      <c r="V53" s="39"/>
      <c r="W53" s="37"/>
      <c r="X53" s="37"/>
      <c r="Y53" s="37"/>
      <c r="Z53" s="37"/>
    </row>
    <row r="54" spans="1:26" x14ac:dyDescent="0.3">
      <c r="A54" s="58"/>
      <c r="B54" s="28"/>
      <c r="C54" s="28"/>
      <c r="D54" s="29"/>
      <c r="E54" s="30"/>
      <c r="F54" s="28"/>
      <c r="G54" s="28"/>
      <c r="H54" s="30"/>
      <c r="I54" s="30" t="s">
        <v>2767</v>
      </c>
      <c r="J54" s="31">
        <f>I53/H53*100</f>
        <v>41.541488845161126</v>
      </c>
      <c r="K54" s="30"/>
      <c r="L54" s="30"/>
      <c r="M54" s="30"/>
      <c r="N54" s="30" t="s">
        <v>2769</v>
      </c>
      <c r="O54" s="32">
        <f>M53/N53</f>
        <v>1.9234347587604521</v>
      </c>
      <c r="P54" s="33"/>
      <c r="Q54" s="34" t="s">
        <v>2771</v>
      </c>
      <c r="R54" s="35">
        <f>STDEV(O2:O52)</f>
        <v>0.28472651767057588</v>
      </c>
      <c r="S54" s="36"/>
      <c r="T54" s="28"/>
      <c r="U54" s="28"/>
      <c r="V54" s="30"/>
      <c r="W54" s="28"/>
      <c r="X54" s="28"/>
      <c r="Y54" s="28"/>
      <c r="Z54" s="28"/>
    </row>
    <row r="55" spans="1:26" x14ac:dyDescent="0.3">
      <c r="A55" s="59"/>
      <c r="B55" s="46"/>
      <c r="C55" s="46"/>
      <c r="D55" s="47"/>
      <c r="E55" s="48"/>
      <c r="F55" s="46"/>
      <c r="G55" s="46"/>
      <c r="H55" s="48"/>
      <c r="I55" s="48" t="s">
        <v>2768</v>
      </c>
      <c r="J55" s="49">
        <f>STDEV(J2:J52)</f>
        <v>5.6500623363155551</v>
      </c>
      <c r="K55" s="48"/>
      <c r="L55" s="48"/>
      <c r="M55" s="48"/>
      <c r="N55" s="48" t="s">
        <v>2770</v>
      </c>
      <c r="O55" s="50">
        <f>AVERAGE(O2:O52)</f>
        <v>1.9297104563898422</v>
      </c>
      <c r="P55" s="51"/>
      <c r="Q55" s="52" t="s">
        <v>2772</v>
      </c>
      <c r="R55" s="54" t="e">
        <f>AVERAGE(S2:S52)</f>
        <v>#REF!</v>
      </c>
      <c r="S55" s="53" t="s">
        <v>2773</v>
      </c>
      <c r="T55" s="46" t="e">
        <f>+(R55/O55)</f>
        <v>#REF!</v>
      </c>
      <c r="U55" s="46"/>
      <c r="V55" s="48"/>
      <c r="W55" s="46"/>
      <c r="X55" s="46"/>
      <c r="Y55" s="46"/>
      <c r="Z55" s="46"/>
    </row>
    <row r="59" spans="1:26" x14ac:dyDescent="0.3">
      <c r="A59" s="60" t="s">
        <v>2811</v>
      </c>
    </row>
    <row r="60" spans="1:26" x14ac:dyDescent="0.3">
      <c r="A60" s="55" t="s">
        <v>560</v>
      </c>
      <c r="B60" s="10" t="s">
        <v>664</v>
      </c>
      <c r="C60" s="10" t="s">
        <v>665</v>
      </c>
      <c r="D60" s="11">
        <v>45470</v>
      </c>
      <c r="E60" s="12">
        <v>95000</v>
      </c>
      <c r="F60" s="10" t="s">
        <v>69</v>
      </c>
      <c r="G60" s="10" t="s">
        <v>28</v>
      </c>
      <c r="H60" s="12">
        <v>95000</v>
      </c>
      <c r="I60" s="12">
        <v>75100</v>
      </c>
      <c r="J60" s="13">
        <f>I60/H60*100</f>
        <v>79.05263157894737</v>
      </c>
      <c r="K60" s="12">
        <v>163087</v>
      </c>
      <c r="L60" s="12">
        <v>12300</v>
      </c>
      <c r="M60" s="12">
        <f>H60-L60</f>
        <v>82700</v>
      </c>
      <c r="N60" s="12">
        <v>80634</v>
      </c>
      <c r="O60" s="14">
        <f>M60/N60</f>
        <v>1.025621946077337</v>
      </c>
      <c r="P60" s="15">
        <v>1026</v>
      </c>
      <c r="Q60" s="16">
        <f>M60/P60</f>
        <v>80.604288499025344</v>
      </c>
      <c r="R60" s="17" t="s">
        <v>560</v>
      </c>
      <c r="S60" s="18">
        <f>ABS(O77-O60)*100</f>
        <v>102.5621946077337</v>
      </c>
      <c r="T60" s="10" t="s">
        <v>30</v>
      </c>
      <c r="U60" s="10" t="s">
        <v>36</v>
      </c>
      <c r="V60" s="12">
        <v>11103</v>
      </c>
      <c r="W60" s="10" t="s">
        <v>31</v>
      </c>
      <c r="X60" s="10" t="s">
        <v>561</v>
      </c>
      <c r="Y60" s="10" t="s">
        <v>33</v>
      </c>
      <c r="Z60" s="10">
        <v>45</v>
      </c>
    </row>
    <row r="61" spans="1:26" x14ac:dyDescent="0.3">
      <c r="A61" s="55" t="s">
        <v>560</v>
      </c>
      <c r="B61" s="10" t="s">
        <v>678</v>
      </c>
      <c r="C61" s="10" t="s">
        <v>679</v>
      </c>
      <c r="D61" s="11">
        <v>45495</v>
      </c>
      <c r="E61" s="12">
        <v>200000</v>
      </c>
      <c r="F61" s="10" t="s">
        <v>27</v>
      </c>
      <c r="G61" s="10" t="s">
        <v>28</v>
      </c>
      <c r="H61" s="12">
        <v>200000</v>
      </c>
      <c r="I61" s="12">
        <v>67200</v>
      </c>
      <c r="J61" s="13">
        <f>I61/H61*100</f>
        <v>33.6</v>
      </c>
      <c r="K61" s="12">
        <v>146769</v>
      </c>
      <c r="L61" s="12">
        <v>11076</v>
      </c>
      <c r="M61" s="12">
        <f>H61-L61</f>
        <v>188924</v>
      </c>
      <c r="N61" s="12">
        <v>72563</v>
      </c>
      <c r="O61" s="14">
        <f>M61/N61</f>
        <v>2.6035858495376432</v>
      </c>
      <c r="P61" s="15">
        <v>901</v>
      </c>
      <c r="Q61" s="16">
        <f>M61/P61</f>
        <v>209.68257491675917</v>
      </c>
      <c r="R61" s="17" t="s">
        <v>560</v>
      </c>
      <c r="S61" s="18">
        <f>ABS(O70-O61)*100</f>
        <v>260.35858495376431</v>
      </c>
      <c r="T61" s="10" t="s">
        <v>30</v>
      </c>
      <c r="U61" s="10" t="s">
        <v>36</v>
      </c>
      <c r="V61" s="12">
        <v>11076</v>
      </c>
      <c r="W61" s="10" t="s">
        <v>31</v>
      </c>
      <c r="X61" s="10" t="s">
        <v>561</v>
      </c>
      <c r="Y61" s="10" t="s">
        <v>33</v>
      </c>
      <c r="Z61" s="10">
        <v>45</v>
      </c>
    </row>
    <row r="62" spans="1:26" x14ac:dyDescent="0.3">
      <c r="A62" s="55" t="s">
        <v>560</v>
      </c>
      <c r="B62" s="10" t="s">
        <v>688</v>
      </c>
      <c r="C62" s="10" t="s">
        <v>689</v>
      </c>
      <c r="D62" s="11">
        <v>45223</v>
      </c>
      <c r="E62" s="12">
        <v>222500</v>
      </c>
      <c r="F62" s="10" t="s">
        <v>27</v>
      </c>
      <c r="G62" s="10" t="s">
        <v>28</v>
      </c>
      <c r="H62" s="12">
        <v>222500</v>
      </c>
      <c r="I62" s="12">
        <v>63800</v>
      </c>
      <c r="J62" s="13">
        <f>I62/H62*100</f>
        <v>28.674157303370784</v>
      </c>
      <c r="K62" s="12">
        <v>161858</v>
      </c>
      <c r="L62" s="12">
        <v>11076</v>
      </c>
      <c r="M62" s="12">
        <f>H62-L62</f>
        <v>211424</v>
      </c>
      <c r="N62" s="12">
        <v>80632</v>
      </c>
      <c r="O62" s="14">
        <f>M62/N62</f>
        <v>2.6220855243575754</v>
      </c>
      <c r="P62" s="15">
        <v>914</v>
      </c>
      <c r="Q62" s="16">
        <f>M62/P62</f>
        <v>231.31728665207876</v>
      </c>
      <c r="R62" s="17" t="s">
        <v>560</v>
      </c>
      <c r="S62" s="18">
        <f>ABS(O66-O62)*100</f>
        <v>262.20855243575755</v>
      </c>
      <c r="T62" s="10" t="s">
        <v>30</v>
      </c>
      <c r="U62" s="10" t="s">
        <v>36</v>
      </c>
      <c r="V62" s="12">
        <v>11076</v>
      </c>
      <c r="W62" s="10" t="s">
        <v>31</v>
      </c>
      <c r="X62" s="10" t="s">
        <v>561</v>
      </c>
      <c r="Y62" s="10" t="s">
        <v>33</v>
      </c>
      <c r="Z62" s="10">
        <v>45</v>
      </c>
    </row>
    <row r="63" spans="1:26" x14ac:dyDescent="0.3">
      <c r="A63" s="55" t="s">
        <v>560</v>
      </c>
      <c r="B63" s="10" t="s">
        <v>666</v>
      </c>
      <c r="C63" s="10" t="s">
        <v>667</v>
      </c>
      <c r="D63" s="11">
        <v>45033</v>
      </c>
      <c r="E63" s="12">
        <v>162500</v>
      </c>
      <c r="F63" s="10" t="s">
        <v>27</v>
      </c>
      <c r="G63" s="10" t="s">
        <v>28</v>
      </c>
      <c r="H63" s="12">
        <v>162500</v>
      </c>
      <c r="I63" s="12">
        <v>83700</v>
      </c>
      <c r="J63" s="13">
        <f t="shared" ref="J63:J64" si="8">I63/H63*100</f>
        <v>51.507692307692309</v>
      </c>
      <c r="K63" s="12">
        <v>220497</v>
      </c>
      <c r="L63" s="12">
        <v>11233</v>
      </c>
      <c r="M63" s="12">
        <f t="shared" ref="M63:M64" si="9">H63-L63</f>
        <v>151267</v>
      </c>
      <c r="N63" s="12">
        <v>111905</v>
      </c>
      <c r="O63" s="14">
        <f t="shared" ref="O63:O64" si="10">M63/N63</f>
        <v>1.3517447835217371</v>
      </c>
      <c r="P63" s="15">
        <v>1386</v>
      </c>
      <c r="Q63" s="16">
        <f t="shared" ref="Q63:Q64" si="11">M63/P63</f>
        <v>109.13924963924964</v>
      </c>
      <c r="R63" s="17" t="s">
        <v>560</v>
      </c>
      <c r="S63" s="18">
        <f>ABS(O79-O63)*100</f>
        <v>135.17447835217371</v>
      </c>
      <c r="T63" s="10" t="s">
        <v>30</v>
      </c>
      <c r="U63" s="10" t="s">
        <v>36</v>
      </c>
      <c r="V63" s="12">
        <v>11233</v>
      </c>
      <c r="W63" s="10" t="s">
        <v>31</v>
      </c>
      <c r="X63" s="10" t="s">
        <v>561</v>
      </c>
      <c r="Y63" s="10" t="s">
        <v>33</v>
      </c>
      <c r="Z63" s="10">
        <v>45</v>
      </c>
    </row>
    <row r="64" spans="1:26" x14ac:dyDescent="0.3">
      <c r="A64" s="55" t="s">
        <v>560</v>
      </c>
      <c r="B64" s="10" t="s">
        <v>632</v>
      </c>
      <c r="C64" s="10" t="s">
        <v>633</v>
      </c>
      <c r="D64" s="11">
        <v>45602</v>
      </c>
      <c r="E64" s="12">
        <v>140000</v>
      </c>
      <c r="F64" s="10" t="s">
        <v>27</v>
      </c>
      <c r="G64" s="10" t="s">
        <v>28</v>
      </c>
      <c r="H64" s="12">
        <v>140000</v>
      </c>
      <c r="I64" s="12">
        <v>84500</v>
      </c>
      <c r="J64" s="13">
        <f t="shared" si="8"/>
        <v>60.357142857142854</v>
      </c>
      <c r="K64" s="12">
        <v>183854</v>
      </c>
      <c r="L64" s="12">
        <v>11165</v>
      </c>
      <c r="M64" s="12">
        <f t="shared" si="9"/>
        <v>128835</v>
      </c>
      <c r="N64" s="12">
        <v>92347</v>
      </c>
      <c r="O64" s="14">
        <f t="shared" si="10"/>
        <v>1.3951184120761908</v>
      </c>
      <c r="P64" s="15">
        <v>1022</v>
      </c>
      <c r="Q64" s="16">
        <f t="shared" si="11"/>
        <v>126.06164383561644</v>
      </c>
      <c r="R64" s="17" t="s">
        <v>560</v>
      </c>
      <c r="S64" s="18">
        <f>ABS(O93-O64)*100</f>
        <v>139.51184120761909</v>
      </c>
      <c r="T64" s="10" t="s">
        <v>30</v>
      </c>
      <c r="U64" s="10" t="s">
        <v>31</v>
      </c>
      <c r="V64" s="12">
        <v>11165</v>
      </c>
      <c r="W64" s="10" t="s">
        <v>31</v>
      </c>
      <c r="X64" s="10" t="s">
        <v>561</v>
      </c>
      <c r="Y64" s="10" t="s">
        <v>33</v>
      </c>
      <c r="Z64" s="10">
        <v>45</v>
      </c>
    </row>
  </sheetData>
  <sortState xmlns:xlrd2="http://schemas.microsoft.com/office/spreadsheetml/2017/richdata2" ref="A2:Z52">
    <sortCondition ref="O2:O52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9D003-EC08-4D67-8C79-4AD2D0E1D06D}">
  <dimension ref="A1:Z20"/>
  <sheetViews>
    <sheetView zoomScaleNormal="100" workbookViewId="0">
      <selection activeCell="N27" sqref="N27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5.4414062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17.33203125" bestFit="1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5.8867187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640</v>
      </c>
      <c r="B2" s="10" t="s">
        <v>704</v>
      </c>
      <c r="C2" s="10" t="s">
        <v>705</v>
      </c>
      <c r="D2" s="11">
        <v>45615</v>
      </c>
      <c r="E2" s="12">
        <v>131711</v>
      </c>
      <c r="F2" s="10" t="s">
        <v>69</v>
      </c>
      <c r="G2" s="10" t="s">
        <v>28</v>
      </c>
      <c r="H2" s="12">
        <v>131711</v>
      </c>
      <c r="I2" s="12">
        <v>77500</v>
      </c>
      <c r="J2" s="13">
        <f t="shared" ref="J2:J11" si="0">I2/H2*100</f>
        <v>58.840947225364623</v>
      </c>
      <c r="K2" s="12">
        <v>160737</v>
      </c>
      <c r="L2" s="12">
        <v>7962</v>
      </c>
      <c r="M2" s="12">
        <f t="shared" ref="M2:M11" si="1">H2-L2</f>
        <v>123749</v>
      </c>
      <c r="N2" s="12">
        <v>97308</v>
      </c>
      <c r="O2" s="14">
        <f t="shared" ref="O2:O11" si="2">M2/N2</f>
        <v>1.2717248324906483</v>
      </c>
      <c r="P2" s="15">
        <v>1462</v>
      </c>
      <c r="Q2" s="16">
        <f t="shared" ref="Q2:Q11" si="3">M2/P2</f>
        <v>84.643638850889189</v>
      </c>
      <c r="R2" s="17" t="s">
        <v>640</v>
      </c>
      <c r="S2" s="18">
        <f>ABS(O6-O2)*100</f>
        <v>38.529191027951917</v>
      </c>
      <c r="T2" s="10" t="s">
        <v>30</v>
      </c>
      <c r="U2" s="10" t="s">
        <v>31</v>
      </c>
      <c r="V2" s="12">
        <v>7962</v>
      </c>
      <c r="W2" s="10" t="s">
        <v>31</v>
      </c>
      <c r="X2" s="10" t="s">
        <v>641</v>
      </c>
      <c r="Y2" s="10" t="s">
        <v>33</v>
      </c>
      <c r="Z2" s="10">
        <v>43</v>
      </c>
    </row>
    <row r="3" spans="1:26" x14ac:dyDescent="0.3">
      <c r="A3" s="56" t="s">
        <v>640</v>
      </c>
      <c r="B3" s="19" t="s">
        <v>646</v>
      </c>
      <c r="C3" s="19" t="s">
        <v>647</v>
      </c>
      <c r="D3" s="20">
        <v>45519</v>
      </c>
      <c r="E3" s="21">
        <v>325000</v>
      </c>
      <c r="F3" s="19" t="s">
        <v>27</v>
      </c>
      <c r="G3" s="19" t="s">
        <v>28</v>
      </c>
      <c r="H3" s="21">
        <v>325000</v>
      </c>
      <c r="I3" s="21">
        <v>185800</v>
      </c>
      <c r="J3" s="22">
        <f t="shared" si="0"/>
        <v>57.169230769230772</v>
      </c>
      <c r="K3" s="21">
        <v>378351</v>
      </c>
      <c r="L3" s="21">
        <v>14299</v>
      </c>
      <c r="M3" s="21">
        <f t="shared" si="1"/>
        <v>310701</v>
      </c>
      <c r="N3" s="21">
        <v>231880</v>
      </c>
      <c r="O3" s="23">
        <f t="shared" si="2"/>
        <v>1.3399215111264446</v>
      </c>
      <c r="P3" s="24">
        <v>2576</v>
      </c>
      <c r="Q3" s="25">
        <f t="shared" si="3"/>
        <v>120.61374223602485</v>
      </c>
      <c r="R3" s="26" t="s">
        <v>640</v>
      </c>
      <c r="S3" s="27">
        <f>ABS(O12-O3)*100</f>
        <v>133.99215111264448</v>
      </c>
      <c r="T3" s="19" t="s">
        <v>52</v>
      </c>
      <c r="U3" s="19" t="s">
        <v>36</v>
      </c>
      <c r="V3" s="21">
        <v>10277</v>
      </c>
      <c r="W3" s="19" t="s">
        <v>31</v>
      </c>
      <c r="X3" s="19" t="s">
        <v>641</v>
      </c>
      <c r="Y3" s="19" t="s">
        <v>33</v>
      </c>
      <c r="Z3" s="19">
        <v>62</v>
      </c>
    </row>
    <row r="4" spans="1:26" x14ac:dyDescent="0.3">
      <c r="A4" s="55" t="s">
        <v>640</v>
      </c>
      <c r="B4" s="10" t="s">
        <v>702</v>
      </c>
      <c r="C4" s="10" t="s">
        <v>703</v>
      </c>
      <c r="D4" s="11">
        <v>45135</v>
      </c>
      <c r="E4" s="12">
        <v>95000</v>
      </c>
      <c r="F4" s="10" t="s">
        <v>27</v>
      </c>
      <c r="G4" s="10" t="s">
        <v>28</v>
      </c>
      <c r="H4" s="12">
        <v>95000</v>
      </c>
      <c r="I4" s="12">
        <v>49300</v>
      </c>
      <c r="J4" s="13">
        <f t="shared" si="0"/>
        <v>51.89473684210526</v>
      </c>
      <c r="K4" s="12">
        <v>109965</v>
      </c>
      <c r="L4" s="12">
        <v>6885</v>
      </c>
      <c r="M4" s="12">
        <f t="shared" si="1"/>
        <v>88115</v>
      </c>
      <c r="N4" s="12">
        <v>65656</v>
      </c>
      <c r="O4" s="14">
        <f t="shared" si="2"/>
        <v>1.3420707932252955</v>
      </c>
      <c r="P4" s="15">
        <v>870</v>
      </c>
      <c r="Q4" s="16">
        <f t="shared" si="3"/>
        <v>101.2816091954023</v>
      </c>
      <c r="R4" s="17" t="s">
        <v>640</v>
      </c>
      <c r="S4" s="18">
        <f>ABS(O9-O4)*100</f>
        <v>62.508022943154629</v>
      </c>
      <c r="T4" s="10" t="s">
        <v>43</v>
      </c>
      <c r="U4" s="10" t="s">
        <v>36</v>
      </c>
      <c r="V4" s="12">
        <v>6885</v>
      </c>
      <c r="W4" s="10" t="s">
        <v>31</v>
      </c>
      <c r="X4" s="10" t="s">
        <v>641</v>
      </c>
      <c r="Y4" s="10" t="s">
        <v>33</v>
      </c>
      <c r="Z4" s="10">
        <v>45</v>
      </c>
    </row>
    <row r="5" spans="1:26" x14ac:dyDescent="0.3">
      <c r="A5" s="55" t="s">
        <v>640</v>
      </c>
      <c r="B5" s="10" t="s">
        <v>642</v>
      </c>
      <c r="C5" s="10" t="s">
        <v>643</v>
      </c>
      <c r="D5" s="11">
        <v>45044</v>
      </c>
      <c r="E5" s="12">
        <v>126000</v>
      </c>
      <c r="F5" s="10" t="s">
        <v>27</v>
      </c>
      <c r="G5" s="10" t="s">
        <v>28</v>
      </c>
      <c r="H5" s="12">
        <v>126000</v>
      </c>
      <c r="I5" s="12">
        <v>59200</v>
      </c>
      <c r="J5" s="13">
        <f t="shared" si="0"/>
        <v>46.984126984126981</v>
      </c>
      <c r="K5" s="12">
        <v>128493</v>
      </c>
      <c r="L5" s="12">
        <v>11635</v>
      </c>
      <c r="M5" s="12">
        <f t="shared" si="1"/>
        <v>114365</v>
      </c>
      <c r="N5" s="12">
        <v>74431</v>
      </c>
      <c r="O5" s="14">
        <f t="shared" si="2"/>
        <v>1.5365237602611814</v>
      </c>
      <c r="P5" s="15">
        <v>944</v>
      </c>
      <c r="Q5" s="16">
        <f t="shared" si="3"/>
        <v>121.14936440677967</v>
      </c>
      <c r="R5" s="17" t="s">
        <v>640</v>
      </c>
      <c r="S5" s="18">
        <f>ABS(O16-O5)*100</f>
        <v>153.65237602611813</v>
      </c>
      <c r="T5" s="10" t="s">
        <v>30</v>
      </c>
      <c r="U5" s="10" t="s">
        <v>36</v>
      </c>
      <c r="V5" s="12">
        <v>11635</v>
      </c>
      <c r="W5" s="10" t="s">
        <v>31</v>
      </c>
      <c r="X5" s="10" t="s">
        <v>641</v>
      </c>
      <c r="Y5" s="10" t="s">
        <v>33</v>
      </c>
      <c r="Z5" s="10">
        <v>45</v>
      </c>
    </row>
    <row r="6" spans="1:26" x14ac:dyDescent="0.3">
      <c r="A6" s="55" t="s">
        <v>640</v>
      </c>
      <c r="B6" s="10" t="s">
        <v>696</v>
      </c>
      <c r="C6" s="10" t="s">
        <v>697</v>
      </c>
      <c r="D6" s="11">
        <v>45597</v>
      </c>
      <c r="E6" s="12">
        <v>122000</v>
      </c>
      <c r="F6" s="10" t="s">
        <v>69</v>
      </c>
      <c r="G6" s="10" t="s">
        <v>28</v>
      </c>
      <c r="H6" s="12">
        <v>122000</v>
      </c>
      <c r="I6" s="12">
        <v>56000</v>
      </c>
      <c r="J6" s="13">
        <f t="shared" si="0"/>
        <v>45.901639344262293</v>
      </c>
      <c r="K6" s="12">
        <v>116283</v>
      </c>
      <c r="L6" s="12">
        <v>13134</v>
      </c>
      <c r="M6" s="12">
        <f t="shared" si="1"/>
        <v>108866</v>
      </c>
      <c r="N6" s="12">
        <v>65700</v>
      </c>
      <c r="O6" s="14">
        <f t="shared" si="2"/>
        <v>1.6570167427701674</v>
      </c>
      <c r="P6" s="15">
        <v>832</v>
      </c>
      <c r="Q6" s="16">
        <f t="shared" si="3"/>
        <v>130.84855769230768</v>
      </c>
      <c r="R6" s="17" t="s">
        <v>640</v>
      </c>
      <c r="S6" s="18">
        <f>ABS(O12-O6)*100</f>
        <v>165.70167427701674</v>
      </c>
      <c r="T6" s="10" t="s">
        <v>30</v>
      </c>
      <c r="U6" s="10" t="s">
        <v>31</v>
      </c>
      <c r="V6" s="12">
        <v>13134</v>
      </c>
      <c r="W6" s="10" t="s">
        <v>31</v>
      </c>
      <c r="X6" s="10" t="s">
        <v>641</v>
      </c>
      <c r="Y6" s="10" t="s">
        <v>33</v>
      </c>
      <c r="Z6" s="10">
        <v>45</v>
      </c>
    </row>
    <row r="7" spans="1:26" x14ac:dyDescent="0.3">
      <c r="A7" s="56" t="s">
        <v>640</v>
      </c>
      <c r="B7" s="19" t="s">
        <v>692</v>
      </c>
      <c r="C7" s="19" t="s">
        <v>693</v>
      </c>
      <c r="D7" s="20">
        <v>45407</v>
      </c>
      <c r="E7" s="21">
        <v>404000</v>
      </c>
      <c r="F7" s="19" t="s">
        <v>27</v>
      </c>
      <c r="G7" s="19" t="s">
        <v>28</v>
      </c>
      <c r="H7" s="21">
        <v>404000</v>
      </c>
      <c r="I7" s="21">
        <v>181700</v>
      </c>
      <c r="J7" s="22">
        <f t="shared" si="0"/>
        <v>44.975247524752476</v>
      </c>
      <c r="K7" s="21">
        <v>362021</v>
      </c>
      <c r="L7" s="21">
        <v>12293</v>
      </c>
      <c r="M7" s="21">
        <f t="shared" si="1"/>
        <v>391707</v>
      </c>
      <c r="N7" s="21">
        <v>222756</v>
      </c>
      <c r="O7" s="23">
        <f t="shared" si="2"/>
        <v>1.7584576846414912</v>
      </c>
      <c r="P7" s="24">
        <v>2513</v>
      </c>
      <c r="Q7" s="25">
        <f t="shared" si="3"/>
        <v>155.87226422602467</v>
      </c>
      <c r="R7" s="26" t="s">
        <v>640</v>
      </c>
      <c r="S7" s="27">
        <f>ABS(O15-O7)*100</f>
        <v>175.84576846414913</v>
      </c>
      <c r="T7" s="19" t="s">
        <v>30</v>
      </c>
      <c r="U7" s="19" t="s">
        <v>36</v>
      </c>
      <c r="V7" s="21">
        <v>8996</v>
      </c>
      <c r="W7" s="19" t="s">
        <v>31</v>
      </c>
      <c r="X7" s="19" t="s">
        <v>641</v>
      </c>
      <c r="Y7" s="19" t="s">
        <v>33</v>
      </c>
      <c r="Z7" s="19">
        <v>51</v>
      </c>
    </row>
    <row r="8" spans="1:26" x14ac:dyDescent="0.3">
      <c r="A8" s="56" t="s">
        <v>640</v>
      </c>
      <c r="B8" s="19" t="s">
        <v>698</v>
      </c>
      <c r="C8" s="19" t="s">
        <v>699</v>
      </c>
      <c r="D8" s="20">
        <v>45699</v>
      </c>
      <c r="E8" s="21">
        <v>215000</v>
      </c>
      <c r="F8" s="19" t="s">
        <v>27</v>
      </c>
      <c r="G8" s="19" t="s">
        <v>28</v>
      </c>
      <c r="H8" s="21">
        <v>215000</v>
      </c>
      <c r="I8" s="21">
        <v>91000</v>
      </c>
      <c r="J8" s="22">
        <f t="shared" si="0"/>
        <v>42.325581395348841</v>
      </c>
      <c r="K8" s="21">
        <v>182751</v>
      </c>
      <c r="L8" s="21">
        <v>13759</v>
      </c>
      <c r="M8" s="21">
        <f t="shared" si="1"/>
        <v>201241</v>
      </c>
      <c r="N8" s="21">
        <v>107638</v>
      </c>
      <c r="O8" s="23">
        <f t="shared" si="2"/>
        <v>1.8696092458053848</v>
      </c>
      <c r="P8" s="24">
        <v>1500</v>
      </c>
      <c r="Q8" s="25">
        <f t="shared" si="3"/>
        <v>134.16066666666666</v>
      </c>
      <c r="R8" s="26" t="s">
        <v>640</v>
      </c>
      <c r="S8" s="27">
        <f>ABS(O13-O8)*100</f>
        <v>22.908605320755605</v>
      </c>
      <c r="T8" s="19" t="s">
        <v>30</v>
      </c>
      <c r="U8" s="19" t="s">
        <v>31</v>
      </c>
      <c r="V8" s="21">
        <v>13759</v>
      </c>
      <c r="W8" s="19" t="s">
        <v>31</v>
      </c>
      <c r="X8" s="19" t="s">
        <v>641</v>
      </c>
      <c r="Y8" s="19" t="s">
        <v>33</v>
      </c>
      <c r="Z8" s="19">
        <v>42</v>
      </c>
    </row>
    <row r="9" spans="1:26" x14ac:dyDescent="0.3">
      <c r="A9" s="56" t="s">
        <v>640</v>
      </c>
      <c r="B9" s="19" t="s">
        <v>706</v>
      </c>
      <c r="C9" s="19" t="s">
        <v>707</v>
      </c>
      <c r="D9" s="20">
        <v>45618</v>
      </c>
      <c r="E9" s="21">
        <v>207500</v>
      </c>
      <c r="F9" s="19" t="s">
        <v>27</v>
      </c>
      <c r="G9" s="19" t="s">
        <v>28</v>
      </c>
      <c r="H9" s="21">
        <v>207500</v>
      </c>
      <c r="I9" s="21">
        <v>83100</v>
      </c>
      <c r="J9" s="22">
        <f t="shared" si="0"/>
        <v>40.048192771084338</v>
      </c>
      <c r="K9" s="21">
        <v>167131</v>
      </c>
      <c r="L9" s="21">
        <v>7545</v>
      </c>
      <c r="M9" s="21">
        <f t="shared" si="1"/>
        <v>199955</v>
      </c>
      <c r="N9" s="21">
        <v>101647</v>
      </c>
      <c r="O9" s="23">
        <f t="shared" si="2"/>
        <v>1.9671510226568418</v>
      </c>
      <c r="P9" s="24">
        <v>1495</v>
      </c>
      <c r="Q9" s="25">
        <f t="shared" si="3"/>
        <v>133.74916387959865</v>
      </c>
      <c r="R9" s="26" t="s">
        <v>640</v>
      </c>
      <c r="S9" s="27" t="e">
        <f>ABS(#REF!-O9)*100</f>
        <v>#REF!</v>
      </c>
      <c r="T9" s="19" t="s">
        <v>708</v>
      </c>
      <c r="U9" s="19" t="s">
        <v>31</v>
      </c>
      <c r="V9" s="21">
        <v>7545</v>
      </c>
      <c r="W9" s="19" t="s">
        <v>31</v>
      </c>
      <c r="X9" s="19" t="s">
        <v>641</v>
      </c>
      <c r="Y9" s="19" t="s">
        <v>33</v>
      </c>
      <c r="Z9" s="19">
        <v>45</v>
      </c>
    </row>
    <row r="10" spans="1:26" x14ac:dyDescent="0.3">
      <c r="A10" s="55" t="s">
        <v>640</v>
      </c>
      <c r="B10" s="10" t="s">
        <v>644</v>
      </c>
      <c r="C10" s="10" t="s">
        <v>645</v>
      </c>
      <c r="D10" s="11">
        <v>45482</v>
      </c>
      <c r="E10" s="12">
        <v>140000</v>
      </c>
      <c r="F10" s="10" t="s">
        <v>27</v>
      </c>
      <c r="G10" s="10" t="s">
        <v>28</v>
      </c>
      <c r="H10" s="12">
        <v>140000</v>
      </c>
      <c r="I10" s="12">
        <v>53900</v>
      </c>
      <c r="J10" s="13">
        <f t="shared" si="0"/>
        <v>38.5</v>
      </c>
      <c r="K10" s="12">
        <v>111843</v>
      </c>
      <c r="L10" s="12">
        <v>11702</v>
      </c>
      <c r="M10" s="12">
        <f t="shared" si="1"/>
        <v>128298</v>
      </c>
      <c r="N10" s="12">
        <v>63784</v>
      </c>
      <c r="O10" s="14">
        <f t="shared" si="2"/>
        <v>2.0114448764580457</v>
      </c>
      <c r="P10" s="15">
        <v>846</v>
      </c>
      <c r="Q10" s="16">
        <f t="shared" si="3"/>
        <v>151.65248226950354</v>
      </c>
      <c r="R10" s="17" t="s">
        <v>640</v>
      </c>
      <c r="S10" s="18">
        <f>ABS(O20-O10)*100</f>
        <v>31.240010972460297</v>
      </c>
      <c r="T10" s="10" t="s">
        <v>30</v>
      </c>
      <c r="U10" s="10" t="s">
        <v>36</v>
      </c>
      <c r="V10" s="12">
        <v>11702</v>
      </c>
      <c r="W10" s="10" t="s">
        <v>31</v>
      </c>
      <c r="X10" s="10" t="s">
        <v>641</v>
      </c>
      <c r="Y10" s="10" t="s">
        <v>33</v>
      </c>
      <c r="Z10" s="10">
        <v>45</v>
      </c>
    </row>
    <row r="11" spans="1:26" ht="15" thickBot="1" x14ac:dyDescent="0.35">
      <c r="A11" s="56" t="s">
        <v>640</v>
      </c>
      <c r="B11" s="19" t="s">
        <v>638</v>
      </c>
      <c r="C11" s="19" t="s">
        <v>639</v>
      </c>
      <c r="D11" s="20">
        <v>45495</v>
      </c>
      <c r="E11" s="21">
        <v>137900</v>
      </c>
      <c r="F11" s="19" t="s">
        <v>27</v>
      </c>
      <c r="G11" s="19" t="s">
        <v>28</v>
      </c>
      <c r="H11" s="21">
        <v>137900</v>
      </c>
      <c r="I11" s="21">
        <v>52700</v>
      </c>
      <c r="J11" s="22">
        <f t="shared" si="0"/>
        <v>38.216098622189989</v>
      </c>
      <c r="K11" s="21">
        <v>109423</v>
      </c>
      <c r="L11" s="21">
        <v>10957</v>
      </c>
      <c r="M11" s="21">
        <f t="shared" si="1"/>
        <v>126943</v>
      </c>
      <c r="N11" s="21">
        <v>62717</v>
      </c>
      <c r="O11" s="23">
        <f t="shared" si="2"/>
        <v>2.0240604620756733</v>
      </c>
      <c r="P11" s="24">
        <v>880</v>
      </c>
      <c r="Q11" s="25">
        <f t="shared" si="3"/>
        <v>144.25340909090909</v>
      </c>
      <c r="R11" s="26" t="s">
        <v>640</v>
      </c>
      <c r="S11" s="27">
        <f>ABS(O23-O11)*100</f>
        <v>202.40604620756733</v>
      </c>
      <c r="T11" s="19" t="s">
        <v>147</v>
      </c>
      <c r="U11" s="19" t="s">
        <v>36</v>
      </c>
      <c r="V11" s="21">
        <v>10957</v>
      </c>
      <c r="W11" s="19" t="s">
        <v>31</v>
      </c>
      <c r="X11" s="19" t="s">
        <v>641</v>
      </c>
      <c r="Y11" s="19" t="s">
        <v>33</v>
      </c>
      <c r="Z11" s="19">
        <v>45</v>
      </c>
    </row>
    <row r="12" spans="1:26" ht="15" thickTop="1" x14ac:dyDescent="0.3">
      <c r="A12" s="57"/>
      <c r="B12" s="37"/>
      <c r="C12" s="37"/>
      <c r="D12" s="38" t="s">
        <v>2766</v>
      </c>
      <c r="E12" s="39">
        <f>+SUM(E2:E11)</f>
        <v>1904111</v>
      </c>
      <c r="F12" s="37"/>
      <c r="G12" s="37"/>
      <c r="H12" s="39">
        <f>+SUM(H2:H11)</f>
        <v>1904111</v>
      </c>
      <c r="I12" s="39">
        <f>+SUM(I2:I11)</f>
        <v>890200</v>
      </c>
      <c r="J12" s="40"/>
      <c r="K12" s="39">
        <f>+SUM(K2:K11)</f>
        <v>1826998</v>
      </c>
      <c r="L12" s="39"/>
      <c r="M12" s="39">
        <f>+SUM(M2:M11)</f>
        <v>1793940</v>
      </c>
      <c r="N12" s="39">
        <f>+SUM(N2:N11)</f>
        <v>1093517</v>
      </c>
      <c r="O12" s="41"/>
      <c r="P12" s="42"/>
      <c r="Q12" s="43">
        <f>AVERAGE(Q2:Q11)</f>
        <v>127.82248985141064</v>
      </c>
      <c r="R12" s="44"/>
      <c r="S12" s="45">
        <f>ABS(O14-O13)*100</f>
        <v>3.7274900553288859</v>
      </c>
      <c r="T12" s="37"/>
      <c r="U12" s="37"/>
      <c r="V12" s="39"/>
      <c r="W12" s="37"/>
      <c r="X12" s="37"/>
      <c r="Y12" s="37"/>
      <c r="Z12" s="37"/>
    </row>
    <row r="13" spans="1:26" x14ac:dyDescent="0.3">
      <c r="A13" s="58"/>
      <c r="B13" s="28"/>
      <c r="C13" s="28"/>
      <c r="D13" s="29"/>
      <c r="E13" s="30"/>
      <c r="F13" s="28"/>
      <c r="G13" s="28"/>
      <c r="H13" s="30"/>
      <c r="I13" s="30" t="s">
        <v>2767</v>
      </c>
      <c r="J13" s="31">
        <f>I12/H12*100</f>
        <v>46.75147614818674</v>
      </c>
      <c r="K13" s="30"/>
      <c r="L13" s="30"/>
      <c r="M13" s="30"/>
      <c r="N13" s="30" t="s">
        <v>2769</v>
      </c>
      <c r="O13" s="32">
        <f>M12/N12</f>
        <v>1.6405231925978287</v>
      </c>
      <c r="P13" s="33"/>
      <c r="Q13" s="34" t="s">
        <v>2771</v>
      </c>
      <c r="R13" s="35">
        <f>STDEV(O2:O11)</f>
        <v>0.29257470256263568</v>
      </c>
      <c r="S13" s="36"/>
      <c r="T13" s="28"/>
      <c r="U13" s="28"/>
      <c r="V13" s="30"/>
      <c r="W13" s="28"/>
      <c r="X13" s="28"/>
      <c r="Y13" s="28"/>
      <c r="Z13" s="28"/>
    </row>
    <row r="14" spans="1:26" x14ac:dyDescent="0.3">
      <c r="A14" s="59"/>
      <c r="B14" s="46"/>
      <c r="C14" s="46"/>
      <c r="D14" s="47"/>
      <c r="E14" s="48"/>
      <c r="F14" s="46"/>
      <c r="G14" s="46"/>
      <c r="H14" s="48"/>
      <c r="I14" s="48" t="s">
        <v>2768</v>
      </c>
      <c r="J14" s="49">
        <f>STDEV(J2:J11)</f>
        <v>7.3773261014606861</v>
      </c>
      <c r="K14" s="48"/>
      <c r="L14" s="48"/>
      <c r="M14" s="48"/>
      <c r="N14" s="48" t="s">
        <v>2770</v>
      </c>
      <c r="O14" s="50">
        <f>AVERAGE(O2:O11)</f>
        <v>1.6777980931511176</v>
      </c>
      <c r="P14" s="51"/>
      <c r="Q14" s="52" t="s">
        <v>2772</v>
      </c>
      <c r="R14" s="54" t="e">
        <f>AVERAGE(S2:S11)</f>
        <v>#REF!</v>
      </c>
      <c r="S14" s="53" t="s">
        <v>2773</v>
      </c>
      <c r="T14" s="46" t="e">
        <f>+(R14/O14)</f>
        <v>#REF!</v>
      </c>
      <c r="U14" s="46"/>
      <c r="V14" s="48"/>
      <c r="W14" s="46"/>
      <c r="X14" s="46"/>
      <c r="Y14" s="46"/>
      <c r="Z14" s="46"/>
    </row>
    <row r="18" spans="1:26" x14ac:dyDescent="0.3">
      <c r="A18" s="60" t="s">
        <v>2811</v>
      </c>
    </row>
    <row r="19" spans="1:26" x14ac:dyDescent="0.3">
      <c r="A19" s="55" t="s">
        <v>640</v>
      </c>
      <c r="B19" s="10" t="s">
        <v>694</v>
      </c>
      <c r="C19" s="10" t="s">
        <v>695</v>
      </c>
      <c r="D19" s="11">
        <v>45730</v>
      </c>
      <c r="E19" s="12">
        <v>285000</v>
      </c>
      <c r="F19" s="10" t="s">
        <v>27</v>
      </c>
      <c r="G19" s="10" t="s">
        <v>28</v>
      </c>
      <c r="H19" s="12">
        <v>285000</v>
      </c>
      <c r="I19" s="12">
        <v>102900</v>
      </c>
      <c r="J19" s="13">
        <f>I19/H19*100</f>
        <v>36.105263157894733</v>
      </c>
      <c r="K19" s="12">
        <v>208138</v>
      </c>
      <c r="L19" s="12">
        <v>41643</v>
      </c>
      <c r="M19" s="12">
        <f>H19-L19</f>
        <v>243357</v>
      </c>
      <c r="N19" s="12">
        <v>106047</v>
      </c>
      <c r="O19" s="14">
        <f>M19/N19</f>
        <v>2.2948032476166227</v>
      </c>
      <c r="P19" s="15">
        <v>1192</v>
      </c>
      <c r="Q19" s="16">
        <f>M19/P19</f>
        <v>204.15855704697987</v>
      </c>
      <c r="R19" s="17" t="s">
        <v>640</v>
      </c>
      <c r="S19" s="18">
        <f>ABS(O28-O19)*100</f>
        <v>229.48032476166227</v>
      </c>
      <c r="T19" s="10" t="s">
        <v>30</v>
      </c>
      <c r="U19" s="10" t="s">
        <v>31</v>
      </c>
      <c r="V19" s="12">
        <v>39401</v>
      </c>
      <c r="W19" s="10" t="s">
        <v>31</v>
      </c>
      <c r="X19" s="10" t="s">
        <v>641</v>
      </c>
      <c r="Y19" s="10" t="s">
        <v>33</v>
      </c>
      <c r="Z19" s="10">
        <v>45</v>
      </c>
    </row>
    <row r="20" spans="1:26" x14ac:dyDescent="0.3">
      <c r="A20" s="56" t="s">
        <v>640</v>
      </c>
      <c r="B20" s="19" t="s">
        <v>700</v>
      </c>
      <c r="C20" s="19" t="s">
        <v>701</v>
      </c>
      <c r="D20" s="20">
        <v>45527</v>
      </c>
      <c r="E20" s="21">
        <v>186000</v>
      </c>
      <c r="F20" s="19" t="s">
        <v>27</v>
      </c>
      <c r="G20" s="19" t="s">
        <v>28</v>
      </c>
      <c r="H20" s="21">
        <v>186000</v>
      </c>
      <c r="I20" s="21">
        <v>61500</v>
      </c>
      <c r="J20" s="22">
        <f>I20/H20*100</f>
        <v>33.064516129032256</v>
      </c>
      <c r="K20" s="21">
        <v>127896</v>
      </c>
      <c r="L20" s="21">
        <v>6885</v>
      </c>
      <c r="M20" s="21">
        <f>H20-L20</f>
        <v>179115</v>
      </c>
      <c r="N20" s="21">
        <v>77077</v>
      </c>
      <c r="O20" s="23">
        <f>M20/N20</f>
        <v>2.3238449861826487</v>
      </c>
      <c r="P20" s="24">
        <v>1066</v>
      </c>
      <c r="Q20" s="25">
        <f>M20/P20</f>
        <v>168.02532833020638</v>
      </c>
      <c r="R20" s="26" t="s">
        <v>640</v>
      </c>
      <c r="S20" s="27">
        <f>ABS(O26-O20)*100</f>
        <v>232.38449861826487</v>
      </c>
      <c r="T20" s="19" t="s">
        <v>43</v>
      </c>
      <c r="U20" s="19" t="s">
        <v>36</v>
      </c>
      <c r="V20" s="21">
        <v>6885</v>
      </c>
      <c r="W20" s="19" t="s">
        <v>31</v>
      </c>
      <c r="X20" s="19" t="s">
        <v>641</v>
      </c>
      <c r="Y20" s="19" t="s">
        <v>33</v>
      </c>
      <c r="Z20" s="19">
        <v>45</v>
      </c>
    </row>
  </sheetData>
  <sortState xmlns:xlrd2="http://schemas.microsoft.com/office/spreadsheetml/2017/richdata2" ref="A2:Z11">
    <sortCondition ref="O2:O11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D1B5-E94C-4EFF-B2FE-584327BBF926}">
  <dimension ref="A1:Z1"/>
  <sheetViews>
    <sheetView zoomScaleNormal="100" workbookViewId="0">
      <selection activeCell="I8" sqref="I8"/>
    </sheetView>
  </sheetViews>
  <sheetFormatPr defaultRowHeight="14.4" x14ac:dyDescent="0.3"/>
  <cols>
    <col min="1" max="1" width="9.109375" style="60" collapsed="1"/>
    <col min="2" max="26" width="9.109375" collapsed="1"/>
  </cols>
  <sheetData>
    <row r="1" spans="1:1" x14ac:dyDescent="0.3">
      <c r="A1" s="60" t="s">
        <v>2774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DC6B-0892-494B-BBA9-32BBE837979F}">
  <dimension ref="A1:Z39"/>
  <sheetViews>
    <sheetView zoomScaleNormal="100" workbookViewId="0">
      <selection activeCell="K22" sqref="K22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10937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19.6640625" bestFit="1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749</v>
      </c>
      <c r="B2" s="10" t="s">
        <v>803</v>
      </c>
      <c r="C2" s="10" t="s">
        <v>804</v>
      </c>
      <c r="D2" s="11">
        <v>45288</v>
      </c>
      <c r="E2" s="12">
        <v>157000</v>
      </c>
      <c r="F2" s="10" t="s">
        <v>27</v>
      </c>
      <c r="G2" s="10" t="s">
        <v>28</v>
      </c>
      <c r="H2" s="12">
        <v>157000</v>
      </c>
      <c r="I2" s="12">
        <v>67500</v>
      </c>
      <c r="J2" s="13">
        <f t="shared" ref="J2:J31" si="0">I2/H2*100</f>
        <v>42.99363057324841</v>
      </c>
      <c r="K2" s="12">
        <v>177957</v>
      </c>
      <c r="L2" s="12">
        <v>11742</v>
      </c>
      <c r="M2" s="12">
        <f t="shared" ref="M2:M31" si="1">H2-L2</f>
        <v>145258</v>
      </c>
      <c r="N2" s="12">
        <v>88412</v>
      </c>
      <c r="O2" s="14">
        <f t="shared" ref="O2:O31" si="2">M2/N2</f>
        <v>1.6429670180518481</v>
      </c>
      <c r="P2" s="15">
        <v>996</v>
      </c>
      <c r="Q2" s="16">
        <f t="shared" ref="Q2:Q31" si="3">M2/P2</f>
        <v>145.8413654618474</v>
      </c>
      <c r="R2" s="17" t="s">
        <v>749</v>
      </c>
      <c r="S2" s="18">
        <f>ABS(O8-O2)*100</f>
        <v>20.246302808161932</v>
      </c>
      <c r="T2" s="10" t="s">
        <v>30</v>
      </c>
      <c r="U2" s="10" t="s">
        <v>36</v>
      </c>
      <c r="V2" s="12">
        <v>10620</v>
      </c>
      <c r="W2" s="10" t="s">
        <v>31</v>
      </c>
      <c r="X2" s="10" t="s">
        <v>750</v>
      </c>
      <c r="Y2" s="10" t="s">
        <v>33</v>
      </c>
      <c r="Z2" s="10">
        <v>45</v>
      </c>
    </row>
    <row r="3" spans="1:26" x14ac:dyDescent="0.3">
      <c r="A3" s="55" t="s">
        <v>749</v>
      </c>
      <c r="B3" s="10" t="s">
        <v>755</v>
      </c>
      <c r="C3" s="10" t="s">
        <v>756</v>
      </c>
      <c r="D3" s="11">
        <v>45202</v>
      </c>
      <c r="E3" s="12">
        <v>157000</v>
      </c>
      <c r="F3" s="10" t="s">
        <v>27</v>
      </c>
      <c r="G3" s="10" t="s">
        <v>28</v>
      </c>
      <c r="H3" s="12">
        <v>157000</v>
      </c>
      <c r="I3" s="12">
        <v>67300</v>
      </c>
      <c r="J3" s="13">
        <f t="shared" si="0"/>
        <v>42.866242038216562</v>
      </c>
      <c r="K3" s="12">
        <v>174027</v>
      </c>
      <c r="L3" s="12">
        <v>10375</v>
      </c>
      <c r="M3" s="12">
        <f t="shared" si="1"/>
        <v>146625</v>
      </c>
      <c r="N3" s="12">
        <v>87048</v>
      </c>
      <c r="O3" s="14">
        <f t="shared" si="2"/>
        <v>1.6844154948993659</v>
      </c>
      <c r="P3" s="15">
        <v>999</v>
      </c>
      <c r="Q3" s="16">
        <f t="shared" si="3"/>
        <v>146.77177177177177</v>
      </c>
      <c r="R3" s="17" t="s">
        <v>749</v>
      </c>
      <c r="S3" s="18">
        <f>ABS(O33-O3)*100</f>
        <v>33.146732478913151</v>
      </c>
      <c r="T3" s="10" t="s">
        <v>30</v>
      </c>
      <c r="U3" s="10" t="s">
        <v>36</v>
      </c>
      <c r="V3" s="12">
        <v>10375</v>
      </c>
      <c r="W3" s="10" t="s">
        <v>31</v>
      </c>
      <c r="X3" s="10" t="s">
        <v>750</v>
      </c>
      <c r="Y3" s="10" t="s">
        <v>33</v>
      </c>
      <c r="Z3" s="10">
        <v>45</v>
      </c>
    </row>
    <row r="4" spans="1:26" x14ac:dyDescent="0.3">
      <c r="A4" s="55" t="s">
        <v>749</v>
      </c>
      <c r="B4" s="10" t="s">
        <v>793</v>
      </c>
      <c r="C4" s="10" t="s">
        <v>794</v>
      </c>
      <c r="D4" s="11">
        <v>45460</v>
      </c>
      <c r="E4" s="12">
        <v>160000</v>
      </c>
      <c r="F4" s="10" t="s">
        <v>27</v>
      </c>
      <c r="G4" s="10" t="s">
        <v>28</v>
      </c>
      <c r="H4" s="12">
        <v>160000</v>
      </c>
      <c r="I4" s="12">
        <v>79000</v>
      </c>
      <c r="J4" s="13">
        <f t="shared" si="0"/>
        <v>49.375</v>
      </c>
      <c r="K4" s="12">
        <v>171578</v>
      </c>
      <c r="L4" s="12">
        <v>9798</v>
      </c>
      <c r="M4" s="12">
        <f t="shared" si="1"/>
        <v>150202</v>
      </c>
      <c r="N4" s="12">
        <v>86053</v>
      </c>
      <c r="O4" s="14">
        <f t="shared" si="2"/>
        <v>1.7454591937526873</v>
      </c>
      <c r="P4" s="15">
        <v>996</v>
      </c>
      <c r="Q4" s="16">
        <f t="shared" si="3"/>
        <v>150.80522088353413</v>
      </c>
      <c r="R4" s="17" t="s">
        <v>749</v>
      </c>
      <c r="S4" s="18">
        <f>ABS(O15-O4)*100</f>
        <v>27.264040569181457</v>
      </c>
      <c r="T4" s="10" t="s">
        <v>30</v>
      </c>
      <c r="U4" s="10" t="s">
        <v>36</v>
      </c>
      <c r="V4" s="12">
        <v>9798</v>
      </c>
      <c r="W4" s="10" t="s">
        <v>31</v>
      </c>
      <c r="X4" s="10" t="s">
        <v>750</v>
      </c>
      <c r="Y4" s="10" t="s">
        <v>33</v>
      </c>
      <c r="Z4" s="10">
        <v>45</v>
      </c>
    </row>
    <row r="5" spans="1:26" x14ac:dyDescent="0.3">
      <c r="A5" s="56" t="s">
        <v>749</v>
      </c>
      <c r="B5" s="19" t="s">
        <v>757</v>
      </c>
      <c r="C5" s="19" t="s">
        <v>758</v>
      </c>
      <c r="D5" s="20">
        <v>45448</v>
      </c>
      <c r="E5" s="21">
        <v>180000</v>
      </c>
      <c r="F5" s="19" t="s">
        <v>27</v>
      </c>
      <c r="G5" s="19" t="s">
        <v>28</v>
      </c>
      <c r="H5" s="21">
        <v>180000</v>
      </c>
      <c r="I5" s="21">
        <v>87500</v>
      </c>
      <c r="J5" s="22">
        <f t="shared" si="0"/>
        <v>48.611111111111107</v>
      </c>
      <c r="K5" s="21">
        <v>189591</v>
      </c>
      <c r="L5" s="21">
        <v>10807</v>
      </c>
      <c r="M5" s="21">
        <f t="shared" si="1"/>
        <v>169193</v>
      </c>
      <c r="N5" s="21">
        <v>95097</v>
      </c>
      <c r="O5" s="23">
        <f t="shared" si="2"/>
        <v>1.7791623289903993</v>
      </c>
      <c r="P5" s="24">
        <v>999</v>
      </c>
      <c r="Q5" s="25">
        <f t="shared" si="3"/>
        <v>169.36236236236238</v>
      </c>
      <c r="R5" s="26" t="s">
        <v>749</v>
      </c>
      <c r="S5" s="27">
        <f>ABS(O34-O5)*100</f>
        <v>23.943106869089803</v>
      </c>
      <c r="T5" s="19" t="s">
        <v>30</v>
      </c>
      <c r="U5" s="19" t="s">
        <v>36</v>
      </c>
      <c r="V5" s="21">
        <v>10807</v>
      </c>
      <c r="W5" s="19" t="s">
        <v>31</v>
      </c>
      <c r="X5" s="19" t="s">
        <v>750</v>
      </c>
      <c r="Y5" s="19" t="s">
        <v>33</v>
      </c>
      <c r="Z5" s="19">
        <v>45</v>
      </c>
    </row>
    <row r="6" spans="1:26" x14ac:dyDescent="0.3">
      <c r="A6" s="56" t="s">
        <v>749</v>
      </c>
      <c r="B6" s="19" t="s">
        <v>797</v>
      </c>
      <c r="C6" s="19" t="s">
        <v>798</v>
      </c>
      <c r="D6" s="20">
        <v>45681</v>
      </c>
      <c r="E6" s="21">
        <v>185000</v>
      </c>
      <c r="F6" s="19" t="s">
        <v>27</v>
      </c>
      <c r="G6" s="19" t="s">
        <v>28</v>
      </c>
      <c r="H6" s="21">
        <v>185000</v>
      </c>
      <c r="I6" s="21">
        <v>89100</v>
      </c>
      <c r="J6" s="22">
        <f t="shared" si="0"/>
        <v>48.162162162162161</v>
      </c>
      <c r="K6" s="21">
        <v>192966</v>
      </c>
      <c r="L6" s="21">
        <v>14458</v>
      </c>
      <c r="M6" s="21">
        <f t="shared" si="1"/>
        <v>170542</v>
      </c>
      <c r="N6" s="21">
        <v>94951</v>
      </c>
      <c r="O6" s="23">
        <f t="shared" si="2"/>
        <v>1.7961053596065339</v>
      </c>
      <c r="P6" s="24">
        <v>996</v>
      </c>
      <c r="Q6" s="25">
        <f t="shared" si="3"/>
        <v>171.22690763052208</v>
      </c>
      <c r="R6" s="26" t="s">
        <v>749</v>
      </c>
      <c r="S6" s="27">
        <f>ABS(O15-O6)*100</f>
        <v>22.199423983796795</v>
      </c>
      <c r="T6" s="19" t="s">
        <v>30</v>
      </c>
      <c r="U6" s="19" t="s">
        <v>31</v>
      </c>
      <c r="V6" s="21">
        <v>14458</v>
      </c>
      <c r="W6" s="19" t="s">
        <v>31</v>
      </c>
      <c r="X6" s="19" t="s">
        <v>750</v>
      </c>
      <c r="Y6" s="19" t="s">
        <v>33</v>
      </c>
      <c r="Z6" s="19">
        <v>45</v>
      </c>
    </row>
    <row r="7" spans="1:26" x14ac:dyDescent="0.3">
      <c r="A7" s="56" t="s">
        <v>749</v>
      </c>
      <c r="B7" s="19" t="s">
        <v>783</v>
      </c>
      <c r="C7" s="19" t="s">
        <v>784</v>
      </c>
      <c r="D7" s="20">
        <v>45302</v>
      </c>
      <c r="E7" s="21">
        <v>165000</v>
      </c>
      <c r="F7" s="19" t="s">
        <v>27</v>
      </c>
      <c r="G7" s="19" t="s">
        <v>28</v>
      </c>
      <c r="H7" s="21">
        <v>165000</v>
      </c>
      <c r="I7" s="21">
        <v>65400</v>
      </c>
      <c r="J7" s="22">
        <f t="shared" si="0"/>
        <v>39.636363636363633</v>
      </c>
      <c r="K7" s="21">
        <v>169193</v>
      </c>
      <c r="L7" s="21">
        <v>9626</v>
      </c>
      <c r="M7" s="21">
        <f t="shared" si="1"/>
        <v>155374</v>
      </c>
      <c r="N7" s="21">
        <v>84876</v>
      </c>
      <c r="O7" s="23">
        <f t="shared" si="2"/>
        <v>1.8305999340213959</v>
      </c>
      <c r="P7" s="24">
        <v>925</v>
      </c>
      <c r="Q7" s="25">
        <f t="shared" si="3"/>
        <v>167.97189189189189</v>
      </c>
      <c r="R7" s="26" t="s">
        <v>749</v>
      </c>
      <c r="S7" s="27">
        <f>ABS(O23-O7)*100</f>
        <v>29.983532805114411</v>
      </c>
      <c r="T7" s="19" t="s">
        <v>30</v>
      </c>
      <c r="U7" s="19" t="s">
        <v>36</v>
      </c>
      <c r="V7" s="21">
        <v>9626</v>
      </c>
      <c r="W7" s="19" t="s">
        <v>31</v>
      </c>
      <c r="X7" s="19" t="s">
        <v>750</v>
      </c>
      <c r="Y7" s="19" t="s">
        <v>33</v>
      </c>
      <c r="Z7" s="19">
        <v>45</v>
      </c>
    </row>
    <row r="8" spans="1:26" x14ac:dyDescent="0.3">
      <c r="A8" s="55" t="s">
        <v>749</v>
      </c>
      <c r="B8" s="10" t="s">
        <v>771</v>
      </c>
      <c r="C8" s="10" t="s">
        <v>772</v>
      </c>
      <c r="D8" s="11">
        <v>45394</v>
      </c>
      <c r="E8" s="12">
        <v>172000</v>
      </c>
      <c r="F8" s="10" t="s">
        <v>27</v>
      </c>
      <c r="G8" s="10" t="s">
        <v>28</v>
      </c>
      <c r="H8" s="12">
        <v>172000</v>
      </c>
      <c r="I8" s="12">
        <v>80600</v>
      </c>
      <c r="J8" s="13">
        <f t="shared" si="0"/>
        <v>46.860465116279073</v>
      </c>
      <c r="K8" s="12">
        <v>175029</v>
      </c>
      <c r="L8" s="12">
        <v>10392</v>
      </c>
      <c r="M8" s="12">
        <f t="shared" si="1"/>
        <v>161608</v>
      </c>
      <c r="N8" s="12">
        <v>87572</v>
      </c>
      <c r="O8" s="14">
        <f t="shared" si="2"/>
        <v>1.8454300461334674</v>
      </c>
      <c r="P8" s="15">
        <v>996</v>
      </c>
      <c r="Q8" s="16">
        <f t="shared" si="3"/>
        <v>162.2570281124498</v>
      </c>
      <c r="R8" s="17" t="s">
        <v>749</v>
      </c>
      <c r="S8" s="18">
        <f>ABS(O31-O8)*100</f>
        <v>64.058197697710312</v>
      </c>
      <c r="T8" s="10" t="s">
        <v>30</v>
      </c>
      <c r="U8" s="10" t="s">
        <v>36</v>
      </c>
      <c r="V8" s="12">
        <v>10392</v>
      </c>
      <c r="W8" s="10" t="s">
        <v>31</v>
      </c>
      <c r="X8" s="10" t="s">
        <v>750</v>
      </c>
      <c r="Y8" s="10" t="s">
        <v>33</v>
      </c>
      <c r="Z8" s="10">
        <v>45</v>
      </c>
    </row>
    <row r="9" spans="1:26" x14ac:dyDescent="0.3">
      <c r="A9" s="55" t="s">
        <v>749</v>
      </c>
      <c r="B9" s="10" t="s">
        <v>753</v>
      </c>
      <c r="C9" s="10" t="s">
        <v>754</v>
      </c>
      <c r="D9" s="11">
        <v>45257</v>
      </c>
      <c r="E9" s="12">
        <v>235000</v>
      </c>
      <c r="F9" s="10" t="s">
        <v>27</v>
      </c>
      <c r="G9" s="10" t="s">
        <v>28</v>
      </c>
      <c r="H9" s="12">
        <v>235000</v>
      </c>
      <c r="I9" s="12">
        <v>89700</v>
      </c>
      <c r="J9" s="13">
        <f t="shared" si="0"/>
        <v>38.170212765957444</v>
      </c>
      <c r="K9" s="12">
        <v>234176</v>
      </c>
      <c r="L9" s="12">
        <v>10426</v>
      </c>
      <c r="M9" s="12">
        <f t="shared" si="1"/>
        <v>224574</v>
      </c>
      <c r="N9" s="12">
        <v>119015</v>
      </c>
      <c r="O9" s="14">
        <f t="shared" si="2"/>
        <v>1.8869386211822039</v>
      </c>
      <c r="P9" s="15">
        <v>1580</v>
      </c>
      <c r="Q9" s="16">
        <f t="shared" si="3"/>
        <v>142.13544303797468</v>
      </c>
      <c r="R9" s="17" t="s">
        <v>749</v>
      </c>
      <c r="S9" s="18">
        <f>ABS(O40-O9)*100</f>
        <v>188.69386211822038</v>
      </c>
      <c r="T9" s="10" t="s">
        <v>52</v>
      </c>
      <c r="U9" s="10" t="s">
        <v>36</v>
      </c>
      <c r="V9" s="12">
        <v>10426</v>
      </c>
      <c r="W9" s="10" t="s">
        <v>31</v>
      </c>
      <c r="X9" s="10" t="s">
        <v>750</v>
      </c>
      <c r="Y9" s="10" t="s">
        <v>33</v>
      </c>
      <c r="Z9" s="10">
        <v>45</v>
      </c>
    </row>
    <row r="10" spans="1:26" x14ac:dyDescent="0.3">
      <c r="A10" s="56" t="s">
        <v>749</v>
      </c>
      <c r="B10" s="19" t="s">
        <v>759</v>
      </c>
      <c r="C10" s="19" t="s">
        <v>760</v>
      </c>
      <c r="D10" s="20">
        <v>45443</v>
      </c>
      <c r="E10" s="21">
        <v>180000</v>
      </c>
      <c r="F10" s="19" t="s">
        <v>27</v>
      </c>
      <c r="G10" s="19" t="s">
        <v>28</v>
      </c>
      <c r="H10" s="21">
        <v>180000</v>
      </c>
      <c r="I10" s="21">
        <v>82000</v>
      </c>
      <c r="J10" s="22">
        <f t="shared" si="0"/>
        <v>45.555555555555557</v>
      </c>
      <c r="K10" s="21">
        <v>178028</v>
      </c>
      <c r="L10" s="21">
        <v>11881</v>
      </c>
      <c r="M10" s="21">
        <f t="shared" si="1"/>
        <v>168119</v>
      </c>
      <c r="N10" s="21">
        <v>88376</v>
      </c>
      <c r="O10" s="23">
        <f t="shared" si="2"/>
        <v>1.9023151081741649</v>
      </c>
      <c r="P10" s="24">
        <v>999</v>
      </c>
      <c r="Q10" s="25">
        <f t="shared" si="3"/>
        <v>168.28728728728728</v>
      </c>
      <c r="R10" s="26" t="s">
        <v>749</v>
      </c>
      <c r="S10" s="27">
        <f>ABS(O38-O10)*100</f>
        <v>65.260919946163966</v>
      </c>
      <c r="T10" s="19" t="s">
        <v>30</v>
      </c>
      <c r="U10" s="19" t="s">
        <v>36</v>
      </c>
      <c r="V10" s="21">
        <v>11881</v>
      </c>
      <c r="W10" s="19" t="s">
        <v>31</v>
      </c>
      <c r="X10" s="19" t="s">
        <v>750</v>
      </c>
      <c r="Y10" s="19" t="s">
        <v>33</v>
      </c>
      <c r="Z10" s="19">
        <v>45</v>
      </c>
    </row>
    <row r="11" spans="1:26" x14ac:dyDescent="0.3">
      <c r="A11" s="56" t="s">
        <v>749</v>
      </c>
      <c r="B11" s="19" t="s">
        <v>767</v>
      </c>
      <c r="C11" s="19" t="s">
        <v>768</v>
      </c>
      <c r="D11" s="20">
        <v>45569</v>
      </c>
      <c r="E11" s="21">
        <v>200000</v>
      </c>
      <c r="F11" s="19" t="s">
        <v>27</v>
      </c>
      <c r="G11" s="19" t="s">
        <v>28</v>
      </c>
      <c r="H11" s="21">
        <v>200000</v>
      </c>
      <c r="I11" s="21">
        <v>89600</v>
      </c>
      <c r="J11" s="22">
        <f t="shared" si="0"/>
        <v>44.800000000000004</v>
      </c>
      <c r="K11" s="21">
        <v>195839</v>
      </c>
      <c r="L11" s="21">
        <v>10392</v>
      </c>
      <c r="M11" s="21">
        <f t="shared" si="1"/>
        <v>189608</v>
      </c>
      <c r="N11" s="21">
        <v>98642</v>
      </c>
      <c r="O11" s="23">
        <f t="shared" si="2"/>
        <v>1.9221832485148314</v>
      </c>
      <c r="P11" s="24">
        <v>1154</v>
      </c>
      <c r="Q11" s="25">
        <f t="shared" si="3"/>
        <v>164.3050259965338</v>
      </c>
      <c r="R11" s="26" t="s">
        <v>749</v>
      </c>
      <c r="S11" s="27">
        <f>ABS(O35-O11)*100</f>
        <v>192.21832485148315</v>
      </c>
      <c r="T11" s="19" t="s">
        <v>30</v>
      </c>
      <c r="U11" s="19" t="s">
        <v>31</v>
      </c>
      <c r="V11" s="21">
        <v>10392</v>
      </c>
      <c r="W11" s="19" t="s">
        <v>31</v>
      </c>
      <c r="X11" s="19" t="s">
        <v>750</v>
      </c>
      <c r="Y11" s="19" t="s">
        <v>33</v>
      </c>
      <c r="Z11" s="19">
        <v>45</v>
      </c>
    </row>
    <row r="12" spans="1:26" x14ac:dyDescent="0.3">
      <c r="A12" s="56" t="s">
        <v>749</v>
      </c>
      <c r="B12" s="19" t="s">
        <v>781</v>
      </c>
      <c r="C12" s="19" t="s">
        <v>782</v>
      </c>
      <c r="D12" s="20">
        <v>45440</v>
      </c>
      <c r="E12" s="21">
        <v>175000</v>
      </c>
      <c r="F12" s="19" t="s">
        <v>27</v>
      </c>
      <c r="G12" s="19" t="s">
        <v>28</v>
      </c>
      <c r="H12" s="21">
        <v>175000</v>
      </c>
      <c r="I12" s="21">
        <v>78100</v>
      </c>
      <c r="J12" s="22">
        <f t="shared" si="0"/>
        <v>44.628571428571426</v>
      </c>
      <c r="K12" s="21">
        <v>169896</v>
      </c>
      <c r="L12" s="21">
        <v>9716</v>
      </c>
      <c r="M12" s="21">
        <f t="shared" si="1"/>
        <v>165284</v>
      </c>
      <c r="N12" s="21">
        <v>85202</v>
      </c>
      <c r="O12" s="23">
        <f t="shared" si="2"/>
        <v>1.9399075139081243</v>
      </c>
      <c r="P12" s="24">
        <v>925</v>
      </c>
      <c r="Q12" s="25">
        <f t="shared" si="3"/>
        <v>178.68540540540542</v>
      </c>
      <c r="R12" s="26" t="s">
        <v>749</v>
      </c>
      <c r="S12" s="27">
        <f>ABS(O29-O12)*100</f>
        <v>34.095896707368432</v>
      </c>
      <c r="T12" s="19" t="s">
        <v>30</v>
      </c>
      <c r="U12" s="19" t="s">
        <v>36</v>
      </c>
      <c r="V12" s="21">
        <v>9716</v>
      </c>
      <c r="W12" s="19" t="s">
        <v>31</v>
      </c>
      <c r="X12" s="19" t="s">
        <v>750</v>
      </c>
      <c r="Y12" s="19" t="s">
        <v>33</v>
      </c>
      <c r="Z12" s="19">
        <v>45</v>
      </c>
    </row>
    <row r="13" spans="1:26" x14ac:dyDescent="0.3">
      <c r="A13" s="55" t="s">
        <v>749</v>
      </c>
      <c r="B13" s="10" t="s">
        <v>761</v>
      </c>
      <c r="C13" s="10" t="s">
        <v>762</v>
      </c>
      <c r="D13" s="11">
        <v>45061</v>
      </c>
      <c r="E13" s="12">
        <v>185000</v>
      </c>
      <c r="F13" s="10" t="s">
        <v>27</v>
      </c>
      <c r="G13" s="10" t="s">
        <v>28</v>
      </c>
      <c r="H13" s="12">
        <v>185000</v>
      </c>
      <c r="I13" s="12">
        <v>69300</v>
      </c>
      <c r="J13" s="13">
        <f t="shared" si="0"/>
        <v>37.45945945945946</v>
      </c>
      <c r="K13" s="12">
        <v>179093</v>
      </c>
      <c r="L13" s="12">
        <v>10807</v>
      </c>
      <c r="M13" s="12">
        <f t="shared" si="1"/>
        <v>174193</v>
      </c>
      <c r="N13" s="12">
        <v>89513</v>
      </c>
      <c r="O13" s="14">
        <f t="shared" si="2"/>
        <v>1.9460078424362941</v>
      </c>
      <c r="P13" s="15">
        <v>996</v>
      </c>
      <c r="Q13" s="16">
        <f t="shared" si="3"/>
        <v>174.89257028112451</v>
      </c>
      <c r="R13" s="17" t="s">
        <v>749</v>
      </c>
      <c r="S13" s="18">
        <f>ABS(O40-O13)*100</f>
        <v>194.60078424362942</v>
      </c>
      <c r="T13" s="10" t="s">
        <v>30</v>
      </c>
      <c r="U13" s="10" t="s">
        <v>36</v>
      </c>
      <c r="V13" s="12">
        <v>10807</v>
      </c>
      <c r="W13" s="10" t="s">
        <v>31</v>
      </c>
      <c r="X13" s="10" t="s">
        <v>750</v>
      </c>
      <c r="Y13" s="10" t="s">
        <v>33</v>
      </c>
      <c r="Z13" s="10">
        <v>45</v>
      </c>
    </row>
    <row r="14" spans="1:26" x14ac:dyDescent="0.3">
      <c r="A14" s="56" t="s">
        <v>749</v>
      </c>
      <c r="B14" s="19" t="s">
        <v>2788</v>
      </c>
      <c r="C14" s="19" t="s">
        <v>2789</v>
      </c>
      <c r="D14" s="20">
        <v>45601</v>
      </c>
      <c r="E14" s="21">
        <v>160000</v>
      </c>
      <c r="F14" s="19" t="s">
        <v>27</v>
      </c>
      <c r="G14" s="10" t="s">
        <v>28</v>
      </c>
      <c r="H14" s="21">
        <v>160000</v>
      </c>
      <c r="I14" s="21">
        <v>68200</v>
      </c>
      <c r="J14" s="22">
        <f t="shared" si="0"/>
        <v>42.625</v>
      </c>
      <c r="K14" s="21">
        <v>152765</v>
      </c>
      <c r="L14" s="21">
        <v>12756</v>
      </c>
      <c r="M14" s="21">
        <f t="shared" si="1"/>
        <v>147244</v>
      </c>
      <c r="N14" s="21">
        <v>74472</v>
      </c>
      <c r="O14" s="23">
        <f t="shared" si="2"/>
        <v>1.9771726286389515</v>
      </c>
      <c r="P14" s="24">
        <v>1013</v>
      </c>
      <c r="Q14" s="25">
        <f t="shared" si="3"/>
        <v>145.35439289239881</v>
      </c>
      <c r="R14" s="26" t="s">
        <v>749</v>
      </c>
      <c r="S14" s="27">
        <f>ABS(O969-O14)*100</f>
        <v>197.71726286389514</v>
      </c>
      <c r="T14" s="19" t="s">
        <v>30</v>
      </c>
      <c r="U14" s="19" t="s">
        <v>31</v>
      </c>
      <c r="V14" s="21">
        <v>12756</v>
      </c>
      <c r="W14" s="19" t="s">
        <v>31</v>
      </c>
      <c r="X14" s="19" t="s">
        <v>750</v>
      </c>
      <c r="Y14" s="19" t="s">
        <v>33</v>
      </c>
      <c r="Z14" s="19">
        <v>45</v>
      </c>
    </row>
    <row r="15" spans="1:26" x14ac:dyDescent="0.3">
      <c r="A15" s="55" t="s">
        <v>749</v>
      </c>
      <c r="B15" s="10" t="s">
        <v>801</v>
      </c>
      <c r="C15" s="10" t="s">
        <v>802</v>
      </c>
      <c r="D15" s="11">
        <v>45068</v>
      </c>
      <c r="E15" s="12">
        <v>185000</v>
      </c>
      <c r="F15" s="10" t="s">
        <v>27</v>
      </c>
      <c r="G15" s="10" t="s">
        <v>28</v>
      </c>
      <c r="H15" s="12">
        <v>185000</v>
      </c>
      <c r="I15" s="12">
        <v>66800</v>
      </c>
      <c r="J15" s="13">
        <f t="shared" si="0"/>
        <v>36.108108108108105</v>
      </c>
      <c r="K15" s="12">
        <v>172969</v>
      </c>
      <c r="L15" s="12">
        <v>9165</v>
      </c>
      <c r="M15" s="12">
        <f t="shared" si="1"/>
        <v>175835</v>
      </c>
      <c r="N15" s="12">
        <v>87129</v>
      </c>
      <c r="O15" s="14">
        <f t="shared" si="2"/>
        <v>2.0180995994445019</v>
      </c>
      <c r="P15" s="15">
        <v>996</v>
      </c>
      <c r="Q15" s="16">
        <f t="shared" si="3"/>
        <v>176.54116465863453</v>
      </c>
      <c r="R15" s="17" t="s">
        <v>749</v>
      </c>
      <c r="S15" s="18">
        <f>ABS(O22-O15)*100</f>
        <v>10.800646560091254</v>
      </c>
      <c r="T15" s="10" t="s">
        <v>30</v>
      </c>
      <c r="U15" s="10" t="s">
        <v>36</v>
      </c>
      <c r="V15" s="12">
        <v>9165</v>
      </c>
      <c r="W15" s="10" t="s">
        <v>31</v>
      </c>
      <c r="X15" s="10" t="s">
        <v>750</v>
      </c>
      <c r="Y15" s="10" t="s">
        <v>33</v>
      </c>
      <c r="Z15" s="10">
        <v>45</v>
      </c>
    </row>
    <row r="16" spans="1:26" x14ac:dyDescent="0.3">
      <c r="A16" s="55" t="s">
        <v>749</v>
      </c>
      <c r="B16" s="10" t="s">
        <v>795</v>
      </c>
      <c r="C16" s="10" t="s">
        <v>796</v>
      </c>
      <c r="D16" s="11">
        <v>45175</v>
      </c>
      <c r="E16" s="12">
        <v>200000</v>
      </c>
      <c r="F16" s="10" t="s">
        <v>27</v>
      </c>
      <c r="G16" s="10" t="s">
        <v>28</v>
      </c>
      <c r="H16" s="12">
        <v>200000</v>
      </c>
      <c r="I16" s="12">
        <v>72100</v>
      </c>
      <c r="J16" s="13">
        <f t="shared" si="0"/>
        <v>36.049999999999997</v>
      </c>
      <c r="K16" s="12">
        <v>186435</v>
      </c>
      <c r="L16" s="12">
        <v>13537</v>
      </c>
      <c r="M16" s="12">
        <f t="shared" si="1"/>
        <v>186463</v>
      </c>
      <c r="N16" s="12">
        <v>91967</v>
      </c>
      <c r="O16" s="14">
        <f t="shared" si="2"/>
        <v>2.0274989942044428</v>
      </c>
      <c r="P16" s="15">
        <v>996</v>
      </c>
      <c r="Q16" s="16">
        <f t="shared" si="3"/>
        <v>187.21184738955824</v>
      </c>
      <c r="R16" s="17" t="s">
        <v>749</v>
      </c>
      <c r="S16" s="18">
        <f>ABS(O26-O16)*100</f>
        <v>12.339090801950414</v>
      </c>
      <c r="T16" s="10" t="s">
        <v>30</v>
      </c>
      <c r="U16" s="10" t="s">
        <v>36</v>
      </c>
      <c r="V16" s="12">
        <v>13537</v>
      </c>
      <c r="W16" s="10" t="s">
        <v>31</v>
      </c>
      <c r="X16" s="10" t="s">
        <v>750</v>
      </c>
      <c r="Y16" s="10" t="s">
        <v>33</v>
      </c>
      <c r="Z16" s="10">
        <v>45</v>
      </c>
    </row>
    <row r="17" spans="1:26" x14ac:dyDescent="0.3">
      <c r="A17" s="56" t="s">
        <v>749</v>
      </c>
      <c r="B17" s="19" t="s">
        <v>751</v>
      </c>
      <c r="C17" s="19" t="s">
        <v>752</v>
      </c>
      <c r="D17" s="20">
        <v>45468</v>
      </c>
      <c r="E17" s="21">
        <v>190000</v>
      </c>
      <c r="F17" s="19" t="s">
        <v>27</v>
      </c>
      <c r="G17" s="19" t="s">
        <v>28</v>
      </c>
      <c r="H17" s="21">
        <v>190000</v>
      </c>
      <c r="I17" s="21">
        <v>80300</v>
      </c>
      <c r="J17" s="22">
        <f t="shared" si="0"/>
        <v>42.263157894736842</v>
      </c>
      <c r="K17" s="21">
        <v>174281</v>
      </c>
      <c r="L17" s="21">
        <v>10477</v>
      </c>
      <c r="M17" s="21">
        <f t="shared" si="1"/>
        <v>179523</v>
      </c>
      <c r="N17" s="21">
        <v>87129</v>
      </c>
      <c r="O17" s="23">
        <f t="shared" si="2"/>
        <v>2.0604276417725442</v>
      </c>
      <c r="P17" s="24">
        <v>996</v>
      </c>
      <c r="Q17" s="25">
        <f t="shared" si="3"/>
        <v>180.24397590361446</v>
      </c>
      <c r="R17" s="26" t="s">
        <v>749</v>
      </c>
      <c r="S17" s="27">
        <f>ABS(O49-O17)*100</f>
        <v>206.04276417725441</v>
      </c>
      <c r="T17" s="19" t="s">
        <v>30</v>
      </c>
      <c r="U17" s="19" t="s">
        <v>36</v>
      </c>
      <c r="V17" s="21">
        <v>10477</v>
      </c>
      <c r="W17" s="19" t="s">
        <v>31</v>
      </c>
      <c r="X17" s="19" t="s">
        <v>750</v>
      </c>
      <c r="Y17" s="19" t="s">
        <v>33</v>
      </c>
      <c r="Z17" s="19">
        <v>45</v>
      </c>
    </row>
    <row r="18" spans="1:26" x14ac:dyDescent="0.3">
      <c r="A18" s="55" t="s">
        <v>749</v>
      </c>
      <c r="B18" s="10" t="s">
        <v>769</v>
      </c>
      <c r="C18" s="10" t="s">
        <v>770</v>
      </c>
      <c r="D18" s="11">
        <v>45602</v>
      </c>
      <c r="E18" s="12">
        <v>190000</v>
      </c>
      <c r="F18" s="10" t="s">
        <v>27</v>
      </c>
      <c r="G18" s="10" t="s">
        <v>28</v>
      </c>
      <c r="H18" s="12">
        <v>190000</v>
      </c>
      <c r="I18" s="12">
        <v>80200</v>
      </c>
      <c r="J18" s="13">
        <f t="shared" si="0"/>
        <v>42.21052631578948</v>
      </c>
      <c r="K18" s="12">
        <v>174196</v>
      </c>
      <c r="L18" s="12">
        <v>10392</v>
      </c>
      <c r="M18" s="12">
        <f t="shared" si="1"/>
        <v>179608</v>
      </c>
      <c r="N18" s="12">
        <v>87129</v>
      </c>
      <c r="O18" s="14">
        <f t="shared" si="2"/>
        <v>2.0614032067394321</v>
      </c>
      <c r="P18" s="15">
        <v>996</v>
      </c>
      <c r="Q18" s="16">
        <f t="shared" si="3"/>
        <v>180.32931726907631</v>
      </c>
      <c r="R18" s="17" t="s">
        <v>749</v>
      </c>
      <c r="S18" s="18">
        <f>ABS(O41-O18)*100</f>
        <v>206.14032067394322</v>
      </c>
      <c r="T18" s="10" t="s">
        <v>30</v>
      </c>
      <c r="U18" s="10" t="s">
        <v>31</v>
      </c>
      <c r="V18" s="12">
        <v>10392</v>
      </c>
      <c r="W18" s="10" t="s">
        <v>31</v>
      </c>
      <c r="X18" s="10" t="s">
        <v>750</v>
      </c>
      <c r="Y18" s="10" t="s">
        <v>33</v>
      </c>
      <c r="Z18" s="10">
        <v>45</v>
      </c>
    </row>
    <row r="19" spans="1:26" x14ac:dyDescent="0.3">
      <c r="A19" s="55" t="s">
        <v>749</v>
      </c>
      <c r="B19" s="10" t="s">
        <v>787</v>
      </c>
      <c r="C19" s="10" t="s">
        <v>788</v>
      </c>
      <c r="D19" s="11">
        <v>45152</v>
      </c>
      <c r="E19" s="12">
        <v>221500</v>
      </c>
      <c r="F19" s="10" t="s">
        <v>27</v>
      </c>
      <c r="G19" s="10" t="s">
        <v>28</v>
      </c>
      <c r="H19" s="12">
        <v>221500</v>
      </c>
      <c r="I19" s="12">
        <v>79300</v>
      </c>
      <c r="J19" s="13">
        <f t="shared" si="0"/>
        <v>35.801354401805867</v>
      </c>
      <c r="K19" s="12">
        <v>202654</v>
      </c>
      <c r="L19" s="12">
        <v>16017</v>
      </c>
      <c r="M19" s="12">
        <f t="shared" si="1"/>
        <v>205483</v>
      </c>
      <c r="N19" s="12">
        <v>99275</v>
      </c>
      <c r="O19" s="14">
        <f t="shared" si="2"/>
        <v>2.0698363132712165</v>
      </c>
      <c r="P19" s="15">
        <v>1073</v>
      </c>
      <c r="Q19" s="16">
        <f t="shared" si="3"/>
        <v>191.50326188257222</v>
      </c>
      <c r="R19" s="17" t="s">
        <v>749</v>
      </c>
      <c r="S19" s="18">
        <f>ABS(O32-O19)*100</f>
        <v>206.98363132712166</v>
      </c>
      <c r="T19" s="10" t="s">
        <v>30</v>
      </c>
      <c r="U19" s="10" t="s">
        <v>36</v>
      </c>
      <c r="V19" s="12">
        <v>16017</v>
      </c>
      <c r="W19" s="10" t="s">
        <v>31</v>
      </c>
      <c r="X19" s="10" t="s">
        <v>750</v>
      </c>
      <c r="Y19" s="10" t="s">
        <v>33</v>
      </c>
      <c r="Z19" s="10">
        <v>45</v>
      </c>
    </row>
    <row r="20" spans="1:26" x14ac:dyDescent="0.3">
      <c r="A20" s="56" t="s">
        <v>749</v>
      </c>
      <c r="B20" s="19" t="s">
        <v>791</v>
      </c>
      <c r="C20" s="19" t="s">
        <v>792</v>
      </c>
      <c r="D20" s="20">
        <v>45390</v>
      </c>
      <c r="E20" s="21">
        <v>180000</v>
      </c>
      <c r="F20" s="19" t="s">
        <v>27</v>
      </c>
      <c r="G20" s="19" t="s">
        <v>28</v>
      </c>
      <c r="H20" s="21">
        <v>180000</v>
      </c>
      <c r="I20" s="21">
        <v>72700</v>
      </c>
      <c r="J20" s="22">
        <f t="shared" si="0"/>
        <v>40.388888888888893</v>
      </c>
      <c r="K20" s="21">
        <v>160742</v>
      </c>
      <c r="L20" s="21">
        <v>10921</v>
      </c>
      <c r="M20" s="21">
        <f t="shared" si="1"/>
        <v>169079</v>
      </c>
      <c r="N20" s="21">
        <v>79692</v>
      </c>
      <c r="O20" s="23">
        <f t="shared" si="2"/>
        <v>2.1216558751192092</v>
      </c>
      <c r="P20" s="24">
        <v>996</v>
      </c>
      <c r="Q20" s="25">
        <f t="shared" si="3"/>
        <v>169.75803212851406</v>
      </c>
      <c r="R20" s="26" t="s">
        <v>749</v>
      </c>
      <c r="S20" s="27" t="e">
        <f>ABS(#REF!-O20)*100</f>
        <v>#REF!</v>
      </c>
      <c r="T20" s="19" t="s">
        <v>30</v>
      </c>
      <c r="U20" s="19" t="s">
        <v>36</v>
      </c>
      <c r="V20" s="21">
        <v>10921</v>
      </c>
      <c r="W20" s="19" t="s">
        <v>31</v>
      </c>
      <c r="X20" s="19" t="s">
        <v>750</v>
      </c>
      <c r="Y20" s="19" t="s">
        <v>33</v>
      </c>
      <c r="Z20" s="19">
        <v>45</v>
      </c>
    </row>
    <row r="21" spans="1:26" x14ac:dyDescent="0.3">
      <c r="A21" s="56" t="s">
        <v>749</v>
      </c>
      <c r="B21" s="19" t="s">
        <v>807</v>
      </c>
      <c r="C21" s="19" t="s">
        <v>808</v>
      </c>
      <c r="D21" s="20">
        <v>45317</v>
      </c>
      <c r="E21" s="21">
        <v>185000</v>
      </c>
      <c r="F21" s="19" t="s">
        <v>27</v>
      </c>
      <c r="G21" s="19" t="s">
        <v>28</v>
      </c>
      <c r="H21" s="21">
        <v>185000</v>
      </c>
      <c r="I21" s="21">
        <v>64100</v>
      </c>
      <c r="J21" s="22">
        <f t="shared" si="0"/>
        <v>34.648648648648653</v>
      </c>
      <c r="K21" s="21">
        <v>165460</v>
      </c>
      <c r="L21" s="21">
        <v>14253</v>
      </c>
      <c r="M21" s="21">
        <f t="shared" si="1"/>
        <v>170747</v>
      </c>
      <c r="N21" s="21">
        <v>80429</v>
      </c>
      <c r="O21" s="23">
        <f t="shared" si="2"/>
        <v>2.122953163659874</v>
      </c>
      <c r="P21" s="24">
        <v>1040</v>
      </c>
      <c r="Q21" s="25">
        <f t="shared" si="3"/>
        <v>164.17980769230769</v>
      </c>
      <c r="R21" s="26" t="s">
        <v>749</v>
      </c>
      <c r="S21" s="27">
        <f>ABS(O24-O21)*100</f>
        <v>0.87581629881614553</v>
      </c>
      <c r="T21" s="19" t="s">
        <v>30</v>
      </c>
      <c r="U21" s="19" t="s">
        <v>36</v>
      </c>
      <c r="V21" s="21">
        <v>12448</v>
      </c>
      <c r="W21" s="19" t="s">
        <v>31</v>
      </c>
      <c r="X21" s="19" t="s">
        <v>750</v>
      </c>
      <c r="Y21" s="19" t="s">
        <v>33</v>
      </c>
      <c r="Z21" s="19">
        <v>45</v>
      </c>
    </row>
    <row r="22" spans="1:26" x14ac:dyDescent="0.3">
      <c r="A22" s="56" t="s">
        <v>749</v>
      </c>
      <c r="B22" s="19" t="s">
        <v>799</v>
      </c>
      <c r="C22" s="19" t="s">
        <v>800</v>
      </c>
      <c r="D22" s="20">
        <v>45534</v>
      </c>
      <c r="E22" s="21">
        <v>191000</v>
      </c>
      <c r="F22" s="19" t="s">
        <v>27</v>
      </c>
      <c r="G22" s="19" t="s">
        <v>28</v>
      </c>
      <c r="H22" s="21">
        <v>191000</v>
      </c>
      <c r="I22" s="21">
        <v>78300</v>
      </c>
      <c r="J22" s="22">
        <f t="shared" si="0"/>
        <v>40.994764397905762</v>
      </c>
      <c r="K22" s="21">
        <v>170001</v>
      </c>
      <c r="L22" s="21">
        <v>9590</v>
      </c>
      <c r="M22" s="21">
        <f t="shared" si="1"/>
        <v>181410</v>
      </c>
      <c r="N22" s="21">
        <v>85325</v>
      </c>
      <c r="O22" s="23">
        <f t="shared" si="2"/>
        <v>2.1261060650454144</v>
      </c>
      <c r="P22" s="24">
        <v>996</v>
      </c>
      <c r="Q22" s="25">
        <f t="shared" si="3"/>
        <v>182.13855421686748</v>
      </c>
      <c r="R22" s="26" t="s">
        <v>749</v>
      </c>
      <c r="S22" s="27">
        <f>ABS(O30-O22)*100</f>
        <v>21.319226882692497</v>
      </c>
      <c r="T22" s="19" t="s">
        <v>30</v>
      </c>
      <c r="U22" s="19" t="s">
        <v>36</v>
      </c>
      <c r="V22" s="21">
        <v>9590</v>
      </c>
      <c r="W22" s="19" t="s">
        <v>31</v>
      </c>
      <c r="X22" s="19" t="s">
        <v>750</v>
      </c>
      <c r="Y22" s="19" t="s">
        <v>33</v>
      </c>
      <c r="Z22" s="19">
        <v>45</v>
      </c>
    </row>
    <row r="23" spans="1:26" x14ac:dyDescent="0.3">
      <c r="A23" s="56" t="s">
        <v>749</v>
      </c>
      <c r="B23" s="19" t="s">
        <v>747</v>
      </c>
      <c r="C23" s="19" t="s">
        <v>748</v>
      </c>
      <c r="D23" s="20">
        <v>45605</v>
      </c>
      <c r="E23" s="21">
        <v>205000</v>
      </c>
      <c r="F23" s="19" t="s">
        <v>27</v>
      </c>
      <c r="G23" s="19" t="s">
        <v>28</v>
      </c>
      <c r="H23" s="21">
        <v>205000</v>
      </c>
      <c r="I23" s="21">
        <v>83900</v>
      </c>
      <c r="J23" s="22">
        <f t="shared" si="0"/>
        <v>40.926829268292678</v>
      </c>
      <c r="K23" s="21">
        <v>182292</v>
      </c>
      <c r="L23" s="21">
        <v>11810</v>
      </c>
      <c r="M23" s="21">
        <f t="shared" si="1"/>
        <v>193190</v>
      </c>
      <c r="N23" s="21">
        <v>90681</v>
      </c>
      <c r="O23" s="23">
        <f t="shared" si="2"/>
        <v>2.13043526207254</v>
      </c>
      <c r="P23" s="24">
        <v>1053</v>
      </c>
      <c r="Q23" s="25">
        <f t="shared" si="3"/>
        <v>183.46628679962012</v>
      </c>
      <c r="R23" s="26" t="s">
        <v>749</v>
      </c>
      <c r="S23" s="27">
        <f>ABS(O56-O23)*100</f>
        <v>213.04352620725399</v>
      </c>
      <c r="T23" s="19" t="s">
        <v>30</v>
      </c>
      <c r="U23" s="19" t="s">
        <v>31</v>
      </c>
      <c r="V23" s="21">
        <v>11810</v>
      </c>
      <c r="W23" s="19" t="s">
        <v>31</v>
      </c>
      <c r="X23" s="19" t="s">
        <v>750</v>
      </c>
      <c r="Y23" s="19" t="s">
        <v>33</v>
      </c>
      <c r="Z23" s="19">
        <v>45</v>
      </c>
    </row>
    <row r="24" spans="1:26" x14ac:dyDescent="0.3">
      <c r="A24" s="56" t="s">
        <v>749</v>
      </c>
      <c r="B24" s="19" t="s">
        <v>773</v>
      </c>
      <c r="C24" s="19" t="s">
        <v>774</v>
      </c>
      <c r="D24" s="20">
        <v>45162</v>
      </c>
      <c r="E24" s="21">
        <v>204900</v>
      </c>
      <c r="F24" s="19" t="s">
        <v>27</v>
      </c>
      <c r="G24" s="19" t="s">
        <v>28</v>
      </c>
      <c r="H24" s="21">
        <v>204900</v>
      </c>
      <c r="I24" s="21">
        <v>70400</v>
      </c>
      <c r="J24" s="22">
        <f t="shared" si="0"/>
        <v>34.358223523670084</v>
      </c>
      <c r="K24" s="21">
        <v>181934</v>
      </c>
      <c r="L24" s="21">
        <v>10392</v>
      </c>
      <c r="M24" s="21">
        <f t="shared" si="1"/>
        <v>194508</v>
      </c>
      <c r="N24" s="21">
        <v>91245</v>
      </c>
      <c r="O24" s="23">
        <f t="shared" si="2"/>
        <v>2.1317113266480354</v>
      </c>
      <c r="P24" s="24">
        <v>996</v>
      </c>
      <c r="Q24" s="25">
        <f t="shared" si="3"/>
        <v>195.28915662650601</v>
      </c>
      <c r="R24" s="26" t="s">
        <v>749</v>
      </c>
      <c r="S24" s="27">
        <f>ABS(O45-O24)*100</f>
        <v>213.17113266480354</v>
      </c>
      <c r="T24" s="19" t="s">
        <v>30</v>
      </c>
      <c r="U24" s="19" t="s">
        <v>36</v>
      </c>
      <c r="V24" s="21">
        <v>10392</v>
      </c>
      <c r="W24" s="19" t="s">
        <v>31</v>
      </c>
      <c r="X24" s="19" t="s">
        <v>750</v>
      </c>
      <c r="Y24" s="19" t="s">
        <v>33</v>
      </c>
      <c r="Z24" s="19">
        <v>45</v>
      </c>
    </row>
    <row r="25" spans="1:26" x14ac:dyDescent="0.3">
      <c r="A25" s="55" t="s">
        <v>749</v>
      </c>
      <c r="B25" s="10" t="s">
        <v>779</v>
      </c>
      <c r="C25" s="10" t="s">
        <v>780</v>
      </c>
      <c r="D25" s="11">
        <v>45693</v>
      </c>
      <c r="E25" s="12">
        <v>209900</v>
      </c>
      <c r="F25" s="10" t="s">
        <v>27</v>
      </c>
      <c r="G25" s="10" t="s">
        <v>28</v>
      </c>
      <c r="H25" s="12">
        <v>209900</v>
      </c>
      <c r="I25" s="12">
        <v>85700</v>
      </c>
      <c r="J25" s="13">
        <f t="shared" si="0"/>
        <v>40.828966174368745</v>
      </c>
      <c r="K25" s="12">
        <v>185968</v>
      </c>
      <c r="L25" s="12">
        <v>9716</v>
      </c>
      <c r="M25" s="12">
        <f t="shared" si="1"/>
        <v>200184</v>
      </c>
      <c r="N25" s="12">
        <v>93751</v>
      </c>
      <c r="O25" s="14">
        <f t="shared" si="2"/>
        <v>2.13527322375228</v>
      </c>
      <c r="P25" s="15">
        <v>925</v>
      </c>
      <c r="Q25" s="16">
        <f t="shared" si="3"/>
        <v>216.41513513513513</v>
      </c>
      <c r="R25" s="17" t="s">
        <v>749</v>
      </c>
      <c r="S25" s="18">
        <f>ABS(O42-O25)*100</f>
        <v>213.52732237522801</v>
      </c>
      <c r="T25" s="10" t="s">
        <v>30</v>
      </c>
      <c r="U25" s="10" t="s">
        <v>31</v>
      </c>
      <c r="V25" s="12">
        <v>9716</v>
      </c>
      <c r="W25" s="10" t="s">
        <v>31</v>
      </c>
      <c r="X25" s="10" t="s">
        <v>750</v>
      </c>
      <c r="Y25" s="10" t="s">
        <v>33</v>
      </c>
      <c r="Z25" s="10">
        <v>45</v>
      </c>
    </row>
    <row r="26" spans="1:26" x14ac:dyDescent="0.3">
      <c r="A26" s="56" t="s">
        <v>749</v>
      </c>
      <c r="B26" s="19" t="s">
        <v>789</v>
      </c>
      <c r="C26" s="19" t="s">
        <v>790</v>
      </c>
      <c r="D26" s="20">
        <v>45415</v>
      </c>
      <c r="E26" s="21">
        <v>215000</v>
      </c>
      <c r="F26" s="19" t="s">
        <v>27</v>
      </c>
      <c r="G26" s="19" t="s">
        <v>28</v>
      </c>
      <c r="H26" s="21">
        <v>215000</v>
      </c>
      <c r="I26" s="21">
        <v>87500</v>
      </c>
      <c r="J26" s="22">
        <f t="shared" si="0"/>
        <v>40.697674418604649</v>
      </c>
      <c r="K26" s="21">
        <v>189873</v>
      </c>
      <c r="L26" s="21">
        <v>15477</v>
      </c>
      <c r="M26" s="21">
        <f t="shared" si="1"/>
        <v>199523</v>
      </c>
      <c r="N26" s="21">
        <v>92763</v>
      </c>
      <c r="O26" s="23">
        <f t="shared" si="2"/>
        <v>2.1508899022239469</v>
      </c>
      <c r="P26" s="24">
        <v>996</v>
      </c>
      <c r="Q26" s="25">
        <f t="shared" si="3"/>
        <v>200.32429718875503</v>
      </c>
      <c r="R26" s="26" t="s">
        <v>749</v>
      </c>
      <c r="S26" s="27">
        <f>ABS(O38-O26)*100</f>
        <v>40.403440541185766</v>
      </c>
      <c r="T26" s="19" t="s">
        <v>30</v>
      </c>
      <c r="U26" s="19" t="s">
        <v>36</v>
      </c>
      <c r="V26" s="21">
        <v>15477</v>
      </c>
      <c r="W26" s="19" t="s">
        <v>31</v>
      </c>
      <c r="X26" s="19" t="s">
        <v>750</v>
      </c>
      <c r="Y26" s="19" t="s">
        <v>33</v>
      </c>
      <c r="Z26" s="19">
        <v>45</v>
      </c>
    </row>
    <row r="27" spans="1:26" x14ac:dyDescent="0.3">
      <c r="A27" s="56" t="s">
        <v>749</v>
      </c>
      <c r="B27" s="19" t="s">
        <v>765</v>
      </c>
      <c r="C27" s="19" t="s">
        <v>766</v>
      </c>
      <c r="D27" s="20">
        <v>45503</v>
      </c>
      <c r="E27" s="21">
        <v>207500</v>
      </c>
      <c r="F27" s="19" t="s">
        <v>27</v>
      </c>
      <c r="G27" s="19" t="s">
        <v>28</v>
      </c>
      <c r="H27" s="21">
        <v>207500</v>
      </c>
      <c r="I27" s="21">
        <v>82300</v>
      </c>
      <c r="J27" s="22">
        <f t="shared" si="0"/>
        <v>39.662650602409641</v>
      </c>
      <c r="K27" s="21">
        <v>182556</v>
      </c>
      <c r="L27" s="21">
        <v>11113</v>
      </c>
      <c r="M27" s="21">
        <f t="shared" si="1"/>
        <v>196387</v>
      </c>
      <c r="N27" s="21">
        <v>91193</v>
      </c>
      <c r="O27" s="23">
        <f t="shared" si="2"/>
        <v>2.1535315210597306</v>
      </c>
      <c r="P27" s="24">
        <v>1001</v>
      </c>
      <c r="Q27" s="25">
        <f t="shared" si="3"/>
        <v>196.1908091908092</v>
      </c>
      <c r="R27" s="26" t="s">
        <v>749</v>
      </c>
      <c r="S27" s="27">
        <f>ABS(O52-O27)*100</f>
        <v>215.35315210597307</v>
      </c>
      <c r="T27" s="19" t="s">
        <v>30</v>
      </c>
      <c r="U27" s="19" t="s">
        <v>36</v>
      </c>
      <c r="V27" s="21">
        <v>10807</v>
      </c>
      <c r="W27" s="19" t="s">
        <v>31</v>
      </c>
      <c r="X27" s="19" t="s">
        <v>750</v>
      </c>
      <c r="Y27" s="19" t="s">
        <v>33</v>
      </c>
      <c r="Z27" s="19">
        <v>45</v>
      </c>
    </row>
    <row r="28" spans="1:26" x14ac:dyDescent="0.3">
      <c r="A28" s="55" t="s">
        <v>749</v>
      </c>
      <c r="B28" s="10" t="s">
        <v>763</v>
      </c>
      <c r="C28" s="10" t="s">
        <v>764</v>
      </c>
      <c r="D28" s="11">
        <v>45450</v>
      </c>
      <c r="E28" s="12">
        <v>205000</v>
      </c>
      <c r="F28" s="10" t="s">
        <v>27</v>
      </c>
      <c r="G28" s="10" t="s">
        <v>28</v>
      </c>
      <c r="H28" s="12">
        <v>205000</v>
      </c>
      <c r="I28" s="12">
        <v>79900</v>
      </c>
      <c r="J28" s="13">
        <f t="shared" si="0"/>
        <v>38.975609756097562</v>
      </c>
      <c r="K28" s="12">
        <v>173564</v>
      </c>
      <c r="L28" s="12">
        <v>10807</v>
      </c>
      <c r="M28" s="12">
        <f t="shared" si="1"/>
        <v>194193</v>
      </c>
      <c r="N28" s="12">
        <v>86572</v>
      </c>
      <c r="O28" s="14">
        <f t="shared" si="2"/>
        <v>2.2431386591507647</v>
      </c>
      <c r="P28" s="15">
        <v>996</v>
      </c>
      <c r="Q28" s="16">
        <f t="shared" si="3"/>
        <v>194.97289156626505</v>
      </c>
      <c r="R28" s="17" t="s">
        <v>749</v>
      </c>
      <c r="S28" s="18">
        <f>ABS(O54-O28)*100</f>
        <v>224.31386591507646</v>
      </c>
      <c r="T28" s="10" t="s">
        <v>30</v>
      </c>
      <c r="U28" s="10" t="s">
        <v>36</v>
      </c>
      <c r="V28" s="12">
        <v>10807</v>
      </c>
      <c r="W28" s="10" t="s">
        <v>31</v>
      </c>
      <c r="X28" s="10" t="s">
        <v>750</v>
      </c>
      <c r="Y28" s="10" t="s">
        <v>33</v>
      </c>
      <c r="Z28" s="10">
        <v>45</v>
      </c>
    </row>
    <row r="29" spans="1:26" x14ac:dyDescent="0.3">
      <c r="A29" s="56" t="s">
        <v>749</v>
      </c>
      <c r="B29" s="19" t="s">
        <v>805</v>
      </c>
      <c r="C29" s="19" t="s">
        <v>806</v>
      </c>
      <c r="D29" s="20">
        <v>45406</v>
      </c>
      <c r="E29" s="21">
        <v>220000</v>
      </c>
      <c r="F29" s="19" t="s">
        <v>27</v>
      </c>
      <c r="G29" s="19" t="s">
        <v>28</v>
      </c>
      <c r="H29" s="21">
        <v>220000</v>
      </c>
      <c r="I29" s="21">
        <v>84200</v>
      </c>
      <c r="J29" s="22">
        <f t="shared" si="0"/>
        <v>38.272727272727273</v>
      </c>
      <c r="K29" s="21">
        <v>183156</v>
      </c>
      <c r="L29" s="21">
        <v>10361</v>
      </c>
      <c r="M29" s="21">
        <f t="shared" si="1"/>
        <v>209639</v>
      </c>
      <c r="N29" s="21">
        <v>91912</v>
      </c>
      <c r="O29" s="23">
        <f t="shared" si="2"/>
        <v>2.2808664809818087</v>
      </c>
      <c r="P29" s="24">
        <v>996</v>
      </c>
      <c r="Q29" s="25">
        <f t="shared" si="3"/>
        <v>210.48092369477911</v>
      </c>
      <c r="R29" s="26" t="s">
        <v>749</v>
      </c>
      <c r="S29" s="27">
        <f>ABS(O33-O29)*100</f>
        <v>26.498366129331117</v>
      </c>
      <c r="T29" s="19" t="s">
        <v>30</v>
      </c>
      <c r="U29" s="19" t="s">
        <v>36</v>
      </c>
      <c r="V29" s="21">
        <v>10361</v>
      </c>
      <c r="W29" s="19" t="s">
        <v>31</v>
      </c>
      <c r="X29" s="19" t="s">
        <v>750</v>
      </c>
      <c r="Y29" s="19" t="s">
        <v>33</v>
      </c>
      <c r="Z29" s="19">
        <v>45</v>
      </c>
    </row>
    <row r="30" spans="1:26" x14ac:dyDescent="0.3">
      <c r="A30" s="55" t="s">
        <v>749</v>
      </c>
      <c r="B30" s="10" t="s">
        <v>785</v>
      </c>
      <c r="C30" s="10" t="s">
        <v>786</v>
      </c>
      <c r="D30" s="11">
        <v>45447</v>
      </c>
      <c r="E30" s="12">
        <v>205000</v>
      </c>
      <c r="F30" s="10" t="s">
        <v>27</v>
      </c>
      <c r="G30" s="10" t="s">
        <v>28</v>
      </c>
      <c r="H30" s="12">
        <v>205000</v>
      </c>
      <c r="I30" s="12">
        <v>76600</v>
      </c>
      <c r="J30" s="13">
        <f t="shared" si="0"/>
        <v>37.365853658536587</v>
      </c>
      <c r="K30" s="12">
        <v>166656</v>
      </c>
      <c r="L30" s="12">
        <v>9699</v>
      </c>
      <c r="M30" s="12">
        <f t="shared" si="1"/>
        <v>195301</v>
      </c>
      <c r="N30" s="12">
        <v>83487</v>
      </c>
      <c r="O30" s="14">
        <f t="shared" si="2"/>
        <v>2.3392983338723394</v>
      </c>
      <c r="P30" s="15">
        <v>925</v>
      </c>
      <c r="Q30" s="16">
        <f t="shared" si="3"/>
        <v>211.13621621621621</v>
      </c>
      <c r="R30" s="17" t="s">
        <v>749</v>
      </c>
      <c r="S30" s="18">
        <f>ABS(O44-O30)*100</f>
        <v>233.92983338723394</v>
      </c>
      <c r="T30" s="10" t="s">
        <v>30</v>
      </c>
      <c r="U30" s="10" t="s">
        <v>36</v>
      </c>
      <c r="V30" s="12">
        <v>9699</v>
      </c>
      <c r="W30" s="10" t="s">
        <v>31</v>
      </c>
      <c r="X30" s="10" t="s">
        <v>750</v>
      </c>
      <c r="Y30" s="10" t="s">
        <v>33</v>
      </c>
      <c r="Z30" s="10">
        <v>45</v>
      </c>
    </row>
    <row r="31" spans="1:26" ht="15" thickBot="1" x14ac:dyDescent="0.35">
      <c r="A31" s="55" t="s">
        <v>749</v>
      </c>
      <c r="B31" s="10" t="s">
        <v>777</v>
      </c>
      <c r="C31" s="10" t="s">
        <v>778</v>
      </c>
      <c r="D31" s="11">
        <v>45547</v>
      </c>
      <c r="E31" s="12">
        <v>223000</v>
      </c>
      <c r="F31" s="10" t="s">
        <v>27</v>
      </c>
      <c r="G31" s="10" t="s">
        <v>28</v>
      </c>
      <c r="H31" s="12">
        <v>223000</v>
      </c>
      <c r="I31" s="12">
        <v>78800</v>
      </c>
      <c r="J31" s="13">
        <f t="shared" si="0"/>
        <v>35.336322869955154</v>
      </c>
      <c r="K31" s="12">
        <v>171185</v>
      </c>
      <c r="L31" s="12">
        <v>10441</v>
      </c>
      <c r="M31" s="12">
        <f t="shared" si="1"/>
        <v>212559</v>
      </c>
      <c r="N31" s="12">
        <v>85502</v>
      </c>
      <c r="O31" s="14">
        <f t="shared" si="2"/>
        <v>2.4860120231105705</v>
      </c>
      <c r="P31" s="15">
        <v>996</v>
      </c>
      <c r="Q31" s="16">
        <f t="shared" si="3"/>
        <v>213.41265060240963</v>
      </c>
      <c r="R31" s="17" t="s">
        <v>749</v>
      </c>
      <c r="S31" s="18">
        <f>ABS(O50-O31)*100</f>
        <v>248.60120231105705</v>
      </c>
      <c r="T31" s="10" t="s">
        <v>30</v>
      </c>
      <c r="U31" s="10" t="s">
        <v>36</v>
      </c>
      <c r="V31" s="12">
        <v>10441</v>
      </c>
      <c r="W31" s="10" t="s">
        <v>31</v>
      </c>
      <c r="X31" s="10" t="s">
        <v>750</v>
      </c>
      <c r="Y31" s="10" t="s">
        <v>33</v>
      </c>
      <c r="Z31" s="10">
        <v>45</v>
      </c>
    </row>
    <row r="32" spans="1:26" ht="15" thickTop="1" x14ac:dyDescent="0.3">
      <c r="A32" s="57"/>
      <c r="B32" s="37"/>
      <c r="C32" s="37"/>
      <c r="D32" s="38" t="s">
        <v>2766</v>
      </c>
      <c r="E32" s="39">
        <f>+SUM(E2:E31)</f>
        <v>5748800</v>
      </c>
      <c r="F32" s="37"/>
      <c r="G32" s="37"/>
      <c r="H32" s="39">
        <f>+SUM(H2:H31)</f>
        <v>5748800</v>
      </c>
      <c r="I32" s="39">
        <f>+SUM(I2:I31)</f>
        <v>2336400</v>
      </c>
      <c r="J32" s="40"/>
      <c r="K32" s="39">
        <f>+SUM(K2:K31)</f>
        <v>5384060</v>
      </c>
      <c r="L32" s="39"/>
      <c r="M32" s="39">
        <f>+SUM(M2:M31)</f>
        <v>5411456</v>
      </c>
      <c r="N32" s="39">
        <f>+SUM(N2:N31)</f>
        <v>2684410</v>
      </c>
      <c r="O32" s="41"/>
      <c r="P32" s="42"/>
      <c r="Q32" s="43">
        <f>AVERAGE(Q2:Q31)</f>
        <v>178.0497000392248</v>
      </c>
      <c r="R32" s="44"/>
      <c r="S32" s="45">
        <f>ABS(O34-O33)*100</f>
        <v>0.27105779927998341</v>
      </c>
      <c r="T32" s="37"/>
      <c r="U32" s="37"/>
      <c r="V32" s="39"/>
      <c r="W32" s="37"/>
      <c r="X32" s="37"/>
      <c r="Y32" s="37"/>
      <c r="Z32" s="37"/>
    </row>
    <row r="33" spans="1:26" x14ac:dyDescent="0.3">
      <c r="A33" s="58"/>
      <c r="B33" s="28"/>
      <c r="C33" s="28"/>
      <c r="D33" s="29"/>
      <c r="E33" s="30"/>
      <c r="F33" s="28"/>
      <c r="G33" s="28"/>
      <c r="H33" s="30"/>
      <c r="I33" s="30" t="s">
        <v>2767</v>
      </c>
      <c r="J33" s="31">
        <f>I32/H32*100</f>
        <v>40.641525187865298</v>
      </c>
      <c r="K33" s="30"/>
      <c r="L33" s="30"/>
      <c r="M33" s="30"/>
      <c r="N33" s="30" t="s">
        <v>2769</v>
      </c>
      <c r="O33" s="32">
        <f>M32/N32</f>
        <v>2.0158828196884975</v>
      </c>
      <c r="P33" s="33"/>
      <c r="Q33" s="34" t="s">
        <v>2771</v>
      </c>
      <c r="R33" s="35">
        <f>STDEV(O2:O31)</f>
        <v>0.1954112029979066</v>
      </c>
      <c r="S33" s="36"/>
      <c r="T33" s="28"/>
      <c r="U33" s="28"/>
      <c r="V33" s="30"/>
      <c r="W33" s="28"/>
      <c r="X33" s="28"/>
      <c r="Y33" s="28"/>
      <c r="Z33" s="28"/>
    </row>
    <row r="34" spans="1:26" x14ac:dyDescent="0.3">
      <c r="A34" s="59"/>
      <c r="B34" s="46"/>
      <c r="C34" s="46"/>
      <c r="D34" s="47"/>
      <c r="E34" s="48"/>
      <c r="F34" s="46"/>
      <c r="G34" s="46"/>
      <c r="H34" s="48"/>
      <c r="I34" s="48" t="s">
        <v>2768</v>
      </c>
      <c r="J34" s="49">
        <f>STDEV(J2:J31)</f>
        <v>4.2193117116006373</v>
      </c>
      <c r="K34" s="48"/>
      <c r="L34" s="48"/>
      <c r="M34" s="48"/>
      <c r="N34" s="48" t="s">
        <v>2770</v>
      </c>
      <c r="O34" s="50">
        <f>AVERAGE(O2:O31)</f>
        <v>2.0185933976812973</v>
      </c>
      <c r="P34" s="51"/>
      <c r="Q34" s="52" t="s">
        <v>2772</v>
      </c>
      <c r="R34" s="54" t="e">
        <f>AVERAGE(S2:S31)</f>
        <v>#REF!</v>
      </c>
      <c r="S34" s="53" t="s">
        <v>2773</v>
      </c>
      <c r="T34" s="46" t="e">
        <f>+(R34/O34)</f>
        <v>#REF!</v>
      </c>
      <c r="U34" s="46"/>
      <c r="V34" s="48"/>
      <c r="W34" s="46"/>
      <c r="X34" s="46"/>
      <c r="Y34" s="46"/>
      <c r="Z34" s="46"/>
    </row>
    <row r="37" spans="1:26" x14ac:dyDescent="0.3">
      <c r="A37" s="60" t="s">
        <v>2811</v>
      </c>
    </row>
    <row r="38" spans="1:26" x14ac:dyDescent="0.3">
      <c r="A38" s="56" t="s">
        <v>749</v>
      </c>
      <c r="B38" s="19" t="s">
        <v>775</v>
      </c>
      <c r="C38" s="19" t="s">
        <v>776</v>
      </c>
      <c r="D38" s="20">
        <v>45386</v>
      </c>
      <c r="E38" s="21">
        <v>233000</v>
      </c>
      <c r="F38" s="19" t="s">
        <v>27</v>
      </c>
      <c r="G38" s="19" t="s">
        <v>28</v>
      </c>
      <c r="H38" s="21">
        <v>233000</v>
      </c>
      <c r="I38" s="21">
        <v>80200</v>
      </c>
      <c r="J38" s="22">
        <f>I38/H38*100</f>
        <v>34.420600858369099</v>
      </c>
      <c r="K38" s="21">
        <v>174196</v>
      </c>
      <c r="L38" s="21">
        <v>10392</v>
      </c>
      <c r="M38" s="21">
        <f>H38-L38</f>
        <v>222608</v>
      </c>
      <c r="N38" s="21">
        <v>87129</v>
      </c>
      <c r="O38" s="23">
        <f>M38/N38</f>
        <v>2.5549243076358046</v>
      </c>
      <c r="P38" s="24">
        <v>996</v>
      </c>
      <c r="Q38" s="25">
        <f>M38/P38</f>
        <v>223.50200803212851</v>
      </c>
      <c r="R38" s="26" t="s">
        <v>749</v>
      </c>
      <c r="S38" s="27">
        <f>ABS(O59-O38)*100</f>
        <v>255.49243076358044</v>
      </c>
      <c r="T38" s="19" t="s">
        <v>30</v>
      </c>
      <c r="U38" s="19" t="s">
        <v>36</v>
      </c>
      <c r="V38" s="21">
        <v>10392</v>
      </c>
      <c r="W38" s="19" t="s">
        <v>31</v>
      </c>
      <c r="X38" s="19" t="s">
        <v>750</v>
      </c>
      <c r="Y38" s="19" t="s">
        <v>33</v>
      </c>
      <c r="Z38" s="19">
        <v>45</v>
      </c>
    </row>
    <row r="39" spans="1:26" x14ac:dyDescent="0.3">
      <c r="A39" s="55" t="s">
        <v>749</v>
      </c>
      <c r="B39" s="10" t="s">
        <v>2786</v>
      </c>
      <c r="C39" s="10" t="s">
        <v>2787</v>
      </c>
      <c r="D39" s="11">
        <v>45365</v>
      </c>
      <c r="E39" s="12">
        <v>152500</v>
      </c>
      <c r="F39" s="10" t="s">
        <v>27</v>
      </c>
      <c r="G39" s="10" t="s">
        <v>2781</v>
      </c>
      <c r="H39" s="12">
        <v>152500</v>
      </c>
      <c r="I39" s="12">
        <v>71400</v>
      </c>
      <c r="J39" s="13">
        <f t="shared" ref="J39" si="4">I39/H39*100</f>
        <v>46.819672131147541</v>
      </c>
      <c r="K39" s="12">
        <v>184812</v>
      </c>
      <c r="L39" s="12">
        <v>10354</v>
      </c>
      <c r="M39" s="12">
        <f t="shared" ref="M39" si="5">H39-L39</f>
        <v>142146</v>
      </c>
      <c r="N39" s="12">
        <v>92796</v>
      </c>
      <c r="O39" s="14">
        <f t="shared" ref="O39" si="6">M39/N39</f>
        <v>1.5318117160222424</v>
      </c>
      <c r="P39" s="15">
        <v>996</v>
      </c>
      <c r="Q39" s="16">
        <f t="shared" ref="Q39" si="7">M39/P39</f>
        <v>142.71686746987953</v>
      </c>
      <c r="R39" s="17" t="s">
        <v>749</v>
      </c>
      <c r="S39" s="18">
        <f>ABS(O1001-O39)*100</f>
        <v>153.18117160222425</v>
      </c>
      <c r="T39" s="10" t="s">
        <v>30</v>
      </c>
      <c r="U39" s="10" t="s">
        <v>36</v>
      </c>
      <c r="V39" s="12">
        <v>10354</v>
      </c>
      <c r="W39" s="10" t="s">
        <v>31</v>
      </c>
      <c r="X39" s="10" t="s">
        <v>750</v>
      </c>
      <c r="Y39" s="10" t="s">
        <v>33</v>
      </c>
      <c r="Z39" s="10">
        <v>45</v>
      </c>
    </row>
  </sheetData>
  <sortState xmlns:xlrd2="http://schemas.microsoft.com/office/spreadsheetml/2017/richdata2" ref="A2:Z31">
    <sortCondition ref="O2:O31"/>
  </sortState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1D25-F654-4113-9C70-2AEF8D3B4617}">
  <dimension ref="A1:Z16"/>
  <sheetViews>
    <sheetView zoomScaleNormal="100" workbookViewId="0">
      <selection activeCell="A14" sqref="A14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887</v>
      </c>
      <c r="B2" s="19" t="s">
        <v>2791</v>
      </c>
      <c r="C2" s="19" t="s">
        <v>2792</v>
      </c>
      <c r="D2" s="20">
        <v>45162</v>
      </c>
      <c r="E2" s="21">
        <v>160000</v>
      </c>
      <c r="F2" s="19" t="s">
        <v>27</v>
      </c>
      <c r="G2" s="19" t="s">
        <v>2781</v>
      </c>
      <c r="H2" s="21">
        <v>160000</v>
      </c>
      <c r="I2" s="21">
        <v>80800</v>
      </c>
      <c r="J2" s="22">
        <f t="shared" ref="J2:J8" si="0">I2/H2*100</f>
        <v>50.5</v>
      </c>
      <c r="K2" s="21">
        <v>194363</v>
      </c>
      <c r="L2" s="21">
        <v>7140</v>
      </c>
      <c r="M2" s="21">
        <f t="shared" ref="M2:M8" si="1">H2-L2</f>
        <v>152860</v>
      </c>
      <c r="N2" s="21">
        <v>89153</v>
      </c>
      <c r="O2" s="23">
        <f t="shared" ref="O2:O8" si="2">M2/N2</f>
        <v>1.7145805525332856</v>
      </c>
      <c r="P2" s="24">
        <v>973</v>
      </c>
      <c r="Q2" s="25">
        <f t="shared" ref="Q2:Q8" si="3">M2/P2</f>
        <v>157.10174717368963</v>
      </c>
      <c r="R2" s="26" t="s">
        <v>887</v>
      </c>
      <c r="S2" s="27">
        <f>ABS(O892-O2)*100</f>
        <v>171.45805525332855</v>
      </c>
      <c r="T2" s="19" t="s">
        <v>30</v>
      </c>
      <c r="U2" s="19" t="s">
        <v>36</v>
      </c>
      <c r="V2" s="21">
        <v>7140</v>
      </c>
      <c r="W2" s="19" t="s">
        <v>31</v>
      </c>
      <c r="X2" s="19" t="s">
        <v>888</v>
      </c>
      <c r="Y2" s="19" t="s">
        <v>33</v>
      </c>
      <c r="Z2" s="19">
        <v>45</v>
      </c>
    </row>
    <row r="3" spans="1:26" x14ac:dyDescent="0.3">
      <c r="A3" s="56" t="s">
        <v>887</v>
      </c>
      <c r="B3" s="19" t="s">
        <v>893</v>
      </c>
      <c r="C3" s="19" t="s">
        <v>894</v>
      </c>
      <c r="D3" s="20">
        <v>45222</v>
      </c>
      <c r="E3" s="21">
        <v>265550</v>
      </c>
      <c r="F3" s="19" t="s">
        <v>27</v>
      </c>
      <c r="G3" s="19" t="s">
        <v>28</v>
      </c>
      <c r="H3" s="21">
        <v>265550</v>
      </c>
      <c r="I3" s="21">
        <v>129300</v>
      </c>
      <c r="J3" s="22">
        <f t="shared" si="0"/>
        <v>48.691395217473172</v>
      </c>
      <c r="K3" s="21">
        <v>299838</v>
      </c>
      <c r="L3" s="21">
        <v>6583</v>
      </c>
      <c r="M3" s="21">
        <f t="shared" si="1"/>
        <v>258967</v>
      </c>
      <c r="N3" s="21">
        <v>139645</v>
      </c>
      <c r="O3" s="23">
        <f t="shared" si="2"/>
        <v>1.8544666833757026</v>
      </c>
      <c r="P3" s="24">
        <v>1913</v>
      </c>
      <c r="Q3" s="25">
        <f t="shared" si="3"/>
        <v>135.37219027705174</v>
      </c>
      <c r="R3" s="26" t="s">
        <v>887</v>
      </c>
      <c r="S3" s="27">
        <f>ABS(O9-O3)*100</f>
        <v>185.44666833757026</v>
      </c>
      <c r="T3" s="19" t="s">
        <v>52</v>
      </c>
      <c r="U3" s="19" t="s">
        <v>36</v>
      </c>
      <c r="V3" s="21">
        <v>6583</v>
      </c>
      <c r="W3" s="19" t="s">
        <v>31</v>
      </c>
      <c r="X3" s="19" t="s">
        <v>888</v>
      </c>
      <c r="Y3" s="19" t="s">
        <v>33</v>
      </c>
      <c r="Z3" s="19">
        <v>46</v>
      </c>
    </row>
    <row r="4" spans="1:26" x14ac:dyDescent="0.3">
      <c r="A4" s="55" t="s">
        <v>887</v>
      </c>
      <c r="B4" s="10" t="s">
        <v>885</v>
      </c>
      <c r="C4" s="10" t="s">
        <v>886</v>
      </c>
      <c r="D4" s="11">
        <v>45019</v>
      </c>
      <c r="E4" s="12">
        <v>155000</v>
      </c>
      <c r="F4" s="10" t="s">
        <v>27</v>
      </c>
      <c r="G4" s="10" t="s">
        <v>28</v>
      </c>
      <c r="H4" s="12">
        <v>155000</v>
      </c>
      <c r="I4" s="12">
        <v>70000</v>
      </c>
      <c r="J4" s="13">
        <f t="shared" si="0"/>
        <v>45.161290322580641</v>
      </c>
      <c r="K4" s="12">
        <v>167662</v>
      </c>
      <c r="L4" s="12">
        <v>6518</v>
      </c>
      <c r="M4" s="12">
        <f t="shared" si="1"/>
        <v>148482</v>
      </c>
      <c r="N4" s="12">
        <v>76735</v>
      </c>
      <c r="O4" s="14">
        <f t="shared" si="2"/>
        <v>1.9349970678308464</v>
      </c>
      <c r="P4" s="15">
        <v>910</v>
      </c>
      <c r="Q4" s="16">
        <f t="shared" si="3"/>
        <v>163.16703296703298</v>
      </c>
      <c r="R4" s="17" t="s">
        <v>887</v>
      </c>
      <c r="S4" s="18">
        <f>ABS(O13-O4)*100</f>
        <v>193.49970678308463</v>
      </c>
      <c r="T4" s="10" t="s">
        <v>30</v>
      </c>
      <c r="U4" s="10" t="s">
        <v>36</v>
      </c>
      <c r="V4" s="12">
        <v>6518</v>
      </c>
      <c r="W4" s="10" t="s">
        <v>31</v>
      </c>
      <c r="X4" s="10" t="s">
        <v>888</v>
      </c>
      <c r="Y4" s="10" t="s">
        <v>33</v>
      </c>
      <c r="Z4" s="10">
        <v>45</v>
      </c>
    </row>
    <row r="5" spans="1:26" x14ac:dyDescent="0.3">
      <c r="A5" s="56" t="s">
        <v>887</v>
      </c>
      <c r="B5" s="19" t="s">
        <v>899</v>
      </c>
      <c r="C5" s="19" t="s">
        <v>900</v>
      </c>
      <c r="D5" s="20">
        <v>45084</v>
      </c>
      <c r="E5" s="21">
        <v>172000</v>
      </c>
      <c r="F5" s="19" t="s">
        <v>27</v>
      </c>
      <c r="G5" s="19" t="s">
        <v>28</v>
      </c>
      <c r="H5" s="21">
        <v>172000</v>
      </c>
      <c r="I5" s="21">
        <v>66700</v>
      </c>
      <c r="J5" s="22">
        <f t="shared" si="0"/>
        <v>38.779069767441861</v>
      </c>
      <c r="K5" s="21">
        <v>159162</v>
      </c>
      <c r="L5" s="21">
        <v>8401</v>
      </c>
      <c r="M5" s="21">
        <f t="shared" si="1"/>
        <v>163599</v>
      </c>
      <c r="N5" s="21">
        <v>71790</v>
      </c>
      <c r="O5" s="23">
        <f t="shared" si="2"/>
        <v>2.2788549937317173</v>
      </c>
      <c r="P5" s="24">
        <v>847</v>
      </c>
      <c r="Q5" s="25">
        <f t="shared" si="3"/>
        <v>193.15112160566707</v>
      </c>
      <c r="R5" s="26" t="s">
        <v>887</v>
      </c>
      <c r="S5" s="27">
        <f>ABS(O8-O5)*100</f>
        <v>31.78925002139006</v>
      </c>
      <c r="T5" s="19" t="s">
        <v>30</v>
      </c>
      <c r="U5" s="19" t="s">
        <v>36</v>
      </c>
      <c r="V5" s="21">
        <v>8401</v>
      </c>
      <c r="W5" s="19" t="s">
        <v>31</v>
      </c>
      <c r="X5" s="19" t="s">
        <v>888</v>
      </c>
      <c r="Y5" s="19" t="s">
        <v>33</v>
      </c>
      <c r="Z5" s="19">
        <v>45</v>
      </c>
    </row>
    <row r="6" spans="1:26" x14ac:dyDescent="0.3">
      <c r="A6" s="56" t="s">
        <v>887</v>
      </c>
      <c r="B6" s="19" t="s">
        <v>891</v>
      </c>
      <c r="C6" s="19" t="s">
        <v>892</v>
      </c>
      <c r="D6" s="20">
        <v>45252</v>
      </c>
      <c r="E6" s="21">
        <v>194900</v>
      </c>
      <c r="F6" s="19" t="s">
        <v>27</v>
      </c>
      <c r="G6" s="19" t="s">
        <v>28</v>
      </c>
      <c r="H6" s="21">
        <v>194900</v>
      </c>
      <c r="I6" s="21">
        <v>73600</v>
      </c>
      <c r="J6" s="22">
        <f t="shared" si="0"/>
        <v>37.762955361723961</v>
      </c>
      <c r="K6" s="21">
        <v>178691</v>
      </c>
      <c r="L6" s="21">
        <v>6583</v>
      </c>
      <c r="M6" s="21">
        <f t="shared" si="1"/>
        <v>188317</v>
      </c>
      <c r="N6" s="21">
        <v>81956</v>
      </c>
      <c r="O6" s="23">
        <f t="shared" si="2"/>
        <v>2.2977817365415589</v>
      </c>
      <c r="P6" s="24">
        <v>851</v>
      </c>
      <c r="Q6" s="25">
        <f t="shared" si="3"/>
        <v>221.28907168037603</v>
      </c>
      <c r="R6" s="26" t="s">
        <v>887</v>
      </c>
      <c r="S6" s="27">
        <f>ABS(O13-O6)*100</f>
        <v>229.77817365415589</v>
      </c>
      <c r="T6" s="19" t="s">
        <v>30</v>
      </c>
      <c r="U6" s="19" t="s">
        <v>36</v>
      </c>
      <c r="V6" s="21">
        <v>6583</v>
      </c>
      <c r="W6" s="19" t="s">
        <v>31</v>
      </c>
      <c r="X6" s="19" t="s">
        <v>888</v>
      </c>
      <c r="Y6" s="19" t="s">
        <v>33</v>
      </c>
      <c r="Z6" s="19">
        <v>45</v>
      </c>
    </row>
    <row r="7" spans="1:26" x14ac:dyDescent="0.3">
      <c r="A7" s="55" t="s">
        <v>887</v>
      </c>
      <c r="B7" s="10" t="s">
        <v>889</v>
      </c>
      <c r="C7" s="10" t="s">
        <v>890</v>
      </c>
      <c r="D7" s="11">
        <v>45552</v>
      </c>
      <c r="E7" s="12">
        <v>186000</v>
      </c>
      <c r="F7" s="10" t="s">
        <v>27</v>
      </c>
      <c r="G7" s="10" t="s">
        <v>28</v>
      </c>
      <c r="H7" s="12">
        <v>186000</v>
      </c>
      <c r="I7" s="12">
        <v>77400</v>
      </c>
      <c r="J7" s="13">
        <f t="shared" si="0"/>
        <v>41.612903225806456</v>
      </c>
      <c r="K7" s="12">
        <v>169275</v>
      </c>
      <c r="L7" s="12">
        <v>8390</v>
      </c>
      <c r="M7" s="12">
        <f t="shared" si="1"/>
        <v>177610</v>
      </c>
      <c r="N7" s="12">
        <v>76611</v>
      </c>
      <c r="O7" s="14">
        <f t="shared" si="2"/>
        <v>2.3183354870710473</v>
      </c>
      <c r="P7" s="15">
        <v>910</v>
      </c>
      <c r="Q7" s="16">
        <f t="shared" si="3"/>
        <v>195.17582417582418</v>
      </c>
      <c r="R7" s="17" t="s">
        <v>887</v>
      </c>
      <c r="S7" s="18">
        <f>ABS(O15-O7)*100</f>
        <v>39.649047113989596</v>
      </c>
      <c r="T7" s="10" t="s">
        <v>30</v>
      </c>
      <c r="U7" s="10" t="s">
        <v>36</v>
      </c>
      <c r="V7" s="12">
        <v>8390</v>
      </c>
      <c r="W7" s="10" t="s">
        <v>31</v>
      </c>
      <c r="X7" s="10" t="s">
        <v>888</v>
      </c>
      <c r="Y7" s="10" t="s">
        <v>33</v>
      </c>
      <c r="Z7" s="10">
        <v>45</v>
      </c>
    </row>
    <row r="8" spans="1:26" ht="15" thickBot="1" x14ac:dyDescent="0.35">
      <c r="A8" s="55" t="s">
        <v>887</v>
      </c>
      <c r="B8" s="10" t="s">
        <v>895</v>
      </c>
      <c r="C8" s="10" t="s">
        <v>896</v>
      </c>
      <c r="D8" s="11">
        <v>45177</v>
      </c>
      <c r="E8" s="12">
        <v>176000</v>
      </c>
      <c r="F8" s="10" t="s">
        <v>27</v>
      </c>
      <c r="G8" s="10" t="s">
        <v>28</v>
      </c>
      <c r="H8" s="12">
        <v>176000</v>
      </c>
      <c r="I8" s="12">
        <v>59000</v>
      </c>
      <c r="J8" s="13">
        <f t="shared" si="0"/>
        <v>33.522727272727273</v>
      </c>
      <c r="K8" s="12">
        <v>143593</v>
      </c>
      <c r="L8" s="12">
        <v>6583</v>
      </c>
      <c r="M8" s="12">
        <f t="shared" si="1"/>
        <v>169417</v>
      </c>
      <c r="N8" s="12">
        <v>65242</v>
      </c>
      <c r="O8" s="14">
        <f t="shared" si="2"/>
        <v>2.5967474939456179</v>
      </c>
      <c r="P8" s="15">
        <v>851</v>
      </c>
      <c r="Q8" s="16">
        <f t="shared" si="3"/>
        <v>199.07990599294948</v>
      </c>
      <c r="R8" s="17" t="s">
        <v>887</v>
      </c>
      <c r="S8" s="18">
        <f>ABS(O13-O8)*100</f>
        <v>259.67474939456179</v>
      </c>
      <c r="T8" s="10" t="s">
        <v>30</v>
      </c>
      <c r="U8" s="10" t="s">
        <v>36</v>
      </c>
      <c r="V8" s="12">
        <v>6583</v>
      </c>
      <c r="W8" s="10" t="s">
        <v>31</v>
      </c>
      <c r="X8" s="10" t="s">
        <v>888</v>
      </c>
      <c r="Y8" s="10" t="s">
        <v>33</v>
      </c>
      <c r="Z8" s="10">
        <v>45</v>
      </c>
    </row>
    <row r="9" spans="1:26" ht="15" thickTop="1" x14ac:dyDescent="0.3">
      <c r="A9" s="57"/>
      <c r="B9" s="37"/>
      <c r="C9" s="37"/>
      <c r="D9" s="38" t="s">
        <v>2766</v>
      </c>
      <c r="E9" s="39">
        <f>+SUM(E2:E8)</f>
        <v>1309450</v>
      </c>
      <c r="F9" s="37"/>
      <c r="G9" s="37"/>
      <c r="H9" s="39">
        <f>+SUM(H2:H8)</f>
        <v>1309450</v>
      </c>
      <c r="I9" s="39">
        <f>+SUM(I2:I8)</f>
        <v>556800</v>
      </c>
      <c r="J9" s="40"/>
      <c r="K9" s="39">
        <f>+SUM(K2:K8)</f>
        <v>1312584</v>
      </c>
      <c r="L9" s="39"/>
      <c r="M9" s="39">
        <f>+SUM(M2:M8)</f>
        <v>1259252</v>
      </c>
      <c r="N9" s="39">
        <f>+SUM(N2:N8)</f>
        <v>601132</v>
      </c>
      <c r="O9" s="41"/>
      <c r="P9" s="42"/>
      <c r="Q9" s="43">
        <f>AVERAGE(Q2:Q8)</f>
        <v>180.61955626751302</v>
      </c>
      <c r="R9" s="44"/>
      <c r="S9" s="45">
        <f>ABS(O11-O10)*100</f>
        <v>4.7450860301393227</v>
      </c>
      <c r="T9" s="37"/>
      <c r="U9" s="37"/>
      <c r="V9" s="39"/>
      <c r="W9" s="37"/>
      <c r="X9" s="37"/>
      <c r="Y9" s="37"/>
      <c r="Z9" s="37"/>
    </row>
    <row r="10" spans="1:26" x14ac:dyDescent="0.3">
      <c r="A10" s="58"/>
      <c r="B10" s="28"/>
      <c r="C10" s="28"/>
      <c r="D10" s="29"/>
      <c r="E10" s="30"/>
      <c r="F10" s="28"/>
      <c r="G10" s="28"/>
      <c r="H10" s="30"/>
      <c r="I10" s="30" t="s">
        <v>2767</v>
      </c>
      <c r="J10" s="31">
        <f>I9/H9*100</f>
        <v>42.521669403184539</v>
      </c>
      <c r="K10" s="30"/>
      <c r="L10" s="30"/>
      <c r="M10" s="30"/>
      <c r="N10" s="30" t="s">
        <v>2769</v>
      </c>
      <c r="O10" s="32">
        <f>M9/N9</f>
        <v>2.0948011418457178</v>
      </c>
      <c r="P10" s="33"/>
      <c r="Q10" s="34" t="s">
        <v>2771</v>
      </c>
      <c r="R10" s="35">
        <f>STDEV(O2:O8)</f>
        <v>0.31334200900198317</v>
      </c>
      <c r="S10" s="36"/>
      <c r="T10" s="28"/>
      <c r="U10" s="28"/>
      <c r="V10" s="30"/>
      <c r="W10" s="28"/>
      <c r="X10" s="28"/>
      <c r="Y10" s="28"/>
      <c r="Z10" s="28"/>
    </row>
    <row r="11" spans="1:26" x14ac:dyDescent="0.3">
      <c r="A11" s="59"/>
      <c r="B11" s="46"/>
      <c r="C11" s="46"/>
      <c r="D11" s="47"/>
      <c r="E11" s="48"/>
      <c r="F11" s="46"/>
      <c r="G11" s="46"/>
      <c r="H11" s="48"/>
      <c r="I11" s="48" t="s">
        <v>2768</v>
      </c>
      <c r="J11" s="49">
        <f>STDEV(J2:J8)</f>
        <v>6.1477714688746019</v>
      </c>
      <c r="K11" s="48"/>
      <c r="L11" s="48"/>
      <c r="M11" s="48"/>
      <c r="N11" s="48" t="s">
        <v>2770</v>
      </c>
      <c r="O11" s="50">
        <f>AVERAGE(O2:O8)</f>
        <v>2.142252002147111</v>
      </c>
      <c r="P11" s="51"/>
      <c r="Q11" s="52" t="s">
        <v>2772</v>
      </c>
      <c r="R11" s="54">
        <f>AVERAGE(S2:S8)</f>
        <v>158.75652150829728</v>
      </c>
      <c r="S11" s="53" t="s">
        <v>2773</v>
      </c>
      <c r="T11" s="46">
        <f>+(R11/O11)</f>
        <v>74.107304532417601</v>
      </c>
      <c r="U11" s="46"/>
      <c r="V11" s="48"/>
      <c r="W11" s="46"/>
      <c r="X11" s="46"/>
      <c r="Y11" s="46"/>
      <c r="Z11" s="46"/>
    </row>
    <row r="14" spans="1:26" x14ac:dyDescent="0.3">
      <c r="A14" s="60" t="s">
        <v>2811</v>
      </c>
    </row>
    <row r="15" spans="1:26" x14ac:dyDescent="0.3">
      <c r="A15" s="55" t="s">
        <v>887</v>
      </c>
      <c r="B15" s="10" t="s">
        <v>897</v>
      </c>
      <c r="C15" s="10" t="s">
        <v>898</v>
      </c>
      <c r="D15" s="11">
        <v>45197</v>
      </c>
      <c r="E15" s="12">
        <v>235050</v>
      </c>
      <c r="F15" s="10" t="s">
        <v>27</v>
      </c>
      <c r="G15" s="10" t="s">
        <v>28</v>
      </c>
      <c r="H15" s="12">
        <v>235050</v>
      </c>
      <c r="I15" s="12">
        <v>75100</v>
      </c>
      <c r="J15" s="13">
        <f>I15/H15*100</f>
        <v>31.950648798128057</v>
      </c>
      <c r="K15" s="12">
        <v>183350</v>
      </c>
      <c r="L15" s="12">
        <v>6763</v>
      </c>
      <c r="M15" s="12">
        <f>H15-L15</f>
        <v>228287</v>
      </c>
      <c r="N15" s="12">
        <v>84089</v>
      </c>
      <c r="O15" s="14">
        <f>M15/N15</f>
        <v>2.7148259582109433</v>
      </c>
      <c r="P15" s="15">
        <v>1235</v>
      </c>
      <c r="Q15" s="16">
        <f>M15/P15</f>
        <v>184.84777327935223</v>
      </c>
      <c r="R15" s="17" t="s">
        <v>887</v>
      </c>
      <c r="S15" s="18">
        <f>ABS(O21-O15)*100</f>
        <v>271.48259582109432</v>
      </c>
      <c r="T15" s="10" t="s">
        <v>52</v>
      </c>
      <c r="U15" s="10" t="s">
        <v>36</v>
      </c>
      <c r="V15" s="12">
        <v>6763</v>
      </c>
      <c r="W15" s="10" t="s">
        <v>31</v>
      </c>
      <c r="X15" s="10" t="s">
        <v>888</v>
      </c>
      <c r="Y15" s="10" t="s">
        <v>33</v>
      </c>
      <c r="Z15" s="10">
        <v>43</v>
      </c>
    </row>
    <row r="16" spans="1:26" x14ac:dyDescent="0.3">
      <c r="A16" s="56" t="s">
        <v>887</v>
      </c>
      <c r="B16" s="19" t="s">
        <v>897</v>
      </c>
      <c r="C16" s="19" t="s">
        <v>898</v>
      </c>
      <c r="D16" s="20">
        <v>45623</v>
      </c>
      <c r="E16" s="21">
        <v>250000</v>
      </c>
      <c r="F16" s="19" t="s">
        <v>27</v>
      </c>
      <c r="G16" s="19" t="s">
        <v>28</v>
      </c>
      <c r="H16" s="21">
        <v>250000</v>
      </c>
      <c r="I16" s="21">
        <v>83500</v>
      </c>
      <c r="J16" s="22">
        <f>I16/H16*100</f>
        <v>33.4</v>
      </c>
      <c r="K16" s="21">
        <v>183350</v>
      </c>
      <c r="L16" s="21">
        <v>6763</v>
      </c>
      <c r="M16" s="21">
        <f>H16-L16</f>
        <v>243237</v>
      </c>
      <c r="N16" s="21">
        <v>84089</v>
      </c>
      <c r="O16" s="23">
        <f>M16/N16</f>
        <v>2.8926137782587498</v>
      </c>
      <c r="P16" s="24">
        <v>1235</v>
      </c>
      <c r="Q16" s="25">
        <f>M16/P16</f>
        <v>196.95303643724696</v>
      </c>
      <c r="R16" s="26" t="s">
        <v>887</v>
      </c>
      <c r="S16" s="27">
        <f>ABS(O20-O16)*100</f>
        <v>289.261377825875</v>
      </c>
      <c r="T16" s="19" t="s">
        <v>52</v>
      </c>
      <c r="U16" s="19" t="s">
        <v>31</v>
      </c>
      <c r="V16" s="21">
        <v>6763</v>
      </c>
      <c r="W16" s="19" t="s">
        <v>31</v>
      </c>
      <c r="X16" s="19" t="s">
        <v>888</v>
      </c>
      <c r="Y16" s="19" t="s">
        <v>33</v>
      </c>
      <c r="Z16" s="19">
        <v>43</v>
      </c>
    </row>
  </sheetData>
  <sortState xmlns:xlrd2="http://schemas.microsoft.com/office/spreadsheetml/2017/richdata2" ref="A2:Z8">
    <sortCondition ref="O2:O8"/>
  </sortState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357E-961E-495C-9964-08AFB9A185AD}">
  <dimension ref="A1:Z47"/>
  <sheetViews>
    <sheetView topLeftCell="A22" zoomScaleNormal="100" workbookViewId="0">
      <selection activeCell="I51" sqref="I5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10937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17.33203125" bestFit="1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811</v>
      </c>
      <c r="B2" s="19" t="s">
        <v>851</v>
      </c>
      <c r="C2" s="19" t="s">
        <v>852</v>
      </c>
      <c r="D2" s="20">
        <v>45595</v>
      </c>
      <c r="E2" s="21">
        <v>110000</v>
      </c>
      <c r="F2" s="19" t="s">
        <v>27</v>
      </c>
      <c r="G2" s="19" t="s">
        <v>28</v>
      </c>
      <c r="H2" s="21">
        <v>110000</v>
      </c>
      <c r="I2" s="21">
        <v>65600</v>
      </c>
      <c r="J2" s="22">
        <f t="shared" ref="J2:J38" si="0">I2/H2*100</f>
        <v>59.636363636363633</v>
      </c>
      <c r="K2" s="21">
        <v>162545</v>
      </c>
      <c r="L2" s="21">
        <v>7903</v>
      </c>
      <c r="M2" s="21">
        <f t="shared" ref="M2:M38" si="1">H2-L2</f>
        <v>102097</v>
      </c>
      <c r="N2" s="21">
        <v>77321</v>
      </c>
      <c r="O2" s="23">
        <f t="shared" ref="O2:O38" si="2">M2/N2</f>
        <v>1.320430413471114</v>
      </c>
      <c r="P2" s="24">
        <v>1036</v>
      </c>
      <c r="Q2" s="25">
        <f t="shared" ref="Q2:Q38" si="3">M2/P2</f>
        <v>98.549227799227793</v>
      </c>
      <c r="R2" s="26" t="s">
        <v>811</v>
      </c>
      <c r="S2" s="27">
        <f>ABS(O22-O2)*100</f>
        <v>80.493841373941748</v>
      </c>
      <c r="T2" s="19" t="s">
        <v>30</v>
      </c>
      <c r="U2" s="19" t="s">
        <v>31</v>
      </c>
      <c r="V2" s="21">
        <v>6647</v>
      </c>
      <c r="W2" s="19" t="s">
        <v>31</v>
      </c>
      <c r="X2" s="19" t="s">
        <v>812</v>
      </c>
      <c r="Y2" s="19" t="s">
        <v>33</v>
      </c>
      <c r="Z2" s="19">
        <v>43</v>
      </c>
    </row>
    <row r="3" spans="1:26" x14ac:dyDescent="0.3">
      <c r="A3" s="55" t="s">
        <v>811</v>
      </c>
      <c r="B3" s="10" t="s">
        <v>829</v>
      </c>
      <c r="C3" s="10" t="s">
        <v>830</v>
      </c>
      <c r="D3" s="11">
        <v>45485</v>
      </c>
      <c r="E3" s="12">
        <v>77000</v>
      </c>
      <c r="F3" s="10" t="s">
        <v>27</v>
      </c>
      <c r="G3" s="10" t="s">
        <v>28</v>
      </c>
      <c r="H3" s="12">
        <v>77000</v>
      </c>
      <c r="I3" s="12">
        <v>41500</v>
      </c>
      <c r="J3" s="13">
        <f t="shared" si="0"/>
        <v>53.896103896103895</v>
      </c>
      <c r="K3" s="12">
        <v>102041</v>
      </c>
      <c r="L3" s="12">
        <v>6371</v>
      </c>
      <c r="M3" s="12">
        <f t="shared" si="1"/>
        <v>70629</v>
      </c>
      <c r="N3" s="12">
        <v>47835</v>
      </c>
      <c r="O3" s="14">
        <f t="shared" si="2"/>
        <v>1.4765130134838507</v>
      </c>
      <c r="P3" s="15">
        <v>720</v>
      </c>
      <c r="Q3" s="16">
        <f t="shared" si="3"/>
        <v>98.095833333333331</v>
      </c>
      <c r="R3" s="17" t="s">
        <v>811</v>
      </c>
      <c r="S3" s="18">
        <f>ABS(O36-O3)*100</f>
        <v>115.80096670914615</v>
      </c>
      <c r="T3" s="10" t="s">
        <v>30</v>
      </c>
      <c r="U3" s="10" t="s">
        <v>36</v>
      </c>
      <c r="V3" s="12">
        <v>6371</v>
      </c>
      <c r="W3" s="10" t="s">
        <v>31</v>
      </c>
      <c r="X3" s="10" t="s">
        <v>812</v>
      </c>
      <c r="Y3" s="10" t="s">
        <v>33</v>
      </c>
      <c r="Z3" s="10">
        <v>45</v>
      </c>
    </row>
    <row r="4" spans="1:26" x14ac:dyDescent="0.3">
      <c r="A4" s="56" t="s">
        <v>811</v>
      </c>
      <c r="B4" s="19" t="s">
        <v>815</v>
      </c>
      <c r="C4" s="19" t="s">
        <v>816</v>
      </c>
      <c r="D4" s="20">
        <v>45519</v>
      </c>
      <c r="E4" s="21">
        <v>128000</v>
      </c>
      <c r="F4" s="19" t="s">
        <v>27</v>
      </c>
      <c r="G4" s="19" t="s">
        <v>28</v>
      </c>
      <c r="H4" s="21">
        <v>128000</v>
      </c>
      <c r="I4" s="21">
        <v>84000</v>
      </c>
      <c r="J4" s="22">
        <f t="shared" si="0"/>
        <v>65.625</v>
      </c>
      <c r="K4" s="21">
        <v>167520</v>
      </c>
      <c r="L4" s="21">
        <v>12660</v>
      </c>
      <c r="M4" s="21">
        <f t="shared" si="1"/>
        <v>115340</v>
      </c>
      <c r="N4" s="21">
        <v>77430</v>
      </c>
      <c r="O4" s="23">
        <f t="shared" si="2"/>
        <v>1.4896035128503164</v>
      </c>
      <c r="P4" s="24">
        <v>1616</v>
      </c>
      <c r="Q4" s="25">
        <f t="shared" si="3"/>
        <v>71.373762376237622</v>
      </c>
      <c r="R4" s="26" t="s">
        <v>811</v>
      </c>
      <c r="S4" s="27">
        <f>ABS(O43-O4)*100</f>
        <v>148.96035128503163</v>
      </c>
      <c r="T4" s="19" t="s">
        <v>147</v>
      </c>
      <c r="U4" s="19" t="s">
        <v>36</v>
      </c>
      <c r="V4" s="21">
        <v>12660</v>
      </c>
      <c r="W4" s="19" t="s">
        <v>31</v>
      </c>
      <c r="X4" s="19" t="s">
        <v>812</v>
      </c>
      <c r="Y4" s="19" t="s">
        <v>33</v>
      </c>
      <c r="Z4" s="19">
        <v>32</v>
      </c>
    </row>
    <row r="5" spans="1:26" x14ac:dyDescent="0.3">
      <c r="A5" s="56" t="s">
        <v>811</v>
      </c>
      <c r="B5" s="19" t="s">
        <v>833</v>
      </c>
      <c r="C5" s="19" t="s">
        <v>834</v>
      </c>
      <c r="D5" s="20">
        <v>45100</v>
      </c>
      <c r="E5" s="21">
        <v>130000</v>
      </c>
      <c r="F5" s="19" t="s">
        <v>27</v>
      </c>
      <c r="G5" s="19" t="s">
        <v>28</v>
      </c>
      <c r="H5" s="21">
        <v>130000</v>
      </c>
      <c r="I5" s="21">
        <v>52100</v>
      </c>
      <c r="J5" s="22">
        <f t="shared" si="0"/>
        <v>40.07692307692308</v>
      </c>
      <c r="K5" s="21">
        <v>154738</v>
      </c>
      <c r="L5" s="21">
        <v>6330</v>
      </c>
      <c r="M5" s="21">
        <f t="shared" si="1"/>
        <v>123670</v>
      </c>
      <c r="N5" s="21">
        <v>74204</v>
      </c>
      <c r="O5" s="23">
        <f t="shared" si="2"/>
        <v>1.6666217454584658</v>
      </c>
      <c r="P5" s="24">
        <v>1102</v>
      </c>
      <c r="Q5" s="25">
        <f t="shared" si="3"/>
        <v>112.22323049001815</v>
      </c>
      <c r="R5" s="26" t="s">
        <v>811</v>
      </c>
      <c r="S5" s="27">
        <f>ABS(O36-O5)*100</f>
        <v>96.790093511684631</v>
      </c>
      <c r="T5" s="19" t="s">
        <v>30</v>
      </c>
      <c r="U5" s="19" t="s">
        <v>36</v>
      </c>
      <c r="V5" s="21">
        <v>6330</v>
      </c>
      <c r="W5" s="19" t="s">
        <v>31</v>
      </c>
      <c r="X5" s="19" t="s">
        <v>812</v>
      </c>
      <c r="Y5" s="19" t="s">
        <v>33</v>
      </c>
      <c r="Z5" s="19">
        <v>45</v>
      </c>
    </row>
    <row r="6" spans="1:26" x14ac:dyDescent="0.3">
      <c r="A6" s="55" t="s">
        <v>811</v>
      </c>
      <c r="B6" s="10" t="s">
        <v>849</v>
      </c>
      <c r="C6" s="10" t="s">
        <v>850</v>
      </c>
      <c r="D6" s="11">
        <v>45099</v>
      </c>
      <c r="E6" s="12">
        <v>145000</v>
      </c>
      <c r="F6" s="10" t="s">
        <v>27</v>
      </c>
      <c r="G6" s="10" t="s">
        <v>28</v>
      </c>
      <c r="H6" s="12">
        <v>145000</v>
      </c>
      <c r="I6" s="12">
        <v>59400</v>
      </c>
      <c r="J6" s="13">
        <f t="shared" si="0"/>
        <v>40.96551724137931</v>
      </c>
      <c r="K6" s="12">
        <v>171325</v>
      </c>
      <c r="L6" s="12">
        <v>7033</v>
      </c>
      <c r="M6" s="12">
        <f t="shared" si="1"/>
        <v>137967</v>
      </c>
      <c r="N6" s="12">
        <v>82146</v>
      </c>
      <c r="O6" s="14">
        <f t="shared" si="2"/>
        <v>1.6795340004382442</v>
      </c>
      <c r="P6" s="15">
        <v>1209</v>
      </c>
      <c r="Q6" s="16">
        <f t="shared" si="3"/>
        <v>114.1166253101737</v>
      </c>
      <c r="R6" s="17" t="s">
        <v>811</v>
      </c>
      <c r="S6" s="18">
        <f>ABS(O28-O6)*100</f>
        <v>60.364996409871253</v>
      </c>
      <c r="T6" s="10" t="s">
        <v>52</v>
      </c>
      <c r="U6" s="10" t="s">
        <v>36</v>
      </c>
      <c r="V6" s="12">
        <v>6330</v>
      </c>
      <c r="W6" s="10" t="s">
        <v>31</v>
      </c>
      <c r="X6" s="10" t="s">
        <v>812</v>
      </c>
      <c r="Y6" s="10" t="s">
        <v>33</v>
      </c>
      <c r="Z6" s="10">
        <v>43</v>
      </c>
    </row>
    <row r="7" spans="1:26" x14ac:dyDescent="0.3">
      <c r="A7" s="55" t="s">
        <v>811</v>
      </c>
      <c r="B7" s="10" t="s">
        <v>865</v>
      </c>
      <c r="C7" s="10" t="s">
        <v>866</v>
      </c>
      <c r="D7" s="11">
        <v>45576</v>
      </c>
      <c r="E7" s="12">
        <v>107000</v>
      </c>
      <c r="F7" s="10" t="s">
        <v>27</v>
      </c>
      <c r="G7" s="10" t="s">
        <v>28</v>
      </c>
      <c r="H7" s="12">
        <v>107000</v>
      </c>
      <c r="I7" s="12">
        <v>51400</v>
      </c>
      <c r="J7" s="13">
        <f t="shared" si="0"/>
        <v>48.037383177570092</v>
      </c>
      <c r="K7" s="12">
        <v>125239</v>
      </c>
      <c r="L7" s="12">
        <v>6309</v>
      </c>
      <c r="M7" s="12">
        <f t="shared" si="1"/>
        <v>100691</v>
      </c>
      <c r="N7" s="12">
        <v>59465</v>
      </c>
      <c r="O7" s="14">
        <f t="shared" si="2"/>
        <v>1.6932817623812326</v>
      </c>
      <c r="P7" s="15">
        <v>754</v>
      </c>
      <c r="Q7" s="16">
        <f t="shared" si="3"/>
        <v>133.5424403183024</v>
      </c>
      <c r="R7" s="17" t="s">
        <v>811</v>
      </c>
      <c r="S7" s="18">
        <f>ABS(O20-O7)*100</f>
        <v>32.908249563060643</v>
      </c>
      <c r="T7" s="10" t="s">
        <v>30</v>
      </c>
      <c r="U7" s="10" t="s">
        <v>31</v>
      </c>
      <c r="V7" s="12">
        <v>6309</v>
      </c>
      <c r="W7" s="10" t="s">
        <v>31</v>
      </c>
      <c r="X7" s="10" t="s">
        <v>812</v>
      </c>
      <c r="Y7" s="10" t="s">
        <v>33</v>
      </c>
      <c r="Z7" s="10">
        <v>45</v>
      </c>
    </row>
    <row r="8" spans="1:26" x14ac:dyDescent="0.3">
      <c r="A8" s="56" t="s">
        <v>811</v>
      </c>
      <c r="B8" s="19" t="s">
        <v>861</v>
      </c>
      <c r="C8" s="19" t="s">
        <v>862</v>
      </c>
      <c r="D8" s="20">
        <v>45019</v>
      </c>
      <c r="E8" s="21">
        <v>132000</v>
      </c>
      <c r="F8" s="19" t="s">
        <v>27</v>
      </c>
      <c r="G8" s="19" t="s">
        <v>28</v>
      </c>
      <c r="H8" s="21">
        <v>132000</v>
      </c>
      <c r="I8" s="21">
        <v>52700</v>
      </c>
      <c r="J8" s="22">
        <f t="shared" si="0"/>
        <v>39.924242424242422</v>
      </c>
      <c r="K8" s="21">
        <v>153318</v>
      </c>
      <c r="L8" s="21">
        <v>6330</v>
      </c>
      <c r="M8" s="21">
        <f t="shared" si="1"/>
        <v>125670</v>
      </c>
      <c r="N8" s="21">
        <v>73494</v>
      </c>
      <c r="O8" s="23">
        <f t="shared" si="2"/>
        <v>1.7099355049391787</v>
      </c>
      <c r="P8" s="24">
        <v>1174</v>
      </c>
      <c r="Q8" s="25">
        <f t="shared" si="3"/>
        <v>107.0442930153322</v>
      </c>
      <c r="R8" s="26" t="s">
        <v>811</v>
      </c>
      <c r="S8" s="27">
        <f>ABS(O23-O8)*100</f>
        <v>44.985290959244928</v>
      </c>
      <c r="T8" s="19" t="s">
        <v>30</v>
      </c>
      <c r="U8" s="19" t="s">
        <v>36</v>
      </c>
      <c r="V8" s="21">
        <v>6330</v>
      </c>
      <c r="W8" s="19" t="s">
        <v>31</v>
      </c>
      <c r="X8" s="19" t="s">
        <v>812</v>
      </c>
      <c r="Y8" s="19" t="s">
        <v>33</v>
      </c>
      <c r="Z8" s="19">
        <v>45</v>
      </c>
    </row>
    <row r="9" spans="1:26" x14ac:dyDescent="0.3">
      <c r="A9" s="56" t="s">
        <v>811</v>
      </c>
      <c r="B9" s="19" t="s">
        <v>875</v>
      </c>
      <c r="C9" s="19" t="s">
        <v>876</v>
      </c>
      <c r="D9" s="20">
        <v>45021</v>
      </c>
      <c r="E9" s="21">
        <v>110000</v>
      </c>
      <c r="F9" s="19" t="s">
        <v>27</v>
      </c>
      <c r="G9" s="19" t="s">
        <v>28</v>
      </c>
      <c r="H9" s="21">
        <v>110000</v>
      </c>
      <c r="I9" s="21">
        <v>43600</v>
      </c>
      <c r="J9" s="22">
        <f t="shared" si="0"/>
        <v>39.636363636363633</v>
      </c>
      <c r="K9" s="21">
        <v>124270</v>
      </c>
      <c r="L9" s="21">
        <v>6454</v>
      </c>
      <c r="M9" s="21">
        <f t="shared" si="1"/>
        <v>103546</v>
      </c>
      <c r="N9" s="21">
        <v>58908</v>
      </c>
      <c r="O9" s="23">
        <f t="shared" si="2"/>
        <v>1.7577578597134516</v>
      </c>
      <c r="P9" s="24">
        <v>754</v>
      </c>
      <c r="Q9" s="25">
        <f t="shared" si="3"/>
        <v>137.32891246684349</v>
      </c>
      <c r="R9" s="26" t="s">
        <v>811</v>
      </c>
      <c r="S9" s="27">
        <f>ABS(O17-O9)*100</f>
        <v>21.764997461301139</v>
      </c>
      <c r="T9" s="19" t="s">
        <v>30</v>
      </c>
      <c r="U9" s="19" t="s">
        <v>36</v>
      </c>
      <c r="V9" s="21">
        <v>6454</v>
      </c>
      <c r="W9" s="19" t="s">
        <v>31</v>
      </c>
      <c r="X9" s="19" t="s">
        <v>812</v>
      </c>
      <c r="Y9" s="19" t="s">
        <v>33</v>
      </c>
      <c r="Z9" s="19">
        <v>45</v>
      </c>
    </row>
    <row r="10" spans="1:26" x14ac:dyDescent="0.3">
      <c r="A10" s="56" t="s">
        <v>811</v>
      </c>
      <c r="B10" s="19" t="s">
        <v>883</v>
      </c>
      <c r="C10" s="19" t="s">
        <v>884</v>
      </c>
      <c r="D10" s="20">
        <v>45023</v>
      </c>
      <c r="E10" s="21">
        <v>170000</v>
      </c>
      <c r="F10" s="19" t="s">
        <v>27</v>
      </c>
      <c r="G10" s="19" t="s">
        <v>28</v>
      </c>
      <c r="H10" s="21">
        <v>170000</v>
      </c>
      <c r="I10" s="21">
        <v>68800</v>
      </c>
      <c r="J10" s="22">
        <f t="shared" si="0"/>
        <v>40.470588235294116</v>
      </c>
      <c r="K10" s="21">
        <v>187441</v>
      </c>
      <c r="L10" s="21">
        <v>13331</v>
      </c>
      <c r="M10" s="21">
        <f t="shared" si="1"/>
        <v>156669</v>
      </c>
      <c r="N10" s="21">
        <v>87055</v>
      </c>
      <c r="O10" s="23">
        <f t="shared" si="2"/>
        <v>1.7996553902705186</v>
      </c>
      <c r="P10" s="24">
        <v>1134</v>
      </c>
      <c r="Q10" s="25">
        <f t="shared" si="3"/>
        <v>138.15608465608466</v>
      </c>
      <c r="R10" s="26" t="s">
        <v>811</v>
      </c>
      <c r="S10" s="27">
        <f>ABS(O13-O10)*100</f>
        <v>10.029055721319446</v>
      </c>
      <c r="T10" s="19" t="s">
        <v>147</v>
      </c>
      <c r="U10" s="19" t="s">
        <v>36</v>
      </c>
      <c r="V10" s="21">
        <v>13331</v>
      </c>
      <c r="W10" s="19" t="s">
        <v>31</v>
      </c>
      <c r="X10" s="19" t="s">
        <v>812</v>
      </c>
      <c r="Y10" s="19" t="s">
        <v>33</v>
      </c>
      <c r="Z10" s="19">
        <v>45</v>
      </c>
    </row>
    <row r="11" spans="1:26" x14ac:dyDescent="0.3">
      <c r="A11" s="55" t="s">
        <v>811</v>
      </c>
      <c r="B11" s="10" t="s">
        <v>857</v>
      </c>
      <c r="C11" s="10" t="s">
        <v>858</v>
      </c>
      <c r="D11" s="11">
        <v>45184</v>
      </c>
      <c r="E11" s="12">
        <v>163500</v>
      </c>
      <c r="F11" s="10" t="s">
        <v>27</v>
      </c>
      <c r="G11" s="10" t="s">
        <v>28</v>
      </c>
      <c r="H11" s="12">
        <v>163500</v>
      </c>
      <c r="I11" s="12">
        <v>62900</v>
      </c>
      <c r="J11" s="13">
        <f t="shared" si="0"/>
        <v>38.470948012232412</v>
      </c>
      <c r="K11" s="12">
        <v>179011</v>
      </c>
      <c r="L11" s="12">
        <v>13007</v>
      </c>
      <c r="M11" s="12">
        <f t="shared" si="1"/>
        <v>150493</v>
      </c>
      <c r="N11" s="12">
        <v>83002</v>
      </c>
      <c r="O11" s="14">
        <f t="shared" si="2"/>
        <v>1.8131249849401219</v>
      </c>
      <c r="P11" s="15">
        <v>1226</v>
      </c>
      <c r="Q11" s="16">
        <f t="shared" si="3"/>
        <v>122.75122349102773</v>
      </c>
      <c r="R11" s="17" t="s">
        <v>811</v>
      </c>
      <c r="S11" s="18">
        <f>ABS(O28-O11)*100</f>
        <v>47.005897959683487</v>
      </c>
      <c r="T11" s="10" t="s">
        <v>30</v>
      </c>
      <c r="U11" s="10" t="s">
        <v>36</v>
      </c>
      <c r="V11" s="12">
        <v>12661</v>
      </c>
      <c r="W11" s="10" t="s">
        <v>31</v>
      </c>
      <c r="X11" s="10" t="s">
        <v>812</v>
      </c>
      <c r="Y11" s="10" t="s">
        <v>33</v>
      </c>
      <c r="Z11" s="10">
        <v>43</v>
      </c>
    </row>
    <row r="12" spans="1:26" x14ac:dyDescent="0.3">
      <c r="A12" s="56" t="s">
        <v>811</v>
      </c>
      <c r="B12" s="19" t="s">
        <v>853</v>
      </c>
      <c r="C12" s="19" t="s">
        <v>854</v>
      </c>
      <c r="D12" s="20">
        <v>45189</v>
      </c>
      <c r="E12" s="21">
        <v>155000</v>
      </c>
      <c r="F12" s="19" t="s">
        <v>27</v>
      </c>
      <c r="G12" s="19" t="s">
        <v>28</v>
      </c>
      <c r="H12" s="21">
        <v>155000</v>
      </c>
      <c r="I12" s="21">
        <v>58100</v>
      </c>
      <c r="J12" s="22">
        <f t="shared" si="0"/>
        <v>37.483870967741936</v>
      </c>
      <c r="K12" s="21">
        <v>169013</v>
      </c>
      <c r="L12" s="21">
        <v>6647</v>
      </c>
      <c r="M12" s="21">
        <f t="shared" si="1"/>
        <v>148353</v>
      </c>
      <c r="N12" s="21">
        <v>81183</v>
      </c>
      <c r="O12" s="23">
        <f t="shared" si="2"/>
        <v>1.8273899708066961</v>
      </c>
      <c r="P12" s="24">
        <v>1036</v>
      </c>
      <c r="Q12" s="25">
        <f t="shared" si="3"/>
        <v>143.19787644787644</v>
      </c>
      <c r="R12" s="26" t="s">
        <v>811</v>
      </c>
      <c r="S12" s="27">
        <f>ABS(O31-O12)*100</f>
        <v>56.110531942758477</v>
      </c>
      <c r="T12" s="19" t="s">
        <v>30</v>
      </c>
      <c r="U12" s="19" t="s">
        <v>36</v>
      </c>
      <c r="V12" s="21">
        <v>6647</v>
      </c>
      <c r="W12" s="19" t="s">
        <v>31</v>
      </c>
      <c r="X12" s="19" t="s">
        <v>812</v>
      </c>
      <c r="Y12" s="19" t="s">
        <v>33</v>
      </c>
      <c r="Z12" s="19">
        <v>45</v>
      </c>
    </row>
    <row r="13" spans="1:26" x14ac:dyDescent="0.3">
      <c r="A13" s="56" t="s">
        <v>811</v>
      </c>
      <c r="B13" s="19" t="s">
        <v>823</v>
      </c>
      <c r="C13" s="19" t="s">
        <v>824</v>
      </c>
      <c r="D13" s="20">
        <v>45551</v>
      </c>
      <c r="E13" s="21">
        <v>139900</v>
      </c>
      <c r="F13" s="19" t="s">
        <v>27</v>
      </c>
      <c r="G13" s="19" t="s">
        <v>28</v>
      </c>
      <c r="H13" s="21">
        <v>139900</v>
      </c>
      <c r="I13" s="21">
        <v>62600</v>
      </c>
      <c r="J13" s="22">
        <f t="shared" si="0"/>
        <v>44.746247319513941</v>
      </c>
      <c r="K13" s="21">
        <v>146934</v>
      </c>
      <c r="L13" s="21">
        <v>6330</v>
      </c>
      <c r="M13" s="21">
        <f t="shared" si="1"/>
        <v>133570</v>
      </c>
      <c r="N13" s="21">
        <v>70302</v>
      </c>
      <c r="O13" s="23">
        <f t="shared" si="2"/>
        <v>1.899945947483713</v>
      </c>
      <c r="P13" s="24">
        <v>949</v>
      </c>
      <c r="Q13" s="25">
        <f t="shared" si="3"/>
        <v>140.7481559536354</v>
      </c>
      <c r="R13" s="26" t="s">
        <v>811</v>
      </c>
      <c r="S13" s="27">
        <f>ABS(O46-O13)*100</f>
        <v>101.52223059698817</v>
      </c>
      <c r="T13" s="19" t="s">
        <v>30</v>
      </c>
      <c r="U13" s="19" t="s">
        <v>36</v>
      </c>
      <c r="V13" s="21">
        <v>6330</v>
      </c>
      <c r="W13" s="19" t="s">
        <v>31</v>
      </c>
      <c r="X13" s="19" t="s">
        <v>812</v>
      </c>
      <c r="Y13" s="19" t="s">
        <v>33</v>
      </c>
      <c r="Z13" s="19">
        <v>45</v>
      </c>
    </row>
    <row r="14" spans="1:26" x14ac:dyDescent="0.3">
      <c r="A14" s="56" t="s">
        <v>811</v>
      </c>
      <c r="B14" s="19" t="s">
        <v>839</v>
      </c>
      <c r="C14" s="19" t="s">
        <v>840</v>
      </c>
      <c r="D14" s="20">
        <v>45198</v>
      </c>
      <c r="E14" s="21">
        <v>167500</v>
      </c>
      <c r="F14" s="19" t="s">
        <v>27</v>
      </c>
      <c r="G14" s="19" t="s">
        <v>28</v>
      </c>
      <c r="H14" s="21">
        <v>167500</v>
      </c>
      <c r="I14" s="21">
        <v>59200</v>
      </c>
      <c r="J14" s="22">
        <f t="shared" si="0"/>
        <v>35.343283582089555</v>
      </c>
      <c r="K14" s="21">
        <v>171801</v>
      </c>
      <c r="L14" s="21">
        <v>6647</v>
      </c>
      <c r="M14" s="21">
        <f t="shared" si="1"/>
        <v>160853</v>
      </c>
      <c r="N14" s="21">
        <v>82577</v>
      </c>
      <c r="O14" s="23">
        <f t="shared" si="2"/>
        <v>1.9479152790728653</v>
      </c>
      <c r="P14" s="24">
        <v>1036</v>
      </c>
      <c r="Q14" s="25">
        <f t="shared" si="3"/>
        <v>155.26351351351352</v>
      </c>
      <c r="R14" s="26" t="s">
        <v>811</v>
      </c>
      <c r="S14" s="27">
        <f>ABS(O41-O14)*100</f>
        <v>12.549470712527278</v>
      </c>
      <c r="T14" s="19" t="s">
        <v>30</v>
      </c>
      <c r="U14" s="19" t="s">
        <v>36</v>
      </c>
      <c r="V14" s="21">
        <v>6647</v>
      </c>
      <c r="W14" s="19" t="s">
        <v>31</v>
      </c>
      <c r="X14" s="19" t="s">
        <v>812</v>
      </c>
      <c r="Y14" s="19" t="s">
        <v>33</v>
      </c>
      <c r="Z14" s="19">
        <v>43</v>
      </c>
    </row>
    <row r="15" spans="1:26" x14ac:dyDescent="0.3">
      <c r="A15" s="56" t="s">
        <v>811</v>
      </c>
      <c r="B15" s="19" t="s">
        <v>867</v>
      </c>
      <c r="C15" s="19" t="s">
        <v>868</v>
      </c>
      <c r="D15" s="20">
        <v>45561</v>
      </c>
      <c r="E15" s="21">
        <v>164900</v>
      </c>
      <c r="F15" s="19" t="s">
        <v>27</v>
      </c>
      <c r="G15" s="19" t="s">
        <v>28</v>
      </c>
      <c r="H15" s="21">
        <v>164900</v>
      </c>
      <c r="I15" s="21">
        <v>68000</v>
      </c>
      <c r="J15" s="22">
        <f t="shared" si="0"/>
        <v>41.237113402061851</v>
      </c>
      <c r="K15" s="21">
        <v>169093</v>
      </c>
      <c r="L15" s="21">
        <v>6647</v>
      </c>
      <c r="M15" s="21">
        <f t="shared" si="1"/>
        <v>158253</v>
      </c>
      <c r="N15" s="21">
        <v>81223</v>
      </c>
      <c r="O15" s="23">
        <f t="shared" si="2"/>
        <v>1.9483766913312732</v>
      </c>
      <c r="P15" s="24">
        <v>1036</v>
      </c>
      <c r="Q15" s="25">
        <f t="shared" si="3"/>
        <v>152.753861003861</v>
      </c>
      <c r="R15" s="26" t="s">
        <v>811</v>
      </c>
      <c r="S15" s="27">
        <f>ABS(O27-O15)*100</f>
        <v>32.146621439744116</v>
      </c>
      <c r="T15" s="19" t="s">
        <v>30</v>
      </c>
      <c r="U15" s="19" t="s">
        <v>36</v>
      </c>
      <c r="V15" s="21">
        <v>6647</v>
      </c>
      <c r="W15" s="19" t="s">
        <v>31</v>
      </c>
      <c r="X15" s="19" t="s">
        <v>812</v>
      </c>
      <c r="Y15" s="19" t="s">
        <v>33</v>
      </c>
      <c r="Z15" s="19">
        <v>45</v>
      </c>
    </row>
    <row r="16" spans="1:26" x14ac:dyDescent="0.3">
      <c r="A16" s="55" t="s">
        <v>811</v>
      </c>
      <c r="B16" s="10" t="s">
        <v>813</v>
      </c>
      <c r="C16" s="10" t="s">
        <v>814</v>
      </c>
      <c r="D16" s="11">
        <v>45211</v>
      </c>
      <c r="E16" s="12">
        <v>130000</v>
      </c>
      <c r="F16" s="10" t="s">
        <v>27</v>
      </c>
      <c r="G16" s="10" t="s">
        <v>28</v>
      </c>
      <c r="H16" s="12">
        <v>130000</v>
      </c>
      <c r="I16" s="12">
        <v>47000</v>
      </c>
      <c r="J16" s="13">
        <f t="shared" si="0"/>
        <v>36.153846153846153</v>
      </c>
      <c r="K16" s="12">
        <v>132338</v>
      </c>
      <c r="L16" s="12">
        <v>7264</v>
      </c>
      <c r="M16" s="12">
        <f t="shared" si="1"/>
        <v>122736</v>
      </c>
      <c r="N16" s="12">
        <v>62537</v>
      </c>
      <c r="O16" s="14">
        <f t="shared" si="2"/>
        <v>1.9626141324335993</v>
      </c>
      <c r="P16" s="15">
        <v>949</v>
      </c>
      <c r="Q16" s="16">
        <f t="shared" si="3"/>
        <v>129.33192834562698</v>
      </c>
      <c r="R16" s="17" t="s">
        <v>811</v>
      </c>
      <c r="S16" s="18">
        <f>ABS(O54-O16)*100</f>
        <v>196.26141324335993</v>
      </c>
      <c r="T16" s="10" t="s">
        <v>30</v>
      </c>
      <c r="U16" s="10" t="s">
        <v>36</v>
      </c>
      <c r="V16" s="12">
        <v>6330</v>
      </c>
      <c r="W16" s="10" t="s">
        <v>31</v>
      </c>
      <c r="X16" s="10" t="s">
        <v>812</v>
      </c>
      <c r="Y16" s="10" t="s">
        <v>33</v>
      </c>
      <c r="Z16" s="10">
        <v>45</v>
      </c>
    </row>
    <row r="17" spans="1:26" x14ac:dyDescent="0.3">
      <c r="A17" s="55" t="s">
        <v>811</v>
      </c>
      <c r="B17" s="10" t="s">
        <v>871</v>
      </c>
      <c r="C17" s="10" t="s">
        <v>872</v>
      </c>
      <c r="D17" s="11">
        <v>45379</v>
      </c>
      <c r="E17" s="12">
        <v>168000</v>
      </c>
      <c r="F17" s="10" t="s">
        <v>27</v>
      </c>
      <c r="G17" s="10" t="s">
        <v>28</v>
      </c>
      <c r="H17" s="12">
        <v>168000</v>
      </c>
      <c r="I17" s="12">
        <v>58300</v>
      </c>
      <c r="J17" s="13">
        <f t="shared" si="0"/>
        <v>34.702380952380949</v>
      </c>
      <c r="K17" s="12">
        <v>170014</v>
      </c>
      <c r="L17" s="12">
        <v>6222</v>
      </c>
      <c r="M17" s="12">
        <f t="shared" si="1"/>
        <v>161778</v>
      </c>
      <c r="N17" s="12">
        <v>81896</v>
      </c>
      <c r="O17" s="14">
        <f t="shared" si="2"/>
        <v>1.9754078343264629</v>
      </c>
      <c r="P17" s="15">
        <v>1036</v>
      </c>
      <c r="Q17" s="16">
        <f t="shared" si="3"/>
        <v>156.15637065637065</v>
      </c>
      <c r="R17" s="17" t="s">
        <v>811</v>
      </c>
      <c r="S17" s="18">
        <f>ABS(O27-O17)*100</f>
        <v>29.443507140225144</v>
      </c>
      <c r="T17" s="10" t="s">
        <v>30</v>
      </c>
      <c r="U17" s="10" t="s">
        <v>36</v>
      </c>
      <c r="V17" s="12">
        <v>6222</v>
      </c>
      <c r="W17" s="10" t="s">
        <v>31</v>
      </c>
      <c r="X17" s="10" t="s">
        <v>812</v>
      </c>
      <c r="Y17" s="10" t="s">
        <v>33</v>
      </c>
      <c r="Z17" s="10">
        <v>45</v>
      </c>
    </row>
    <row r="18" spans="1:26" x14ac:dyDescent="0.3">
      <c r="A18" s="56" t="s">
        <v>811</v>
      </c>
      <c r="B18" s="19" t="s">
        <v>841</v>
      </c>
      <c r="C18" s="19" t="s">
        <v>842</v>
      </c>
      <c r="D18" s="20">
        <v>45506</v>
      </c>
      <c r="E18" s="21">
        <v>157000</v>
      </c>
      <c r="F18" s="19" t="s">
        <v>27</v>
      </c>
      <c r="G18" s="19" t="s">
        <v>28</v>
      </c>
      <c r="H18" s="21">
        <v>157000</v>
      </c>
      <c r="I18" s="21">
        <v>63900</v>
      </c>
      <c r="J18" s="22">
        <f t="shared" si="0"/>
        <v>40.70063694267516</v>
      </c>
      <c r="K18" s="21">
        <v>156788</v>
      </c>
      <c r="L18" s="21">
        <v>6330</v>
      </c>
      <c r="M18" s="21">
        <f t="shared" si="1"/>
        <v>150670</v>
      </c>
      <c r="N18" s="21">
        <v>75229</v>
      </c>
      <c r="O18" s="23">
        <f t="shared" si="2"/>
        <v>2.0028180621834664</v>
      </c>
      <c r="P18" s="24">
        <v>989</v>
      </c>
      <c r="Q18" s="25">
        <f t="shared" si="3"/>
        <v>152.34580384226493</v>
      </c>
      <c r="R18" s="26" t="s">
        <v>811</v>
      </c>
      <c r="S18" s="27" t="e">
        <f>ABS(#REF!-O18)*100</f>
        <v>#REF!</v>
      </c>
      <c r="T18" s="19" t="s">
        <v>30</v>
      </c>
      <c r="U18" s="19" t="s">
        <v>36</v>
      </c>
      <c r="V18" s="21">
        <v>6330</v>
      </c>
      <c r="W18" s="19" t="s">
        <v>31</v>
      </c>
      <c r="X18" s="19" t="s">
        <v>812</v>
      </c>
      <c r="Y18" s="19" t="s">
        <v>33</v>
      </c>
      <c r="Z18" s="19">
        <v>45</v>
      </c>
    </row>
    <row r="19" spans="1:26" x14ac:dyDescent="0.3">
      <c r="A19" s="56" t="s">
        <v>811</v>
      </c>
      <c r="B19" s="19" t="s">
        <v>825</v>
      </c>
      <c r="C19" s="19" t="s">
        <v>826</v>
      </c>
      <c r="D19" s="20">
        <v>45135</v>
      </c>
      <c r="E19" s="21">
        <v>136000</v>
      </c>
      <c r="F19" s="19" t="s">
        <v>69</v>
      </c>
      <c r="G19" s="19" t="s">
        <v>28</v>
      </c>
      <c r="H19" s="21">
        <v>136000</v>
      </c>
      <c r="I19" s="21">
        <v>47300</v>
      </c>
      <c r="J19" s="22">
        <f t="shared" si="0"/>
        <v>34.779411764705884</v>
      </c>
      <c r="K19" s="21">
        <v>135182</v>
      </c>
      <c r="L19" s="21">
        <v>6330</v>
      </c>
      <c r="M19" s="21">
        <f t="shared" si="1"/>
        <v>129670</v>
      </c>
      <c r="N19" s="21">
        <v>64426</v>
      </c>
      <c r="O19" s="23">
        <f t="shared" si="2"/>
        <v>2.012696737342067</v>
      </c>
      <c r="P19" s="24">
        <v>832</v>
      </c>
      <c r="Q19" s="25">
        <f t="shared" si="3"/>
        <v>155.85336538461539</v>
      </c>
      <c r="R19" s="26" t="s">
        <v>811</v>
      </c>
      <c r="S19" s="27">
        <f>ABS(O51-O19)*100</f>
        <v>201.26967373420669</v>
      </c>
      <c r="T19" s="19" t="s">
        <v>30</v>
      </c>
      <c r="U19" s="19" t="s">
        <v>36</v>
      </c>
      <c r="V19" s="21">
        <v>6330</v>
      </c>
      <c r="W19" s="19" t="s">
        <v>31</v>
      </c>
      <c r="X19" s="19" t="s">
        <v>812</v>
      </c>
      <c r="Y19" s="19" t="s">
        <v>33</v>
      </c>
      <c r="Z19" s="19">
        <v>45</v>
      </c>
    </row>
    <row r="20" spans="1:26" x14ac:dyDescent="0.3">
      <c r="A20" s="56" t="s">
        <v>811</v>
      </c>
      <c r="B20" s="19" t="s">
        <v>869</v>
      </c>
      <c r="C20" s="19" t="s">
        <v>870</v>
      </c>
      <c r="D20" s="20">
        <v>45443</v>
      </c>
      <c r="E20" s="21">
        <v>165000</v>
      </c>
      <c r="F20" s="19" t="s">
        <v>27</v>
      </c>
      <c r="G20" s="19" t="s">
        <v>28</v>
      </c>
      <c r="H20" s="21">
        <v>165000</v>
      </c>
      <c r="I20" s="21">
        <v>65600</v>
      </c>
      <c r="J20" s="22">
        <f t="shared" si="0"/>
        <v>39.757575757575758</v>
      </c>
      <c r="K20" s="21">
        <v>163247</v>
      </c>
      <c r="L20" s="21">
        <v>6479</v>
      </c>
      <c r="M20" s="21">
        <f t="shared" si="1"/>
        <v>158521</v>
      </c>
      <c r="N20" s="21">
        <v>78384</v>
      </c>
      <c r="O20" s="23">
        <f t="shared" si="2"/>
        <v>2.0223642580118391</v>
      </c>
      <c r="P20" s="24">
        <v>1036</v>
      </c>
      <c r="Q20" s="25">
        <f t="shared" si="3"/>
        <v>153.01254826254825</v>
      </c>
      <c r="R20" s="26" t="s">
        <v>811</v>
      </c>
      <c r="S20" s="27">
        <f>ABS(O31-O20)*100</f>
        <v>36.613103222244177</v>
      </c>
      <c r="T20" s="19" t="s">
        <v>30</v>
      </c>
      <c r="U20" s="19" t="s">
        <v>36</v>
      </c>
      <c r="V20" s="21">
        <v>6479</v>
      </c>
      <c r="W20" s="19" t="s">
        <v>31</v>
      </c>
      <c r="X20" s="19" t="s">
        <v>812</v>
      </c>
      <c r="Y20" s="19" t="s">
        <v>33</v>
      </c>
      <c r="Z20" s="19">
        <v>45</v>
      </c>
    </row>
    <row r="21" spans="1:26" x14ac:dyDescent="0.3">
      <c r="A21" s="56" t="s">
        <v>811</v>
      </c>
      <c r="B21" s="19" t="s">
        <v>817</v>
      </c>
      <c r="C21" s="19" t="s">
        <v>818</v>
      </c>
      <c r="D21" s="20">
        <v>45090</v>
      </c>
      <c r="E21" s="21">
        <v>134000</v>
      </c>
      <c r="F21" s="19" t="s">
        <v>27</v>
      </c>
      <c r="G21" s="19" t="s">
        <v>28</v>
      </c>
      <c r="H21" s="21">
        <v>134000</v>
      </c>
      <c r="I21" s="21">
        <v>45400</v>
      </c>
      <c r="J21" s="22">
        <f t="shared" si="0"/>
        <v>33.880597014925371</v>
      </c>
      <c r="K21" s="21">
        <v>128272</v>
      </c>
      <c r="L21" s="21">
        <v>6330</v>
      </c>
      <c r="M21" s="21">
        <f t="shared" si="1"/>
        <v>127670</v>
      </c>
      <c r="N21" s="21">
        <v>60971</v>
      </c>
      <c r="O21" s="23">
        <f t="shared" si="2"/>
        <v>2.093946302340457</v>
      </c>
      <c r="P21" s="24">
        <v>949</v>
      </c>
      <c r="Q21" s="25">
        <f t="shared" si="3"/>
        <v>134.53108535300316</v>
      </c>
      <c r="R21" s="26" t="s">
        <v>811</v>
      </c>
      <c r="S21" s="27">
        <f>ABS(O57-O21)*100</f>
        <v>209.39463023404571</v>
      </c>
      <c r="T21" s="19" t="s">
        <v>30</v>
      </c>
      <c r="U21" s="19" t="s">
        <v>36</v>
      </c>
      <c r="V21" s="21">
        <v>6330</v>
      </c>
      <c r="W21" s="19" t="s">
        <v>31</v>
      </c>
      <c r="X21" s="19" t="s">
        <v>812</v>
      </c>
      <c r="Y21" s="19" t="s">
        <v>33</v>
      </c>
      <c r="Z21" s="19">
        <v>45</v>
      </c>
    </row>
    <row r="22" spans="1:26" x14ac:dyDescent="0.3">
      <c r="A22" s="56" t="s">
        <v>811</v>
      </c>
      <c r="B22" s="19" t="s">
        <v>881</v>
      </c>
      <c r="C22" s="19" t="s">
        <v>882</v>
      </c>
      <c r="D22" s="20">
        <v>45568</v>
      </c>
      <c r="E22" s="21">
        <v>137000</v>
      </c>
      <c r="F22" s="19" t="s">
        <v>27</v>
      </c>
      <c r="G22" s="19" t="s">
        <v>28</v>
      </c>
      <c r="H22" s="21">
        <v>137000</v>
      </c>
      <c r="I22" s="21">
        <v>52900</v>
      </c>
      <c r="J22" s="22">
        <f t="shared" si="0"/>
        <v>38.613138686131386</v>
      </c>
      <c r="K22" s="21">
        <v>129267</v>
      </c>
      <c r="L22" s="21">
        <v>5903</v>
      </c>
      <c r="M22" s="21">
        <f t="shared" si="1"/>
        <v>131097</v>
      </c>
      <c r="N22" s="21">
        <v>61682</v>
      </c>
      <c r="O22" s="23">
        <f t="shared" si="2"/>
        <v>2.1253688272105316</v>
      </c>
      <c r="P22" s="24">
        <v>816</v>
      </c>
      <c r="Q22" s="25">
        <f t="shared" si="3"/>
        <v>160.65808823529412</v>
      </c>
      <c r="R22" s="26" t="s">
        <v>811</v>
      </c>
      <c r="S22" s="27">
        <f>ABS(O26-O22)*100</f>
        <v>13.291420778674867</v>
      </c>
      <c r="T22" s="19" t="s">
        <v>30</v>
      </c>
      <c r="U22" s="19" t="s">
        <v>31</v>
      </c>
      <c r="V22" s="21">
        <v>5903</v>
      </c>
      <c r="W22" s="19" t="s">
        <v>31</v>
      </c>
      <c r="X22" s="19" t="s">
        <v>812</v>
      </c>
      <c r="Y22" s="19" t="s">
        <v>33</v>
      </c>
      <c r="Z22" s="19">
        <v>45</v>
      </c>
    </row>
    <row r="23" spans="1:26" x14ac:dyDescent="0.3">
      <c r="A23" s="55" t="s">
        <v>811</v>
      </c>
      <c r="B23" s="10" t="s">
        <v>851</v>
      </c>
      <c r="C23" s="10" t="s">
        <v>852</v>
      </c>
      <c r="D23" s="11">
        <v>45653</v>
      </c>
      <c r="E23" s="12">
        <v>174900</v>
      </c>
      <c r="F23" s="10" t="s">
        <v>27</v>
      </c>
      <c r="G23" s="10" t="s">
        <v>28</v>
      </c>
      <c r="H23" s="12">
        <v>174900</v>
      </c>
      <c r="I23" s="12">
        <v>65600</v>
      </c>
      <c r="J23" s="13">
        <f t="shared" si="0"/>
        <v>37.507146941109205</v>
      </c>
      <c r="K23" s="12">
        <v>162545</v>
      </c>
      <c r="L23" s="12">
        <v>7903</v>
      </c>
      <c r="M23" s="12">
        <f t="shared" si="1"/>
        <v>166997</v>
      </c>
      <c r="N23" s="12">
        <v>77321</v>
      </c>
      <c r="O23" s="14">
        <f t="shared" si="2"/>
        <v>2.159788414531628</v>
      </c>
      <c r="P23" s="15">
        <v>1036</v>
      </c>
      <c r="Q23" s="16">
        <f t="shared" si="3"/>
        <v>161.19401544401543</v>
      </c>
      <c r="R23" s="17" t="s">
        <v>811</v>
      </c>
      <c r="S23" s="18">
        <f>ABS(O43-O23)*100</f>
        <v>215.9788414531628</v>
      </c>
      <c r="T23" s="10" t="s">
        <v>30</v>
      </c>
      <c r="U23" s="10" t="s">
        <v>31</v>
      </c>
      <c r="V23" s="12">
        <v>6647</v>
      </c>
      <c r="W23" s="10" t="s">
        <v>31</v>
      </c>
      <c r="X23" s="10" t="s">
        <v>812</v>
      </c>
      <c r="Y23" s="10" t="s">
        <v>33</v>
      </c>
      <c r="Z23" s="10">
        <v>43</v>
      </c>
    </row>
    <row r="24" spans="1:26" x14ac:dyDescent="0.3">
      <c r="A24" s="55" t="s">
        <v>811</v>
      </c>
      <c r="B24" s="10" t="s">
        <v>837</v>
      </c>
      <c r="C24" s="10" t="s">
        <v>838</v>
      </c>
      <c r="D24" s="11">
        <v>45453</v>
      </c>
      <c r="E24" s="12">
        <v>176500</v>
      </c>
      <c r="F24" s="10" t="s">
        <v>27</v>
      </c>
      <c r="G24" s="10" t="s">
        <v>28</v>
      </c>
      <c r="H24" s="12">
        <v>176500</v>
      </c>
      <c r="I24" s="12">
        <v>66000</v>
      </c>
      <c r="J24" s="13">
        <f t="shared" si="0"/>
        <v>37.393767705382437</v>
      </c>
      <c r="K24" s="12">
        <v>163796</v>
      </c>
      <c r="L24" s="12">
        <v>7332</v>
      </c>
      <c r="M24" s="12">
        <f t="shared" si="1"/>
        <v>169168</v>
      </c>
      <c r="N24" s="12">
        <v>78232</v>
      </c>
      <c r="O24" s="14">
        <f t="shared" si="2"/>
        <v>2.1623887923100522</v>
      </c>
      <c r="P24" s="15">
        <v>1036</v>
      </c>
      <c r="Q24" s="16">
        <f t="shared" si="3"/>
        <v>163.28957528957528</v>
      </c>
      <c r="R24" s="17" t="s">
        <v>811</v>
      </c>
      <c r="S24" s="18">
        <f>ABS(O50-O24)*100</f>
        <v>216.23887923100523</v>
      </c>
      <c r="T24" s="10" t="s">
        <v>30</v>
      </c>
      <c r="U24" s="10" t="s">
        <v>36</v>
      </c>
      <c r="V24" s="12">
        <v>7332</v>
      </c>
      <c r="W24" s="10" t="s">
        <v>31</v>
      </c>
      <c r="X24" s="10" t="s">
        <v>812</v>
      </c>
      <c r="Y24" s="10" t="s">
        <v>33</v>
      </c>
      <c r="Z24" s="10">
        <v>43</v>
      </c>
    </row>
    <row r="25" spans="1:26" x14ac:dyDescent="0.3">
      <c r="A25" s="55" t="s">
        <v>811</v>
      </c>
      <c r="B25" s="10" t="s">
        <v>827</v>
      </c>
      <c r="C25" s="10" t="s">
        <v>828</v>
      </c>
      <c r="D25" s="11">
        <v>45531</v>
      </c>
      <c r="E25" s="12">
        <v>160000</v>
      </c>
      <c r="F25" s="10" t="s">
        <v>27</v>
      </c>
      <c r="G25" s="10" t="s">
        <v>28</v>
      </c>
      <c r="H25" s="12">
        <v>160000</v>
      </c>
      <c r="I25" s="12">
        <v>60700</v>
      </c>
      <c r="J25" s="13">
        <f t="shared" si="0"/>
        <v>37.9375</v>
      </c>
      <c r="K25" s="12">
        <v>145468</v>
      </c>
      <c r="L25" s="12">
        <v>6330</v>
      </c>
      <c r="M25" s="12">
        <f t="shared" si="1"/>
        <v>153670</v>
      </c>
      <c r="N25" s="12">
        <v>69569</v>
      </c>
      <c r="O25" s="14">
        <f t="shared" si="2"/>
        <v>2.2088861418160386</v>
      </c>
      <c r="P25" s="15">
        <v>949</v>
      </c>
      <c r="Q25" s="16">
        <f t="shared" si="3"/>
        <v>161.92834562697576</v>
      </c>
      <c r="R25" s="17" t="s">
        <v>811</v>
      </c>
      <c r="S25" s="18">
        <f>ABS(O56-O25)*100</f>
        <v>220.88861418160386</v>
      </c>
      <c r="T25" s="10" t="s">
        <v>30</v>
      </c>
      <c r="U25" s="10" t="s">
        <v>36</v>
      </c>
      <c r="V25" s="12">
        <v>6330</v>
      </c>
      <c r="W25" s="10" t="s">
        <v>31</v>
      </c>
      <c r="X25" s="10" t="s">
        <v>812</v>
      </c>
      <c r="Y25" s="10" t="s">
        <v>33</v>
      </c>
      <c r="Z25" s="10">
        <v>45</v>
      </c>
    </row>
    <row r="26" spans="1:26" x14ac:dyDescent="0.3">
      <c r="A26" s="55" t="s">
        <v>811</v>
      </c>
      <c r="B26" s="10" t="s">
        <v>855</v>
      </c>
      <c r="C26" s="10" t="s">
        <v>856</v>
      </c>
      <c r="D26" s="11">
        <v>45688</v>
      </c>
      <c r="E26" s="12">
        <v>181000</v>
      </c>
      <c r="F26" s="10" t="s">
        <v>27</v>
      </c>
      <c r="G26" s="10" t="s">
        <v>28</v>
      </c>
      <c r="H26" s="12">
        <v>181000</v>
      </c>
      <c r="I26" s="12">
        <v>64600</v>
      </c>
      <c r="J26" s="13">
        <f t="shared" si="0"/>
        <v>35.690607734806626</v>
      </c>
      <c r="K26" s="12">
        <v>161059</v>
      </c>
      <c r="L26" s="12">
        <v>6647</v>
      </c>
      <c r="M26" s="12">
        <f t="shared" si="1"/>
        <v>174353</v>
      </c>
      <c r="N26" s="12">
        <v>77206</v>
      </c>
      <c r="O26" s="14">
        <f t="shared" si="2"/>
        <v>2.2582830349972802</v>
      </c>
      <c r="P26" s="15">
        <v>1075</v>
      </c>
      <c r="Q26" s="16">
        <f t="shared" si="3"/>
        <v>162.18883720930233</v>
      </c>
      <c r="R26" s="17" t="s">
        <v>811</v>
      </c>
      <c r="S26" s="18">
        <f>ABS(O43-O26)*100</f>
        <v>225.82830349972801</v>
      </c>
      <c r="T26" s="10" t="s">
        <v>30</v>
      </c>
      <c r="U26" s="10" t="s">
        <v>31</v>
      </c>
      <c r="V26" s="12">
        <v>6647</v>
      </c>
      <c r="W26" s="10" t="s">
        <v>31</v>
      </c>
      <c r="X26" s="10" t="s">
        <v>812</v>
      </c>
      <c r="Y26" s="10" t="s">
        <v>33</v>
      </c>
      <c r="Z26" s="10">
        <v>43</v>
      </c>
    </row>
    <row r="27" spans="1:26" x14ac:dyDescent="0.3">
      <c r="A27" s="55" t="s">
        <v>811</v>
      </c>
      <c r="B27" s="10" t="s">
        <v>821</v>
      </c>
      <c r="C27" s="10" t="s">
        <v>822</v>
      </c>
      <c r="D27" s="11">
        <v>45226</v>
      </c>
      <c r="E27" s="12">
        <v>160500</v>
      </c>
      <c r="F27" s="10" t="s">
        <v>27</v>
      </c>
      <c r="G27" s="10" t="s">
        <v>28</v>
      </c>
      <c r="H27" s="12">
        <v>160500</v>
      </c>
      <c r="I27" s="12">
        <v>50800</v>
      </c>
      <c r="J27" s="13">
        <f t="shared" si="0"/>
        <v>31.651090342679129</v>
      </c>
      <c r="K27" s="12">
        <v>142172</v>
      </c>
      <c r="L27" s="12">
        <v>6330</v>
      </c>
      <c r="M27" s="12">
        <f t="shared" si="1"/>
        <v>154170</v>
      </c>
      <c r="N27" s="12">
        <v>67921</v>
      </c>
      <c r="O27" s="14">
        <f t="shared" si="2"/>
        <v>2.2698429057287144</v>
      </c>
      <c r="P27" s="15">
        <v>949</v>
      </c>
      <c r="Q27" s="16">
        <f t="shared" si="3"/>
        <v>162.45521601685985</v>
      </c>
      <c r="R27" s="17" t="s">
        <v>811</v>
      </c>
      <c r="S27" s="18">
        <f>ABS(O61-O27)*100</f>
        <v>226.98429057287143</v>
      </c>
      <c r="T27" s="10" t="s">
        <v>30</v>
      </c>
      <c r="U27" s="10" t="s">
        <v>36</v>
      </c>
      <c r="V27" s="12">
        <v>6330</v>
      </c>
      <c r="W27" s="10" t="s">
        <v>31</v>
      </c>
      <c r="X27" s="10" t="s">
        <v>812</v>
      </c>
      <c r="Y27" s="10" t="s">
        <v>33</v>
      </c>
      <c r="Z27" s="10">
        <v>43</v>
      </c>
    </row>
    <row r="28" spans="1:26" x14ac:dyDescent="0.3">
      <c r="A28" s="56" t="s">
        <v>811</v>
      </c>
      <c r="B28" s="19" t="s">
        <v>847</v>
      </c>
      <c r="C28" s="19" t="s">
        <v>848</v>
      </c>
      <c r="D28" s="20">
        <v>45457</v>
      </c>
      <c r="E28" s="21">
        <v>127500</v>
      </c>
      <c r="F28" s="19" t="s">
        <v>27</v>
      </c>
      <c r="G28" s="19" t="s">
        <v>28</v>
      </c>
      <c r="H28" s="21">
        <v>127500</v>
      </c>
      <c r="I28" s="21">
        <v>46300</v>
      </c>
      <c r="J28" s="22">
        <f t="shared" si="0"/>
        <v>36.313725490196077</v>
      </c>
      <c r="K28" s="21">
        <v>112807</v>
      </c>
      <c r="L28" s="21">
        <v>9037</v>
      </c>
      <c r="M28" s="21">
        <f t="shared" si="1"/>
        <v>118463</v>
      </c>
      <c r="N28" s="21">
        <v>51885</v>
      </c>
      <c r="O28" s="23">
        <f t="shared" si="2"/>
        <v>2.2831839645369567</v>
      </c>
      <c r="P28" s="24">
        <v>754</v>
      </c>
      <c r="Q28" s="25">
        <f t="shared" si="3"/>
        <v>157.11273209549071</v>
      </c>
      <c r="R28" s="26" t="s">
        <v>811</v>
      </c>
      <c r="S28" s="27">
        <f>ABS(O48-O28)*100</f>
        <v>228.31839645369567</v>
      </c>
      <c r="T28" s="19" t="s">
        <v>30</v>
      </c>
      <c r="U28" s="19" t="s">
        <v>36</v>
      </c>
      <c r="V28" s="21">
        <v>6330</v>
      </c>
      <c r="W28" s="19" t="s">
        <v>31</v>
      </c>
      <c r="X28" s="19" t="s">
        <v>812</v>
      </c>
      <c r="Y28" s="19" t="s">
        <v>33</v>
      </c>
      <c r="Z28" s="19">
        <v>45</v>
      </c>
    </row>
    <row r="29" spans="1:26" x14ac:dyDescent="0.3">
      <c r="A29" s="55" t="s">
        <v>811</v>
      </c>
      <c r="B29" s="10" t="s">
        <v>843</v>
      </c>
      <c r="C29" s="10" t="s">
        <v>844</v>
      </c>
      <c r="D29" s="11">
        <v>45401</v>
      </c>
      <c r="E29" s="12">
        <v>170000</v>
      </c>
      <c r="F29" s="10" t="s">
        <v>27</v>
      </c>
      <c r="G29" s="10" t="s">
        <v>28</v>
      </c>
      <c r="H29" s="12">
        <v>170000</v>
      </c>
      <c r="I29" s="12">
        <v>62100</v>
      </c>
      <c r="J29" s="13">
        <f t="shared" si="0"/>
        <v>36.529411764705884</v>
      </c>
      <c r="K29" s="12">
        <v>146118</v>
      </c>
      <c r="L29" s="12">
        <v>6330</v>
      </c>
      <c r="M29" s="12">
        <f t="shared" si="1"/>
        <v>163670</v>
      </c>
      <c r="N29" s="12">
        <v>69894</v>
      </c>
      <c r="O29" s="14">
        <f t="shared" si="2"/>
        <v>2.3416888431052736</v>
      </c>
      <c r="P29" s="15">
        <v>1001</v>
      </c>
      <c r="Q29" s="16">
        <f t="shared" si="3"/>
        <v>163.50649350649351</v>
      </c>
      <c r="R29" s="17" t="s">
        <v>811</v>
      </c>
      <c r="S29" s="18">
        <f>ABS(O52-O29)*100</f>
        <v>234.16888431052735</v>
      </c>
      <c r="T29" s="10" t="s">
        <v>30</v>
      </c>
      <c r="U29" s="10" t="s">
        <v>36</v>
      </c>
      <c r="V29" s="12">
        <v>6330</v>
      </c>
      <c r="W29" s="10" t="s">
        <v>31</v>
      </c>
      <c r="X29" s="10" t="s">
        <v>812</v>
      </c>
      <c r="Y29" s="10" t="s">
        <v>33</v>
      </c>
      <c r="Z29" s="10">
        <v>43</v>
      </c>
    </row>
    <row r="30" spans="1:26" x14ac:dyDescent="0.3">
      <c r="A30" s="55" t="s">
        <v>811</v>
      </c>
      <c r="B30" s="10" t="s">
        <v>873</v>
      </c>
      <c r="C30" s="10" t="s">
        <v>874</v>
      </c>
      <c r="D30" s="11">
        <v>45127</v>
      </c>
      <c r="E30" s="12">
        <v>146500</v>
      </c>
      <c r="F30" s="10" t="s">
        <v>27</v>
      </c>
      <c r="G30" s="10" t="s">
        <v>28</v>
      </c>
      <c r="H30" s="12">
        <v>146500</v>
      </c>
      <c r="I30" s="12">
        <v>43700</v>
      </c>
      <c r="J30" s="13">
        <f t="shared" si="0"/>
        <v>29.829351535836178</v>
      </c>
      <c r="K30" s="12">
        <v>125318</v>
      </c>
      <c r="L30" s="12">
        <v>5474</v>
      </c>
      <c r="M30" s="12">
        <f t="shared" si="1"/>
        <v>141026</v>
      </c>
      <c r="N30" s="12">
        <v>59922</v>
      </c>
      <c r="O30" s="14">
        <f t="shared" si="2"/>
        <v>2.3534928740696239</v>
      </c>
      <c r="P30" s="15">
        <v>816</v>
      </c>
      <c r="Q30" s="16">
        <f t="shared" si="3"/>
        <v>172.82598039215685</v>
      </c>
      <c r="R30" s="17" t="s">
        <v>811</v>
      </c>
      <c r="S30" s="18" t="e">
        <f>ABS(#REF!-O30)*100</f>
        <v>#REF!</v>
      </c>
      <c r="T30" s="10" t="s">
        <v>30</v>
      </c>
      <c r="U30" s="10" t="s">
        <v>36</v>
      </c>
      <c r="V30" s="12">
        <v>5474</v>
      </c>
      <c r="W30" s="10" t="s">
        <v>31</v>
      </c>
      <c r="X30" s="10" t="s">
        <v>812</v>
      </c>
      <c r="Y30" s="10" t="s">
        <v>33</v>
      </c>
      <c r="Z30" s="10">
        <v>45</v>
      </c>
    </row>
    <row r="31" spans="1:26" x14ac:dyDescent="0.3">
      <c r="A31" s="56" t="s">
        <v>811</v>
      </c>
      <c r="B31" s="19" t="s">
        <v>831</v>
      </c>
      <c r="C31" s="19" t="s">
        <v>832</v>
      </c>
      <c r="D31" s="20">
        <v>45230</v>
      </c>
      <c r="E31" s="21">
        <v>125000</v>
      </c>
      <c r="F31" s="19" t="s">
        <v>27</v>
      </c>
      <c r="G31" s="19" t="s">
        <v>28</v>
      </c>
      <c r="H31" s="21">
        <v>125000</v>
      </c>
      <c r="I31" s="21">
        <v>36800</v>
      </c>
      <c r="J31" s="22">
        <f t="shared" si="0"/>
        <v>29.439999999999998</v>
      </c>
      <c r="K31" s="21">
        <v>105698</v>
      </c>
      <c r="L31" s="21">
        <v>6330</v>
      </c>
      <c r="M31" s="21">
        <f t="shared" si="1"/>
        <v>118670</v>
      </c>
      <c r="N31" s="21">
        <v>49684</v>
      </c>
      <c r="O31" s="23">
        <f t="shared" si="2"/>
        <v>2.3884952902342809</v>
      </c>
      <c r="P31" s="24">
        <v>754</v>
      </c>
      <c r="Q31" s="25">
        <f t="shared" si="3"/>
        <v>157.38726790450929</v>
      </c>
      <c r="R31" s="26" t="s">
        <v>811</v>
      </c>
      <c r="S31" s="27">
        <f>ABS(O60-O31)*100</f>
        <v>238.84952902342809</v>
      </c>
      <c r="T31" s="19" t="s">
        <v>30</v>
      </c>
      <c r="U31" s="19" t="s">
        <v>36</v>
      </c>
      <c r="V31" s="21">
        <v>6330</v>
      </c>
      <c r="W31" s="19" t="s">
        <v>31</v>
      </c>
      <c r="X31" s="19" t="s">
        <v>812</v>
      </c>
      <c r="Y31" s="19" t="s">
        <v>33</v>
      </c>
      <c r="Z31" s="19">
        <v>45</v>
      </c>
    </row>
    <row r="32" spans="1:26" x14ac:dyDescent="0.3">
      <c r="A32" s="56" t="s">
        <v>811</v>
      </c>
      <c r="B32" s="19" t="s">
        <v>859</v>
      </c>
      <c r="C32" s="19" t="s">
        <v>860</v>
      </c>
      <c r="D32" s="20">
        <v>45455</v>
      </c>
      <c r="E32" s="21">
        <v>136000</v>
      </c>
      <c r="F32" s="19" t="s">
        <v>27</v>
      </c>
      <c r="G32" s="19" t="s">
        <v>28</v>
      </c>
      <c r="H32" s="21">
        <v>136000</v>
      </c>
      <c r="I32" s="21">
        <v>46100</v>
      </c>
      <c r="J32" s="22">
        <f t="shared" si="0"/>
        <v>33.897058823529413</v>
      </c>
      <c r="K32" s="21">
        <v>112732</v>
      </c>
      <c r="L32" s="21">
        <v>6330</v>
      </c>
      <c r="M32" s="21">
        <f t="shared" si="1"/>
        <v>129670</v>
      </c>
      <c r="N32" s="21">
        <v>53201</v>
      </c>
      <c r="O32" s="23">
        <f t="shared" si="2"/>
        <v>2.4373601999962409</v>
      </c>
      <c r="P32" s="24">
        <v>696</v>
      </c>
      <c r="Q32" s="25">
        <f t="shared" si="3"/>
        <v>186.30747126436782</v>
      </c>
      <c r="R32" s="26" t="s">
        <v>811</v>
      </c>
      <c r="S32" s="27">
        <f>ABS(O45-O32)*100</f>
        <v>205.54370776533028</v>
      </c>
      <c r="T32" s="19" t="s">
        <v>30</v>
      </c>
      <c r="U32" s="19" t="s">
        <v>36</v>
      </c>
      <c r="V32" s="21">
        <v>6330</v>
      </c>
      <c r="W32" s="19" t="s">
        <v>31</v>
      </c>
      <c r="X32" s="19" t="s">
        <v>812</v>
      </c>
      <c r="Y32" s="19" t="s">
        <v>33</v>
      </c>
      <c r="Z32" s="19">
        <v>43</v>
      </c>
    </row>
    <row r="33" spans="1:26" x14ac:dyDescent="0.3">
      <c r="A33" s="55" t="s">
        <v>811</v>
      </c>
      <c r="B33" s="10" t="s">
        <v>835</v>
      </c>
      <c r="C33" s="10" t="s">
        <v>836</v>
      </c>
      <c r="D33" s="11">
        <v>45737</v>
      </c>
      <c r="E33" s="12">
        <v>140000</v>
      </c>
      <c r="F33" s="10" t="s">
        <v>27</v>
      </c>
      <c r="G33" s="10" t="s">
        <v>28</v>
      </c>
      <c r="H33" s="12">
        <v>140000</v>
      </c>
      <c r="I33" s="12">
        <v>47000</v>
      </c>
      <c r="J33" s="13">
        <f t="shared" si="0"/>
        <v>33.571428571428569</v>
      </c>
      <c r="K33" s="12">
        <v>115002</v>
      </c>
      <c r="L33" s="12">
        <v>6330</v>
      </c>
      <c r="M33" s="12">
        <f t="shared" si="1"/>
        <v>133670</v>
      </c>
      <c r="N33" s="12">
        <v>54336</v>
      </c>
      <c r="O33" s="14">
        <f t="shared" si="2"/>
        <v>2.4600633097762072</v>
      </c>
      <c r="P33" s="15">
        <v>696</v>
      </c>
      <c r="Q33" s="16">
        <f t="shared" si="3"/>
        <v>192.05459770114942</v>
      </c>
      <c r="R33" s="17" t="s">
        <v>811</v>
      </c>
      <c r="S33" s="18">
        <f>ABS(O60-O33)*100</f>
        <v>246.00633097762073</v>
      </c>
      <c r="T33" s="10" t="s">
        <v>30</v>
      </c>
      <c r="U33" s="10" t="s">
        <v>31</v>
      </c>
      <c r="V33" s="12">
        <v>6330</v>
      </c>
      <c r="W33" s="10" t="s">
        <v>31</v>
      </c>
      <c r="X33" s="10" t="s">
        <v>812</v>
      </c>
      <c r="Y33" s="10" t="s">
        <v>33</v>
      </c>
      <c r="Z33" s="10">
        <v>45</v>
      </c>
    </row>
    <row r="34" spans="1:26" x14ac:dyDescent="0.3">
      <c r="A34" s="55" t="s">
        <v>811</v>
      </c>
      <c r="B34" s="10" t="s">
        <v>845</v>
      </c>
      <c r="C34" s="10" t="s">
        <v>846</v>
      </c>
      <c r="D34" s="11">
        <v>45565</v>
      </c>
      <c r="E34" s="12">
        <v>189900</v>
      </c>
      <c r="F34" s="10" t="s">
        <v>27</v>
      </c>
      <c r="G34" s="10" t="s">
        <v>28</v>
      </c>
      <c r="H34" s="12">
        <v>189900</v>
      </c>
      <c r="I34" s="12">
        <v>61400</v>
      </c>
      <c r="J34" s="13">
        <f t="shared" si="0"/>
        <v>32.332806740389678</v>
      </c>
      <c r="K34" s="12">
        <v>149615</v>
      </c>
      <c r="L34" s="12">
        <v>14127</v>
      </c>
      <c r="M34" s="12">
        <f t="shared" si="1"/>
        <v>175773</v>
      </c>
      <c r="N34" s="12">
        <v>67744</v>
      </c>
      <c r="O34" s="14">
        <f t="shared" si="2"/>
        <v>2.5946652102031176</v>
      </c>
      <c r="P34" s="15">
        <v>1018</v>
      </c>
      <c r="Q34" s="16">
        <f t="shared" si="3"/>
        <v>172.66502946954813</v>
      </c>
      <c r="R34" s="17" t="s">
        <v>811</v>
      </c>
      <c r="S34" s="18">
        <f>ABS(O56-O34)*100</f>
        <v>259.46652102031175</v>
      </c>
      <c r="T34" s="10" t="s">
        <v>30</v>
      </c>
      <c r="U34" s="10" t="s">
        <v>36</v>
      </c>
      <c r="V34" s="12">
        <v>14127</v>
      </c>
      <c r="W34" s="10" t="s">
        <v>31</v>
      </c>
      <c r="X34" s="10" t="s">
        <v>812</v>
      </c>
      <c r="Y34" s="10" t="s">
        <v>33</v>
      </c>
      <c r="Z34" s="10">
        <v>43</v>
      </c>
    </row>
    <row r="35" spans="1:26" x14ac:dyDescent="0.3">
      <c r="A35" s="55" t="s">
        <v>811</v>
      </c>
      <c r="B35" s="10" t="s">
        <v>809</v>
      </c>
      <c r="C35" s="10" t="s">
        <v>810</v>
      </c>
      <c r="D35" s="11">
        <v>45716</v>
      </c>
      <c r="E35" s="12">
        <v>168000</v>
      </c>
      <c r="F35" s="10" t="s">
        <v>27</v>
      </c>
      <c r="G35" s="10" t="s">
        <v>28</v>
      </c>
      <c r="H35" s="12">
        <v>168000</v>
      </c>
      <c r="I35" s="12">
        <v>53100</v>
      </c>
      <c r="J35" s="13">
        <f t="shared" si="0"/>
        <v>31.607142857142854</v>
      </c>
      <c r="K35" s="12">
        <v>130396</v>
      </c>
      <c r="L35" s="12">
        <v>8454</v>
      </c>
      <c r="M35" s="12">
        <f t="shared" si="1"/>
        <v>159546</v>
      </c>
      <c r="N35" s="12">
        <v>60971</v>
      </c>
      <c r="O35" s="14">
        <f t="shared" si="2"/>
        <v>2.616752226468321</v>
      </c>
      <c r="P35" s="15">
        <v>949</v>
      </c>
      <c r="Q35" s="16">
        <f t="shared" si="3"/>
        <v>168.12012644889359</v>
      </c>
      <c r="R35" s="17" t="s">
        <v>811</v>
      </c>
      <c r="S35" s="18">
        <f>ABS(O74-O35)*100</f>
        <v>261.67522264683208</v>
      </c>
      <c r="T35" s="10" t="s">
        <v>30</v>
      </c>
      <c r="U35" s="10" t="s">
        <v>31</v>
      </c>
      <c r="V35" s="12">
        <v>6330</v>
      </c>
      <c r="W35" s="10" t="s">
        <v>31</v>
      </c>
      <c r="X35" s="10" t="s">
        <v>812</v>
      </c>
      <c r="Y35" s="10" t="s">
        <v>33</v>
      </c>
      <c r="Z35" s="10">
        <v>45</v>
      </c>
    </row>
    <row r="36" spans="1:26" x14ac:dyDescent="0.3">
      <c r="A36" s="56" t="s">
        <v>811</v>
      </c>
      <c r="B36" s="19" t="s">
        <v>877</v>
      </c>
      <c r="C36" s="19" t="s">
        <v>878</v>
      </c>
      <c r="D36" s="20">
        <v>45685</v>
      </c>
      <c r="E36" s="21">
        <v>139000</v>
      </c>
      <c r="F36" s="19" t="s">
        <v>27</v>
      </c>
      <c r="G36" s="19" t="s">
        <v>28</v>
      </c>
      <c r="H36" s="21">
        <v>139000</v>
      </c>
      <c r="I36" s="21">
        <v>43300</v>
      </c>
      <c r="J36" s="22">
        <f t="shared" si="0"/>
        <v>31.151079136690647</v>
      </c>
      <c r="K36" s="21">
        <v>106883</v>
      </c>
      <c r="L36" s="21">
        <v>5651</v>
      </c>
      <c r="M36" s="21">
        <f t="shared" si="1"/>
        <v>133349</v>
      </c>
      <c r="N36" s="21">
        <v>50616</v>
      </c>
      <c r="O36" s="23">
        <f t="shared" si="2"/>
        <v>2.6345226805753121</v>
      </c>
      <c r="P36" s="24">
        <v>754</v>
      </c>
      <c r="Q36" s="25">
        <f t="shared" si="3"/>
        <v>176.85543766578249</v>
      </c>
      <c r="R36" s="26" t="s">
        <v>811</v>
      </c>
      <c r="S36" s="27">
        <f>ABS(O42-O36)*100</f>
        <v>263.45226805753123</v>
      </c>
      <c r="T36" s="19" t="s">
        <v>30</v>
      </c>
      <c r="U36" s="19" t="s">
        <v>31</v>
      </c>
      <c r="V36" s="21">
        <v>5651</v>
      </c>
      <c r="W36" s="19" t="s">
        <v>31</v>
      </c>
      <c r="X36" s="19" t="s">
        <v>812</v>
      </c>
      <c r="Y36" s="19" t="s">
        <v>33</v>
      </c>
      <c r="Z36" s="19">
        <v>45</v>
      </c>
    </row>
    <row r="37" spans="1:26" x14ac:dyDescent="0.3">
      <c r="A37" s="55" t="s">
        <v>811</v>
      </c>
      <c r="B37" s="10" t="s">
        <v>863</v>
      </c>
      <c r="C37" s="10" t="s">
        <v>864</v>
      </c>
      <c r="D37" s="11">
        <v>45460</v>
      </c>
      <c r="E37" s="12">
        <v>135000</v>
      </c>
      <c r="F37" s="10" t="s">
        <v>27</v>
      </c>
      <c r="G37" s="10" t="s">
        <v>28</v>
      </c>
      <c r="H37" s="12">
        <v>135000</v>
      </c>
      <c r="I37" s="12">
        <v>42100</v>
      </c>
      <c r="J37" s="13">
        <f t="shared" si="0"/>
        <v>31.185185185185183</v>
      </c>
      <c r="K37" s="12">
        <v>103662</v>
      </c>
      <c r="L37" s="12">
        <v>6330</v>
      </c>
      <c r="M37" s="12">
        <f t="shared" si="1"/>
        <v>128670</v>
      </c>
      <c r="N37" s="12">
        <v>48666</v>
      </c>
      <c r="O37" s="14">
        <f t="shared" si="2"/>
        <v>2.6439403279496978</v>
      </c>
      <c r="P37" s="15">
        <v>754</v>
      </c>
      <c r="Q37" s="16">
        <f t="shared" si="3"/>
        <v>170.64986737400531</v>
      </c>
      <c r="R37" s="17" t="s">
        <v>811</v>
      </c>
      <c r="S37" s="18">
        <f>ABS(O48-O37)*100</f>
        <v>264.3940327949698</v>
      </c>
      <c r="T37" s="10" t="s">
        <v>30</v>
      </c>
      <c r="U37" s="10" t="s">
        <v>36</v>
      </c>
      <c r="V37" s="12">
        <v>6330</v>
      </c>
      <c r="W37" s="10" t="s">
        <v>31</v>
      </c>
      <c r="X37" s="10" t="s">
        <v>812</v>
      </c>
      <c r="Y37" s="10" t="s">
        <v>33</v>
      </c>
      <c r="Z37" s="10">
        <v>45</v>
      </c>
    </row>
    <row r="38" spans="1:26" ht="15" thickBot="1" x14ac:dyDescent="0.35">
      <c r="A38" s="55" t="s">
        <v>811</v>
      </c>
      <c r="B38" s="10" t="s">
        <v>879</v>
      </c>
      <c r="C38" s="10" t="s">
        <v>880</v>
      </c>
      <c r="D38" s="11">
        <v>45597</v>
      </c>
      <c r="E38" s="12">
        <v>155000</v>
      </c>
      <c r="F38" s="10" t="s">
        <v>27</v>
      </c>
      <c r="G38" s="10" t="s">
        <v>28</v>
      </c>
      <c r="H38" s="12">
        <v>155000</v>
      </c>
      <c r="I38" s="12">
        <v>47900</v>
      </c>
      <c r="J38" s="13">
        <f t="shared" si="0"/>
        <v>30.903225806451612</v>
      </c>
      <c r="K38" s="12">
        <v>117209</v>
      </c>
      <c r="L38" s="12">
        <v>5651</v>
      </c>
      <c r="M38" s="12">
        <f t="shared" si="1"/>
        <v>149349</v>
      </c>
      <c r="N38" s="12">
        <v>55779</v>
      </c>
      <c r="O38" s="14">
        <f t="shared" si="2"/>
        <v>2.6775130425428926</v>
      </c>
      <c r="P38" s="15">
        <v>754</v>
      </c>
      <c r="Q38" s="16">
        <f t="shared" si="3"/>
        <v>198.07559681697612</v>
      </c>
      <c r="R38" s="17" t="s">
        <v>811</v>
      </c>
      <c r="S38" s="18">
        <f>ABS(O42-O38)*100</f>
        <v>267.75130425428927</v>
      </c>
      <c r="T38" s="10" t="s">
        <v>30</v>
      </c>
      <c r="U38" s="10" t="s">
        <v>31</v>
      </c>
      <c r="V38" s="12">
        <v>5651</v>
      </c>
      <c r="W38" s="10" t="s">
        <v>31</v>
      </c>
      <c r="X38" s="10" t="s">
        <v>812</v>
      </c>
      <c r="Y38" s="10" t="s">
        <v>33</v>
      </c>
      <c r="Z38" s="10">
        <v>45</v>
      </c>
    </row>
    <row r="39" spans="1:26" ht="15" thickTop="1" x14ac:dyDescent="0.3">
      <c r="A39" s="57"/>
      <c r="B39" s="37"/>
      <c r="C39" s="37"/>
      <c r="D39" s="38" t="s">
        <v>2766</v>
      </c>
      <c r="E39" s="39">
        <f>+SUM(E2:E38)</f>
        <v>5411600</v>
      </c>
      <c r="F39" s="37"/>
      <c r="G39" s="37"/>
      <c r="H39" s="39">
        <f>+SUM(H2:H38)</f>
        <v>5411600</v>
      </c>
      <c r="I39" s="39">
        <f>+SUM(I2:I38)</f>
        <v>2047800</v>
      </c>
      <c r="J39" s="40"/>
      <c r="K39" s="39">
        <f>+SUM(K2:K38)</f>
        <v>5299877</v>
      </c>
      <c r="L39" s="39"/>
      <c r="M39" s="39">
        <f>+SUM(M2:M38)</f>
        <v>5140157</v>
      </c>
      <c r="N39" s="39">
        <f>+SUM(N2:N38)</f>
        <v>2514217</v>
      </c>
      <c r="O39" s="41"/>
      <c r="P39" s="42"/>
      <c r="Q39" s="43">
        <f>AVERAGE(Q2:Q38)</f>
        <v>148.47704920219707</v>
      </c>
      <c r="R39" s="44"/>
      <c r="S39" s="45">
        <f>ABS(O41-O40)*100</f>
        <v>2.8973487677923071</v>
      </c>
      <c r="T39" s="37"/>
      <c r="U39" s="37"/>
      <c r="V39" s="39"/>
      <c r="W39" s="37"/>
      <c r="X39" s="37"/>
      <c r="Y39" s="37"/>
      <c r="Z39" s="37"/>
    </row>
    <row r="40" spans="1:26" x14ac:dyDescent="0.3">
      <c r="A40" s="58"/>
      <c r="B40" s="28"/>
      <c r="C40" s="28"/>
      <c r="D40" s="29"/>
      <c r="E40" s="30"/>
      <c r="F40" s="28"/>
      <c r="G40" s="28"/>
      <c r="H40" s="30"/>
      <c r="I40" s="30" t="s">
        <v>2767</v>
      </c>
      <c r="J40" s="31">
        <f>I39/H39*100</f>
        <v>37.840934289304457</v>
      </c>
      <c r="K40" s="30"/>
      <c r="L40" s="30"/>
      <c r="M40" s="30"/>
      <c r="N40" s="30" t="s">
        <v>2769</v>
      </c>
      <c r="O40" s="32">
        <f>M39/N39</f>
        <v>2.044436498520215</v>
      </c>
      <c r="P40" s="33"/>
      <c r="Q40" s="34" t="s">
        <v>2771</v>
      </c>
      <c r="R40" s="35">
        <f>STDEV(O2:O38)</f>
        <v>0.35419322047032048</v>
      </c>
      <c r="S40" s="36"/>
      <c r="T40" s="28"/>
      <c r="U40" s="28"/>
      <c r="V40" s="30"/>
      <c r="W40" s="28"/>
      <c r="X40" s="28"/>
      <c r="Y40" s="28"/>
      <c r="Z40" s="28"/>
    </row>
    <row r="41" spans="1:26" x14ac:dyDescent="0.3">
      <c r="A41" s="59"/>
      <c r="B41" s="46"/>
      <c r="C41" s="46"/>
      <c r="D41" s="47"/>
      <c r="E41" s="48"/>
      <c r="F41" s="46"/>
      <c r="G41" s="46"/>
      <c r="H41" s="48"/>
      <c r="I41" s="48" t="s">
        <v>2768</v>
      </c>
      <c r="J41" s="49">
        <f>STDEV(J2:J38)</f>
        <v>7.7540609277161581</v>
      </c>
      <c r="K41" s="48"/>
      <c r="L41" s="48"/>
      <c r="M41" s="48"/>
      <c r="N41" s="48" t="s">
        <v>2770</v>
      </c>
      <c r="O41" s="50">
        <f>AVERAGE(O2:O38)</f>
        <v>2.0734099861981381</v>
      </c>
      <c r="P41" s="51"/>
      <c r="Q41" s="52" t="s">
        <v>2772</v>
      </c>
      <c r="R41" s="54" t="e">
        <f>AVERAGE(S2:S38)</f>
        <v>#REF!</v>
      </c>
      <c r="S41" s="53" t="s">
        <v>2773</v>
      </c>
      <c r="T41" s="46" t="e">
        <f>+(R41/O41)</f>
        <v>#REF!</v>
      </c>
      <c r="U41" s="46"/>
      <c r="V41" s="48"/>
      <c r="W41" s="46"/>
      <c r="X41" s="46"/>
      <c r="Y41" s="46"/>
      <c r="Z41" s="46"/>
    </row>
    <row r="44" spans="1:26" x14ac:dyDescent="0.3">
      <c r="A44" s="60" t="s">
        <v>2811</v>
      </c>
    </row>
    <row r="45" spans="1:26" x14ac:dyDescent="0.3">
      <c r="A45" s="56" t="s">
        <v>811</v>
      </c>
      <c r="B45" s="19" t="s">
        <v>845</v>
      </c>
      <c r="C45" s="19" t="s">
        <v>846</v>
      </c>
      <c r="D45" s="20">
        <v>45481</v>
      </c>
      <c r="E45" s="21">
        <v>40000</v>
      </c>
      <c r="F45" s="19" t="s">
        <v>27</v>
      </c>
      <c r="G45" s="19" t="s">
        <v>28</v>
      </c>
      <c r="H45" s="21">
        <v>40000</v>
      </c>
      <c r="I45" s="21">
        <v>61400</v>
      </c>
      <c r="J45" s="22">
        <f>I45/H45*100</f>
        <v>153.5</v>
      </c>
      <c r="K45" s="21">
        <v>149615</v>
      </c>
      <c r="L45" s="21">
        <v>14127</v>
      </c>
      <c r="M45" s="21">
        <f>H45-L45</f>
        <v>25873</v>
      </c>
      <c r="N45" s="21">
        <v>67744</v>
      </c>
      <c r="O45" s="23">
        <f>M45/N45</f>
        <v>0.38192312234293813</v>
      </c>
      <c r="P45" s="24">
        <v>1018</v>
      </c>
      <c r="Q45" s="25">
        <f>M45/P45</f>
        <v>25.415520628683694</v>
      </c>
      <c r="R45" s="26" t="s">
        <v>811</v>
      </c>
      <c r="S45" s="27">
        <f>ABS(O69-O45)*100</f>
        <v>38.192312234293816</v>
      </c>
      <c r="T45" s="19" t="s">
        <v>30</v>
      </c>
      <c r="U45" s="19" t="s">
        <v>36</v>
      </c>
      <c r="V45" s="21">
        <v>14127</v>
      </c>
      <c r="W45" s="19" t="s">
        <v>31</v>
      </c>
      <c r="X45" s="19" t="s">
        <v>812</v>
      </c>
      <c r="Y45" s="19" t="s">
        <v>33</v>
      </c>
      <c r="Z45" s="19">
        <v>43</v>
      </c>
    </row>
    <row r="46" spans="1:26" x14ac:dyDescent="0.3">
      <c r="A46" s="55" t="s">
        <v>811</v>
      </c>
      <c r="B46" s="10" t="s">
        <v>879</v>
      </c>
      <c r="C46" s="10" t="s">
        <v>880</v>
      </c>
      <c r="D46" s="11">
        <v>45513</v>
      </c>
      <c r="E46" s="12">
        <v>55000</v>
      </c>
      <c r="F46" s="10" t="s">
        <v>27</v>
      </c>
      <c r="G46" s="10" t="s">
        <v>28</v>
      </c>
      <c r="H46" s="12">
        <v>55000</v>
      </c>
      <c r="I46" s="12">
        <v>47900</v>
      </c>
      <c r="J46" s="13">
        <f>I46/H46*100</f>
        <v>87.090909090909079</v>
      </c>
      <c r="K46" s="12">
        <v>117209</v>
      </c>
      <c r="L46" s="12">
        <v>5651</v>
      </c>
      <c r="M46" s="12">
        <f>H46-L46</f>
        <v>49349</v>
      </c>
      <c r="N46" s="12">
        <v>55779</v>
      </c>
      <c r="O46" s="14">
        <f>M46/N46</f>
        <v>0.88472364151383132</v>
      </c>
      <c r="P46" s="15">
        <v>754</v>
      </c>
      <c r="Q46" s="16">
        <f>M46/P46</f>
        <v>65.449602122015918</v>
      </c>
      <c r="R46" s="17" t="s">
        <v>811</v>
      </c>
      <c r="S46" s="18">
        <f>ABS(O52-O46)*100</f>
        <v>88.472364151383132</v>
      </c>
      <c r="T46" s="10" t="s">
        <v>30</v>
      </c>
      <c r="U46" s="10" t="s">
        <v>36</v>
      </c>
      <c r="V46" s="12">
        <v>5651</v>
      </c>
      <c r="W46" s="10" t="s">
        <v>31</v>
      </c>
      <c r="X46" s="10" t="s">
        <v>812</v>
      </c>
      <c r="Y46" s="10" t="s">
        <v>33</v>
      </c>
      <c r="Z46" s="10">
        <v>45</v>
      </c>
    </row>
    <row r="47" spans="1:26" x14ac:dyDescent="0.3">
      <c r="A47" s="55" t="s">
        <v>811</v>
      </c>
      <c r="B47" s="10" t="s">
        <v>819</v>
      </c>
      <c r="C47" s="10" t="s">
        <v>820</v>
      </c>
      <c r="D47" s="11">
        <v>45563</v>
      </c>
      <c r="E47" s="12">
        <v>150000</v>
      </c>
      <c r="F47" s="10" t="s">
        <v>27</v>
      </c>
      <c r="G47" s="10" t="s">
        <v>28</v>
      </c>
      <c r="H47" s="12">
        <v>150000</v>
      </c>
      <c r="I47" s="12">
        <v>26500</v>
      </c>
      <c r="J47" s="13">
        <f>I47/H47*100</f>
        <v>17.666666666666668</v>
      </c>
      <c r="K47" s="12">
        <v>62416</v>
      </c>
      <c r="L47" s="12">
        <v>6330</v>
      </c>
      <c r="M47" s="12">
        <f>H47-L47</f>
        <v>143670</v>
      </c>
      <c r="N47" s="12">
        <v>28043</v>
      </c>
      <c r="O47" s="14">
        <f>M47/N47</f>
        <v>5.1232036515351425</v>
      </c>
      <c r="P47" s="15">
        <v>949</v>
      </c>
      <c r="Q47" s="16">
        <f>M47/P47</f>
        <v>151.39093782929399</v>
      </c>
      <c r="R47" s="17" t="s">
        <v>811</v>
      </c>
      <c r="S47" s="18">
        <f>ABS(O83-O47)*100</f>
        <v>512.32036515351422</v>
      </c>
      <c r="T47" s="10" t="s">
        <v>30</v>
      </c>
      <c r="U47" s="10" t="s">
        <v>31</v>
      </c>
      <c r="V47" s="12">
        <v>6330</v>
      </c>
      <c r="W47" s="10" t="s">
        <v>31</v>
      </c>
      <c r="X47" s="10" t="s">
        <v>812</v>
      </c>
      <c r="Y47" s="10" t="s">
        <v>33</v>
      </c>
      <c r="Z47" s="10">
        <v>21</v>
      </c>
    </row>
  </sheetData>
  <sortState xmlns:xlrd2="http://schemas.microsoft.com/office/spreadsheetml/2017/richdata2" ref="A2:Z38">
    <sortCondition ref="O2:O38"/>
  </sortState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818A7-02C9-458A-9D42-E1A0FCE90DAF}">
  <dimension ref="A1:Z10"/>
  <sheetViews>
    <sheetView zoomScaleNormal="100" workbookViewId="0">
      <selection activeCell="A10" sqref="A10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903</v>
      </c>
      <c r="B2" s="10" t="s">
        <v>901</v>
      </c>
      <c r="C2" s="10" t="s">
        <v>902</v>
      </c>
      <c r="D2" s="11">
        <v>45469</v>
      </c>
      <c r="E2" s="12">
        <v>170000</v>
      </c>
      <c r="F2" s="10" t="s">
        <v>27</v>
      </c>
      <c r="G2" s="10" t="s">
        <v>28</v>
      </c>
      <c r="H2" s="12">
        <v>170000</v>
      </c>
      <c r="I2" s="12">
        <v>77500</v>
      </c>
      <c r="J2" s="13">
        <f t="shared" ref="J2:J3" si="0">I2/H2*100</f>
        <v>45.588235294117645</v>
      </c>
      <c r="K2" s="12">
        <v>160176</v>
      </c>
      <c r="L2" s="12">
        <v>6840</v>
      </c>
      <c r="M2" s="12">
        <f t="shared" ref="M2:M3" si="1">H2-L2</f>
        <v>163160</v>
      </c>
      <c r="N2" s="12">
        <v>97356</v>
      </c>
      <c r="O2" s="14">
        <f t="shared" ref="O2:O3" si="2">M2/N2</f>
        <v>1.6759110891984059</v>
      </c>
      <c r="P2" s="15">
        <v>1330</v>
      </c>
      <c r="Q2" s="16">
        <f t="shared" ref="Q2:Q3" si="3">M2/P2</f>
        <v>122.67669172932331</v>
      </c>
      <c r="R2" s="17" t="s">
        <v>903</v>
      </c>
      <c r="S2" s="18">
        <f>ABS(O6-O2)*100</f>
        <v>3.4904863936582098</v>
      </c>
      <c r="T2" s="10" t="s">
        <v>43</v>
      </c>
      <c r="U2" s="10" t="s">
        <v>36</v>
      </c>
      <c r="V2" s="12">
        <v>6840</v>
      </c>
      <c r="W2" s="10" t="s">
        <v>31</v>
      </c>
      <c r="X2" s="10" t="s">
        <v>904</v>
      </c>
      <c r="Y2" s="10" t="s">
        <v>33</v>
      </c>
      <c r="Z2" s="10">
        <v>45</v>
      </c>
    </row>
    <row r="3" spans="1:26" ht="15" thickBot="1" x14ac:dyDescent="0.35">
      <c r="A3" s="56" t="s">
        <v>903</v>
      </c>
      <c r="B3" s="19" t="s">
        <v>907</v>
      </c>
      <c r="C3" s="19" t="s">
        <v>908</v>
      </c>
      <c r="D3" s="20">
        <v>45121</v>
      </c>
      <c r="E3" s="21">
        <v>108000</v>
      </c>
      <c r="F3" s="19" t="s">
        <v>27</v>
      </c>
      <c r="G3" s="19" t="s">
        <v>28</v>
      </c>
      <c r="H3" s="21">
        <v>108000</v>
      </c>
      <c r="I3" s="21">
        <v>46400</v>
      </c>
      <c r="J3" s="22">
        <f t="shared" si="0"/>
        <v>42.962962962962962</v>
      </c>
      <c r="K3" s="21">
        <v>106105</v>
      </c>
      <c r="L3" s="21">
        <v>10076</v>
      </c>
      <c r="M3" s="21">
        <f t="shared" si="1"/>
        <v>97924</v>
      </c>
      <c r="N3" s="21">
        <v>60970</v>
      </c>
      <c r="O3" s="23">
        <f t="shared" si="2"/>
        <v>1.6061013613252419</v>
      </c>
      <c r="P3" s="24">
        <v>949</v>
      </c>
      <c r="Q3" s="25">
        <f t="shared" si="3"/>
        <v>103.18651211801897</v>
      </c>
      <c r="R3" s="26" t="s">
        <v>903</v>
      </c>
      <c r="S3" s="27">
        <f>ABS(O6-O3)*100</f>
        <v>3.4904863936581876</v>
      </c>
      <c r="T3" s="19" t="s">
        <v>30</v>
      </c>
      <c r="U3" s="19" t="s">
        <v>36</v>
      </c>
      <c r="V3" s="21">
        <v>9033</v>
      </c>
      <c r="W3" s="19" t="s">
        <v>31</v>
      </c>
      <c r="X3" s="19" t="s">
        <v>904</v>
      </c>
      <c r="Y3" s="19" t="s">
        <v>33</v>
      </c>
      <c r="Z3" s="19">
        <v>45</v>
      </c>
    </row>
    <row r="4" spans="1:26" ht="15" thickTop="1" x14ac:dyDescent="0.3">
      <c r="A4" s="57"/>
      <c r="B4" s="37"/>
      <c r="C4" s="37"/>
      <c r="D4" s="38" t="s">
        <v>2766</v>
      </c>
      <c r="E4" s="39">
        <f>+SUM(E2:E3)</f>
        <v>278000</v>
      </c>
      <c r="F4" s="37"/>
      <c r="G4" s="37"/>
      <c r="H4" s="39">
        <f>+SUM(H2:H3)</f>
        <v>278000</v>
      </c>
      <c r="I4" s="39">
        <f>+SUM(I2:I3)</f>
        <v>123900</v>
      </c>
      <c r="J4" s="40"/>
      <c r="K4" s="39">
        <f>+SUM(K2:K3)</f>
        <v>266281</v>
      </c>
      <c r="L4" s="39"/>
      <c r="M4" s="39">
        <f>+SUM(M2:M3)</f>
        <v>261084</v>
      </c>
      <c r="N4" s="39">
        <f>+SUM(N2:N3)</f>
        <v>158326</v>
      </c>
      <c r="O4" s="41"/>
      <c r="P4" s="42"/>
      <c r="Q4" s="43">
        <f>AVERAGE(Q2:Q3)</f>
        <v>112.93160192367114</v>
      </c>
      <c r="R4" s="44"/>
      <c r="S4" s="45">
        <f>ABS(O6-O5)*100</f>
        <v>0.80217297171436552</v>
      </c>
      <c r="T4" s="37"/>
      <c r="U4" s="37"/>
      <c r="V4" s="39"/>
      <c r="W4" s="37"/>
      <c r="X4" s="37"/>
      <c r="Y4" s="37"/>
      <c r="Z4" s="37"/>
    </row>
    <row r="5" spans="1:26" x14ac:dyDescent="0.3">
      <c r="A5" s="58"/>
      <c r="B5" s="28"/>
      <c r="C5" s="28"/>
      <c r="D5" s="29"/>
      <c r="E5" s="30"/>
      <c r="F5" s="28"/>
      <c r="G5" s="28"/>
      <c r="H5" s="30"/>
      <c r="I5" s="30" t="s">
        <v>2767</v>
      </c>
      <c r="J5" s="31">
        <f>I4/H4*100</f>
        <v>44.568345323741013</v>
      </c>
      <c r="K5" s="30"/>
      <c r="L5" s="30"/>
      <c r="M5" s="30"/>
      <c r="N5" s="30" t="s">
        <v>2769</v>
      </c>
      <c r="O5" s="32">
        <f>M4/N4</f>
        <v>1.6490279549789675</v>
      </c>
      <c r="P5" s="33"/>
      <c r="Q5" s="34" t="s">
        <v>2771</v>
      </c>
      <c r="R5" s="35">
        <f>STDEV(O2:O3)</f>
        <v>4.9362931971901787E-2</v>
      </c>
      <c r="S5" s="36"/>
      <c r="T5" s="28"/>
      <c r="U5" s="28"/>
      <c r="V5" s="30"/>
      <c r="W5" s="28"/>
      <c r="X5" s="28"/>
      <c r="Y5" s="28"/>
      <c r="Z5" s="28"/>
    </row>
    <row r="6" spans="1:26" x14ac:dyDescent="0.3">
      <c r="A6" s="59"/>
      <c r="B6" s="46"/>
      <c r="C6" s="46"/>
      <c r="D6" s="47"/>
      <c r="E6" s="48"/>
      <c r="F6" s="46"/>
      <c r="G6" s="46"/>
      <c r="H6" s="48"/>
      <c r="I6" s="48" t="s">
        <v>2768</v>
      </c>
      <c r="J6" s="49">
        <f>STDEV(J2:J3)</f>
        <v>1.856347867820892</v>
      </c>
      <c r="K6" s="48"/>
      <c r="L6" s="48"/>
      <c r="M6" s="48"/>
      <c r="N6" s="48" t="s">
        <v>2770</v>
      </c>
      <c r="O6" s="50">
        <f>AVERAGE(O2:O3)</f>
        <v>1.6410062252618238</v>
      </c>
      <c r="P6" s="51"/>
      <c r="Q6" s="52" t="s">
        <v>2772</v>
      </c>
      <c r="R6" s="54">
        <f>AVERAGE(S2:S3)</f>
        <v>3.4904863936581987</v>
      </c>
      <c r="S6" s="53" t="s">
        <v>2773</v>
      </c>
      <c r="T6" s="46">
        <f>+(R6/O6)</f>
        <v>2.1270403121726664</v>
      </c>
      <c r="U6" s="46"/>
      <c r="V6" s="48"/>
      <c r="W6" s="46"/>
      <c r="X6" s="46"/>
      <c r="Y6" s="46"/>
      <c r="Z6" s="46"/>
    </row>
    <row r="9" spans="1:26" x14ac:dyDescent="0.3">
      <c r="A9" s="60" t="s">
        <v>2811</v>
      </c>
    </row>
    <row r="10" spans="1:26" x14ac:dyDescent="0.3">
      <c r="A10" s="55" t="s">
        <v>903</v>
      </c>
      <c r="B10" s="10" t="s">
        <v>905</v>
      </c>
      <c r="C10" s="10" t="s">
        <v>906</v>
      </c>
      <c r="D10" s="11">
        <v>45743</v>
      </c>
      <c r="E10" s="12">
        <v>194880</v>
      </c>
      <c r="F10" s="10" t="s">
        <v>27</v>
      </c>
      <c r="G10" s="10" t="s">
        <v>28</v>
      </c>
      <c r="H10" s="12">
        <v>194880</v>
      </c>
      <c r="I10" s="12">
        <v>62800</v>
      </c>
      <c r="J10" s="13">
        <f t="shared" ref="J10" si="4">I10/H10*100</f>
        <v>32.22495894909688</v>
      </c>
      <c r="K10" s="12">
        <v>131005</v>
      </c>
      <c r="L10" s="12">
        <v>13680</v>
      </c>
      <c r="M10" s="12">
        <f t="shared" ref="M10" si="5">H10-L10</f>
        <v>181200</v>
      </c>
      <c r="N10" s="12">
        <v>74492</v>
      </c>
      <c r="O10" s="14">
        <f t="shared" ref="O10" si="6">M10/N10</f>
        <v>2.4324759705740213</v>
      </c>
      <c r="P10" s="15">
        <v>1038</v>
      </c>
      <c r="Q10" s="16">
        <f t="shared" ref="Q10" si="7">M10/P10</f>
        <v>174.5664739884393</v>
      </c>
      <c r="R10" s="17" t="s">
        <v>903</v>
      </c>
      <c r="S10" s="18">
        <f>ABS(O14-O10)*100</f>
        <v>243.24759705740212</v>
      </c>
      <c r="T10" s="10" t="s">
        <v>43</v>
      </c>
      <c r="U10" s="10" t="s">
        <v>31</v>
      </c>
      <c r="V10" s="12">
        <v>13680</v>
      </c>
      <c r="W10" s="10" t="s">
        <v>31</v>
      </c>
      <c r="X10" s="10" t="s">
        <v>904</v>
      </c>
      <c r="Y10" s="10" t="s">
        <v>33</v>
      </c>
      <c r="Z10" s="10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5CF1D-36D7-432A-BD01-74B547BE93DC}">
  <dimension ref="A1:Z51"/>
  <sheetViews>
    <sheetView topLeftCell="A19" workbookViewId="0">
      <selection activeCell="M21" sqref="M21"/>
    </sheetView>
  </sheetViews>
  <sheetFormatPr defaultRowHeight="14.4" x14ac:dyDescent="0.3"/>
  <cols>
    <col min="1" max="1" width="8.6640625" bestFit="1" customWidth="1" collapsed="1"/>
    <col min="2" max="2" width="16.88671875" bestFit="1" customWidth="1" collapsed="1"/>
    <col min="3" max="3" width="20.554687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21.5546875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5.8867187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6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10" t="s">
        <v>2468</v>
      </c>
      <c r="B2" s="10" t="s">
        <v>2466</v>
      </c>
      <c r="C2" s="10" t="s">
        <v>2467</v>
      </c>
      <c r="D2" s="11">
        <v>45499</v>
      </c>
      <c r="E2" s="12">
        <v>80000</v>
      </c>
      <c r="F2" s="10" t="s">
        <v>27</v>
      </c>
      <c r="G2" s="10" t="s">
        <v>28</v>
      </c>
      <c r="H2" s="12">
        <v>80000</v>
      </c>
      <c r="I2" s="12">
        <v>51200</v>
      </c>
      <c r="J2" s="13">
        <f t="shared" ref="J2:J40" si="0">I2/H2*100</f>
        <v>64</v>
      </c>
      <c r="K2" s="12">
        <v>112076</v>
      </c>
      <c r="L2" s="12">
        <v>17869</v>
      </c>
      <c r="M2" s="12">
        <f t="shared" ref="M2:M40" si="1">H2-L2</f>
        <v>62131</v>
      </c>
      <c r="N2" s="12">
        <v>85642</v>
      </c>
      <c r="O2" s="14">
        <f t="shared" ref="O2:O40" si="2">M2/N2</f>
        <v>0.72547348263702394</v>
      </c>
      <c r="P2" s="15">
        <v>1179</v>
      </c>
      <c r="Q2" s="16">
        <f t="shared" ref="Q2:Q40" si="3">M2/P2</f>
        <v>52.698049194232404</v>
      </c>
      <c r="R2" s="17" t="s">
        <v>2468</v>
      </c>
      <c r="S2" s="18" t="e">
        <f>ABS(#REF!-O2)*100</f>
        <v>#REF!</v>
      </c>
      <c r="T2" s="10" t="s">
        <v>147</v>
      </c>
      <c r="U2" s="10" t="s">
        <v>36</v>
      </c>
      <c r="V2" s="12">
        <v>17869</v>
      </c>
      <c r="W2" s="10" t="s">
        <v>31</v>
      </c>
      <c r="X2" s="10" t="s">
        <v>2469</v>
      </c>
      <c r="Y2" s="10" t="s">
        <v>33</v>
      </c>
      <c r="Z2" s="10">
        <v>45</v>
      </c>
    </row>
    <row r="3" spans="1:26" x14ac:dyDescent="0.3">
      <c r="A3" s="19" t="s">
        <v>911</v>
      </c>
      <c r="B3" s="19" t="s">
        <v>917</v>
      </c>
      <c r="C3" s="19" t="s">
        <v>918</v>
      </c>
      <c r="D3" s="20">
        <v>45649</v>
      </c>
      <c r="E3" s="21">
        <v>142500</v>
      </c>
      <c r="F3" s="19" t="s">
        <v>69</v>
      </c>
      <c r="G3" s="19" t="s">
        <v>28</v>
      </c>
      <c r="H3" s="21">
        <v>142500</v>
      </c>
      <c r="I3" s="21">
        <v>74800</v>
      </c>
      <c r="J3" s="22">
        <f t="shared" si="0"/>
        <v>52.491228070175445</v>
      </c>
      <c r="K3" s="21">
        <v>311983</v>
      </c>
      <c r="L3" s="21">
        <v>38769</v>
      </c>
      <c r="M3" s="21">
        <f t="shared" si="1"/>
        <v>103731</v>
      </c>
      <c r="N3" s="21">
        <v>140831</v>
      </c>
      <c r="O3" s="23">
        <f t="shared" si="2"/>
        <v>0.73656368271190287</v>
      </c>
      <c r="P3" s="24">
        <v>2350</v>
      </c>
      <c r="Q3" s="25">
        <f t="shared" si="3"/>
        <v>44.140851063829786</v>
      </c>
      <c r="R3" s="26" t="s">
        <v>911</v>
      </c>
      <c r="S3" s="27">
        <f>ABS(O42-O3)*100</f>
        <v>79.938651857429505</v>
      </c>
      <c r="T3" s="19" t="s">
        <v>30</v>
      </c>
      <c r="U3" s="19" t="s">
        <v>31</v>
      </c>
      <c r="V3" s="21">
        <v>33620</v>
      </c>
      <c r="W3" s="19" t="s">
        <v>31</v>
      </c>
      <c r="X3" s="19" t="s">
        <v>912</v>
      </c>
      <c r="Y3" s="19" t="s">
        <v>33</v>
      </c>
      <c r="Z3" s="19">
        <v>45</v>
      </c>
    </row>
    <row r="4" spans="1:26" x14ac:dyDescent="0.3">
      <c r="A4" s="10" t="s">
        <v>2328</v>
      </c>
      <c r="B4" s="10" t="s">
        <v>2326</v>
      </c>
      <c r="C4" s="10" t="s">
        <v>2327</v>
      </c>
      <c r="D4" s="11">
        <v>45086</v>
      </c>
      <c r="E4" s="12">
        <v>515000</v>
      </c>
      <c r="F4" s="10" t="s">
        <v>27</v>
      </c>
      <c r="G4" s="10" t="s">
        <v>28</v>
      </c>
      <c r="H4" s="12">
        <v>515000</v>
      </c>
      <c r="I4" s="12">
        <v>178700</v>
      </c>
      <c r="J4" s="13">
        <f t="shared" si="0"/>
        <v>34.699029126213595</v>
      </c>
      <c r="K4" s="12">
        <v>480803</v>
      </c>
      <c r="L4" s="12">
        <v>44300</v>
      </c>
      <c r="M4" s="12">
        <f t="shared" si="1"/>
        <v>470700</v>
      </c>
      <c r="N4" s="12">
        <v>538892</v>
      </c>
      <c r="O4" s="14">
        <f t="shared" si="2"/>
        <v>0.87345887487659868</v>
      </c>
      <c r="P4" s="15">
        <v>3268</v>
      </c>
      <c r="Q4" s="16">
        <f t="shared" si="3"/>
        <v>144.03304773561811</v>
      </c>
      <c r="R4" s="17" t="s">
        <v>2328</v>
      </c>
      <c r="S4" s="18" t="e">
        <f>ABS(#REF!-O4)*100</f>
        <v>#REF!</v>
      </c>
      <c r="T4" s="10" t="s">
        <v>52</v>
      </c>
      <c r="U4" s="10" t="s">
        <v>36</v>
      </c>
      <c r="V4" s="12">
        <v>44300</v>
      </c>
      <c r="W4" s="10" t="s">
        <v>31</v>
      </c>
      <c r="X4" s="10" t="s">
        <v>2329</v>
      </c>
      <c r="Y4" s="10" t="s">
        <v>33</v>
      </c>
      <c r="Z4" s="10">
        <v>82</v>
      </c>
    </row>
    <row r="5" spans="1:26" x14ac:dyDescent="0.3">
      <c r="A5" s="19" t="s">
        <v>2328</v>
      </c>
      <c r="B5" s="19" t="s">
        <v>2330</v>
      </c>
      <c r="C5" s="19" t="s">
        <v>2331</v>
      </c>
      <c r="D5" s="20">
        <v>45169</v>
      </c>
      <c r="E5" s="21">
        <v>520000</v>
      </c>
      <c r="F5" s="19" t="s">
        <v>27</v>
      </c>
      <c r="G5" s="19" t="s">
        <v>28</v>
      </c>
      <c r="H5" s="21">
        <v>520000</v>
      </c>
      <c r="I5" s="21">
        <v>177400</v>
      </c>
      <c r="J5" s="22">
        <f t="shared" si="0"/>
        <v>34.115384615384613</v>
      </c>
      <c r="K5" s="21">
        <v>477215</v>
      </c>
      <c r="L5" s="21">
        <v>42528</v>
      </c>
      <c r="M5" s="21">
        <f t="shared" si="1"/>
        <v>477472</v>
      </c>
      <c r="N5" s="21">
        <v>536650</v>
      </c>
      <c r="O5" s="23">
        <f t="shared" si="2"/>
        <v>0.88972701015559486</v>
      </c>
      <c r="P5" s="24">
        <v>3256</v>
      </c>
      <c r="Q5" s="25">
        <f t="shared" si="3"/>
        <v>146.64373464373463</v>
      </c>
      <c r="R5" s="26" t="s">
        <v>2328</v>
      </c>
      <c r="S5" s="27" t="e">
        <f>ABS(#REF!-O5)*100</f>
        <v>#REF!</v>
      </c>
      <c r="T5" s="19" t="s">
        <v>52</v>
      </c>
      <c r="U5" s="19" t="s">
        <v>36</v>
      </c>
      <c r="V5" s="21">
        <v>42528</v>
      </c>
      <c r="W5" s="19" t="s">
        <v>31</v>
      </c>
      <c r="X5" s="19" t="s">
        <v>2329</v>
      </c>
      <c r="Y5" s="19" t="s">
        <v>33</v>
      </c>
      <c r="Z5" s="19">
        <v>81</v>
      </c>
    </row>
    <row r="6" spans="1:26" x14ac:dyDescent="0.3">
      <c r="A6" s="19" t="s">
        <v>2328</v>
      </c>
      <c r="B6" s="19" t="s">
        <v>2332</v>
      </c>
      <c r="C6" s="19" t="s">
        <v>2333</v>
      </c>
      <c r="D6" s="20">
        <v>45413</v>
      </c>
      <c r="E6" s="21">
        <v>505000</v>
      </c>
      <c r="F6" s="19" t="s">
        <v>27</v>
      </c>
      <c r="G6" s="19" t="s">
        <v>28</v>
      </c>
      <c r="H6" s="21">
        <v>505000</v>
      </c>
      <c r="I6" s="21">
        <v>195600</v>
      </c>
      <c r="J6" s="22">
        <f t="shared" si="0"/>
        <v>38.732673267326732</v>
      </c>
      <c r="K6" s="21">
        <v>457532</v>
      </c>
      <c r="L6" s="21">
        <v>42528</v>
      </c>
      <c r="M6" s="21">
        <f t="shared" si="1"/>
        <v>462472</v>
      </c>
      <c r="N6" s="21">
        <v>512350</v>
      </c>
      <c r="O6" s="23">
        <f t="shared" si="2"/>
        <v>0.90264858007221627</v>
      </c>
      <c r="P6" s="24">
        <v>3016</v>
      </c>
      <c r="Q6" s="25">
        <f t="shared" si="3"/>
        <v>153.33952254641909</v>
      </c>
      <c r="R6" s="26" t="s">
        <v>2328</v>
      </c>
      <c r="S6" s="27" t="e">
        <f>ABS(#REF!-O6)*100</f>
        <v>#REF!</v>
      </c>
      <c r="T6" s="19" t="s">
        <v>52</v>
      </c>
      <c r="U6" s="19" t="s">
        <v>36</v>
      </c>
      <c r="V6" s="21">
        <v>42528</v>
      </c>
      <c r="W6" s="19" t="s">
        <v>31</v>
      </c>
      <c r="X6" s="19" t="s">
        <v>2329</v>
      </c>
      <c r="Y6" s="19" t="s">
        <v>33</v>
      </c>
      <c r="Z6" s="19">
        <v>81</v>
      </c>
    </row>
    <row r="7" spans="1:26" x14ac:dyDescent="0.3">
      <c r="A7" s="10" t="s">
        <v>2308</v>
      </c>
      <c r="B7" s="10" t="s">
        <v>2306</v>
      </c>
      <c r="C7" s="10" t="s">
        <v>2307</v>
      </c>
      <c r="D7" s="11">
        <v>45252</v>
      </c>
      <c r="E7" s="12">
        <v>90000</v>
      </c>
      <c r="F7" s="10" t="s">
        <v>27</v>
      </c>
      <c r="G7" s="10" t="s">
        <v>28</v>
      </c>
      <c r="H7" s="12">
        <v>90000</v>
      </c>
      <c r="I7" s="12">
        <v>49800</v>
      </c>
      <c r="J7" s="13">
        <f t="shared" si="0"/>
        <v>55.333333333333336</v>
      </c>
      <c r="K7" s="12">
        <v>145601</v>
      </c>
      <c r="L7" s="12">
        <v>13442</v>
      </c>
      <c r="M7" s="12">
        <f t="shared" si="1"/>
        <v>76558</v>
      </c>
      <c r="N7" s="12">
        <v>76613</v>
      </c>
      <c r="O7" s="14">
        <f t="shared" si="2"/>
        <v>0.99928210616997115</v>
      </c>
      <c r="P7" s="15">
        <v>996</v>
      </c>
      <c r="Q7" s="16">
        <f t="shared" si="3"/>
        <v>76.865461847389554</v>
      </c>
      <c r="R7" s="17" t="s">
        <v>2308</v>
      </c>
      <c r="S7" s="18" t="e">
        <f>ABS(#REF!-O7)*100</f>
        <v>#REF!</v>
      </c>
      <c r="T7" s="10" t="s">
        <v>43</v>
      </c>
      <c r="U7" s="10" t="s">
        <v>36</v>
      </c>
      <c r="V7" s="12">
        <v>13442</v>
      </c>
      <c r="W7" s="10" t="s">
        <v>31</v>
      </c>
      <c r="X7" s="10" t="s">
        <v>2309</v>
      </c>
      <c r="Y7" s="10" t="s">
        <v>33</v>
      </c>
      <c r="Z7" s="10">
        <v>45</v>
      </c>
    </row>
    <row r="8" spans="1:26" x14ac:dyDescent="0.3">
      <c r="A8" s="19" t="s">
        <v>2079</v>
      </c>
      <c r="B8" s="19" t="s">
        <v>2077</v>
      </c>
      <c r="C8" s="19" t="s">
        <v>2078</v>
      </c>
      <c r="D8" s="20">
        <v>45490</v>
      </c>
      <c r="E8" s="21">
        <v>140000</v>
      </c>
      <c r="F8" s="19" t="s">
        <v>69</v>
      </c>
      <c r="G8" s="19" t="s">
        <v>28</v>
      </c>
      <c r="H8" s="21">
        <v>140000</v>
      </c>
      <c r="I8" s="21">
        <v>63000</v>
      </c>
      <c r="J8" s="22">
        <f t="shared" si="0"/>
        <v>45</v>
      </c>
      <c r="K8" s="21">
        <v>146030</v>
      </c>
      <c r="L8" s="21">
        <v>15415</v>
      </c>
      <c r="M8" s="21">
        <f t="shared" si="1"/>
        <v>124585</v>
      </c>
      <c r="N8" s="21">
        <v>113086</v>
      </c>
      <c r="O8" s="23">
        <f t="shared" si="2"/>
        <v>1.1016836743717171</v>
      </c>
      <c r="P8" s="24">
        <v>1526</v>
      </c>
      <c r="Q8" s="25">
        <f t="shared" si="3"/>
        <v>81.641546526867629</v>
      </c>
      <c r="R8" s="26" t="s">
        <v>2079</v>
      </c>
      <c r="S8" s="27" t="e">
        <f>ABS(#REF!-O8)*100</f>
        <v>#REF!</v>
      </c>
      <c r="T8" s="19" t="s">
        <v>30</v>
      </c>
      <c r="U8" s="19" t="s">
        <v>36</v>
      </c>
      <c r="V8" s="21">
        <v>15415</v>
      </c>
      <c r="W8" s="19" t="s">
        <v>31</v>
      </c>
      <c r="X8" s="19" t="s">
        <v>2080</v>
      </c>
      <c r="Y8" s="19" t="s">
        <v>33</v>
      </c>
      <c r="Z8" s="19">
        <v>45</v>
      </c>
    </row>
    <row r="9" spans="1:26" x14ac:dyDescent="0.3">
      <c r="A9" s="19" t="s">
        <v>2175</v>
      </c>
      <c r="B9" s="19" t="s">
        <v>2173</v>
      </c>
      <c r="C9" s="19" t="s">
        <v>2174</v>
      </c>
      <c r="D9" s="20">
        <v>45721</v>
      </c>
      <c r="E9" s="21">
        <v>139000</v>
      </c>
      <c r="F9" s="19" t="s">
        <v>27</v>
      </c>
      <c r="G9" s="19" t="s">
        <v>28</v>
      </c>
      <c r="H9" s="21">
        <v>139000</v>
      </c>
      <c r="I9" s="21">
        <v>88400</v>
      </c>
      <c r="J9" s="22">
        <f t="shared" si="0"/>
        <v>63.597122302158269</v>
      </c>
      <c r="K9" s="21">
        <v>191899</v>
      </c>
      <c r="L9" s="21">
        <v>19887</v>
      </c>
      <c r="M9" s="21">
        <f t="shared" si="1"/>
        <v>119113</v>
      </c>
      <c r="N9" s="21">
        <v>87761</v>
      </c>
      <c r="O9" s="23">
        <f t="shared" si="2"/>
        <v>1.3572429666936339</v>
      </c>
      <c r="P9" s="24">
        <v>998</v>
      </c>
      <c r="Q9" s="25">
        <f t="shared" si="3"/>
        <v>119.35170340681363</v>
      </c>
      <c r="R9" s="26" t="s">
        <v>2175</v>
      </c>
      <c r="S9" s="27" t="e">
        <f>ABS(#REF!-O9)*100</f>
        <v>#REF!</v>
      </c>
      <c r="T9" s="19" t="s">
        <v>30</v>
      </c>
      <c r="U9" s="19" t="s">
        <v>31</v>
      </c>
      <c r="V9" s="21">
        <v>18169</v>
      </c>
      <c r="W9" s="19" t="s">
        <v>31</v>
      </c>
      <c r="X9" s="19" t="s">
        <v>2176</v>
      </c>
      <c r="Y9" s="19" t="s">
        <v>33</v>
      </c>
      <c r="Z9" s="19">
        <v>45</v>
      </c>
    </row>
    <row r="10" spans="1:26" x14ac:dyDescent="0.3">
      <c r="A10" s="19" t="s">
        <v>2050</v>
      </c>
      <c r="B10" s="19" t="s">
        <v>2048</v>
      </c>
      <c r="C10" s="19" t="s">
        <v>2049</v>
      </c>
      <c r="D10" s="20">
        <v>45358</v>
      </c>
      <c r="E10" s="21">
        <v>280000</v>
      </c>
      <c r="F10" s="19" t="s">
        <v>27</v>
      </c>
      <c r="G10" s="19" t="s">
        <v>28</v>
      </c>
      <c r="H10" s="21">
        <v>280000</v>
      </c>
      <c r="I10" s="21">
        <v>138100</v>
      </c>
      <c r="J10" s="22">
        <f t="shared" si="0"/>
        <v>49.321428571428569</v>
      </c>
      <c r="K10" s="21">
        <v>378390</v>
      </c>
      <c r="L10" s="21">
        <v>28315</v>
      </c>
      <c r="M10" s="21">
        <f t="shared" si="1"/>
        <v>251685</v>
      </c>
      <c r="N10" s="21">
        <v>184250</v>
      </c>
      <c r="O10" s="23">
        <f t="shared" si="2"/>
        <v>1.3659972862957939</v>
      </c>
      <c r="P10" s="24">
        <v>1927</v>
      </c>
      <c r="Q10" s="25">
        <f t="shared" si="3"/>
        <v>130.60975609756099</v>
      </c>
      <c r="R10" s="26" t="s">
        <v>2050</v>
      </c>
      <c r="S10" s="27" t="e">
        <f>ABS(#REF!-O10)*100</f>
        <v>#REF!</v>
      </c>
      <c r="T10" s="19" t="s">
        <v>30</v>
      </c>
      <c r="U10" s="19" t="s">
        <v>36</v>
      </c>
      <c r="V10" s="21">
        <v>27029</v>
      </c>
      <c r="W10" s="19" t="s">
        <v>31</v>
      </c>
      <c r="X10" s="19" t="s">
        <v>2051</v>
      </c>
      <c r="Y10" s="19" t="s">
        <v>33</v>
      </c>
      <c r="Z10" s="19">
        <v>45</v>
      </c>
    </row>
    <row r="11" spans="1:26" x14ac:dyDescent="0.3">
      <c r="A11" s="10" t="s">
        <v>2175</v>
      </c>
      <c r="B11" s="10" t="s">
        <v>2179</v>
      </c>
      <c r="C11" s="10" t="s">
        <v>2180</v>
      </c>
      <c r="D11" s="11">
        <v>45667</v>
      </c>
      <c r="E11" s="12">
        <v>116000</v>
      </c>
      <c r="F11" s="10" t="s">
        <v>27</v>
      </c>
      <c r="G11" s="10" t="s">
        <v>28</v>
      </c>
      <c r="H11" s="12">
        <v>116000</v>
      </c>
      <c r="I11" s="12">
        <v>67100</v>
      </c>
      <c r="J11" s="13">
        <f t="shared" si="0"/>
        <v>57.84482758620689</v>
      </c>
      <c r="K11" s="12">
        <v>151786</v>
      </c>
      <c r="L11" s="12">
        <v>11307</v>
      </c>
      <c r="M11" s="12">
        <f t="shared" si="1"/>
        <v>104693</v>
      </c>
      <c r="N11" s="12">
        <v>71672</v>
      </c>
      <c r="O11" s="14">
        <f t="shared" si="2"/>
        <v>1.460723853108606</v>
      </c>
      <c r="P11" s="15">
        <v>1072</v>
      </c>
      <c r="Q11" s="16">
        <f t="shared" si="3"/>
        <v>97.661380597014926</v>
      </c>
      <c r="R11" s="17" t="s">
        <v>2175</v>
      </c>
      <c r="S11" s="18" t="e">
        <f>ABS(#REF!-O11)*100</f>
        <v>#REF!</v>
      </c>
      <c r="T11" s="10" t="s">
        <v>30</v>
      </c>
      <c r="U11" s="10" t="s">
        <v>31</v>
      </c>
      <c r="V11" s="12">
        <v>11307</v>
      </c>
      <c r="W11" s="10" t="s">
        <v>31</v>
      </c>
      <c r="X11" s="10" t="s">
        <v>2176</v>
      </c>
      <c r="Y11" s="10" t="s">
        <v>33</v>
      </c>
      <c r="Z11" s="10">
        <v>41</v>
      </c>
    </row>
    <row r="12" spans="1:26" x14ac:dyDescent="0.3">
      <c r="A12" s="10" t="s">
        <v>2684</v>
      </c>
      <c r="B12" s="10" t="s">
        <v>2682</v>
      </c>
      <c r="C12" s="10" t="s">
        <v>2683</v>
      </c>
      <c r="D12" s="11">
        <v>45530</v>
      </c>
      <c r="E12" s="12">
        <v>232000</v>
      </c>
      <c r="F12" s="10" t="s">
        <v>27</v>
      </c>
      <c r="G12" s="10" t="s">
        <v>28</v>
      </c>
      <c r="H12" s="12">
        <v>232000</v>
      </c>
      <c r="I12" s="12">
        <v>101400</v>
      </c>
      <c r="J12" s="13">
        <f t="shared" si="0"/>
        <v>43.706896551724142</v>
      </c>
      <c r="K12" s="12">
        <v>228773</v>
      </c>
      <c r="L12" s="12">
        <v>38400</v>
      </c>
      <c r="M12" s="12">
        <f t="shared" si="1"/>
        <v>193600</v>
      </c>
      <c r="N12" s="12">
        <v>131291</v>
      </c>
      <c r="O12" s="14">
        <f t="shared" si="2"/>
        <v>1.4745869861605136</v>
      </c>
      <c r="P12" s="15">
        <v>1701</v>
      </c>
      <c r="Q12" s="16">
        <f t="shared" si="3"/>
        <v>113.8154027042916</v>
      </c>
      <c r="R12" s="17" t="s">
        <v>2684</v>
      </c>
      <c r="S12" s="18" t="e">
        <f>ABS(#REF!-O12)*100</f>
        <v>#REF!</v>
      </c>
      <c r="T12" s="10" t="s">
        <v>30</v>
      </c>
      <c r="U12" s="10" t="s">
        <v>36</v>
      </c>
      <c r="V12" s="12">
        <v>38400</v>
      </c>
      <c r="W12" s="10" t="s">
        <v>31</v>
      </c>
      <c r="X12" s="10" t="s">
        <v>2685</v>
      </c>
      <c r="Y12" s="10" t="s">
        <v>33</v>
      </c>
      <c r="Z12" s="10">
        <v>45</v>
      </c>
    </row>
    <row r="13" spans="1:26" x14ac:dyDescent="0.3">
      <c r="A13" s="10" t="s">
        <v>2079</v>
      </c>
      <c r="B13" s="10" t="s">
        <v>2081</v>
      </c>
      <c r="C13" s="10" t="s">
        <v>2082</v>
      </c>
      <c r="D13" s="11">
        <v>45278</v>
      </c>
      <c r="E13" s="12">
        <v>260000</v>
      </c>
      <c r="F13" s="10" t="s">
        <v>27</v>
      </c>
      <c r="G13" s="10" t="s">
        <v>28</v>
      </c>
      <c r="H13" s="12">
        <v>260000</v>
      </c>
      <c r="I13" s="12">
        <v>67700</v>
      </c>
      <c r="J13" s="13">
        <f t="shared" si="0"/>
        <v>26.038461538461537</v>
      </c>
      <c r="K13" s="12">
        <v>204445</v>
      </c>
      <c r="L13" s="12">
        <v>35091</v>
      </c>
      <c r="M13" s="12">
        <f t="shared" si="1"/>
        <v>224909</v>
      </c>
      <c r="N13" s="12">
        <v>146626</v>
      </c>
      <c r="O13" s="14">
        <f t="shared" si="2"/>
        <v>1.5338957620067382</v>
      </c>
      <c r="P13" s="15">
        <v>2198</v>
      </c>
      <c r="Q13" s="16">
        <f t="shared" si="3"/>
        <v>102.32438580527753</v>
      </c>
      <c r="R13" s="17" t="s">
        <v>2079</v>
      </c>
      <c r="S13" s="18" t="e">
        <f>ABS(#REF!-O13)*100</f>
        <v>#REF!</v>
      </c>
      <c r="T13" s="10" t="s">
        <v>30</v>
      </c>
      <c r="U13" s="10" t="s">
        <v>36</v>
      </c>
      <c r="V13" s="12">
        <v>33970</v>
      </c>
      <c r="W13" s="10" t="s">
        <v>31</v>
      </c>
      <c r="X13" s="10" t="s">
        <v>2080</v>
      </c>
      <c r="Y13" s="10" t="s">
        <v>33</v>
      </c>
      <c r="Z13" s="10">
        <v>45</v>
      </c>
    </row>
    <row r="14" spans="1:26" x14ac:dyDescent="0.3">
      <c r="A14" s="10" t="s">
        <v>2050</v>
      </c>
      <c r="B14" s="10" t="s">
        <v>2052</v>
      </c>
      <c r="C14" s="10" t="s">
        <v>2053</v>
      </c>
      <c r="D14" s="11">
        <v>45733</v>
      </c>
      <c r="E14" s="12">
        <v>309900</v>
      </c>
      <c r="F14" s="10" t="s">
        <v>27</v>
      </c>
      <c r="G14" s="10" t="s">
        <v>28</v>
      </c>
      <c r="H14" s="12">
        <v>309900</v>
      </c>
      <c r="I14" s="12">
        <v>166200</v>
      </c>
      <c r="J14" s="13">
        <f t="shared" si="0"/>
        <v>53.630203291384312</v>
      </c>
      <c r="K14" s="12">
        <v>372403</v>
      </c>
      <c r="L14" s="12">
        <v>20352</v>
      </c>
      <c r="M14" s="12">
        <f t="shared" si="1"/>
        <v>289548</v>
      </c>
      <c r="N14" s="12">
        <v>185290</v>
      </c>
      <c r="O14" s="14">
        <f t="shared" si="2"/>
        <v>1.5626747261050244</v>
      </c>
      <c r="P14" s="15">
        <v>1865</v>
      </c>
      <c r="Q14" s="16">
        <f t="shared" si="3"/>
        <v>155.25361930294906</v>
      </c>
      <c r="R14" s="17" t="s">
        <v>2050</v>
      </c>
      <c r="S14" s="18" t="e">
        <f>ABS(#REF!-O14)*100</f>
        <v>#REF!</v>
      </c>
      <c r="T14" s="10" t="s">
        <v>52</v>
      </c>
      <c r="U14" s="10" t="s">
        <v>31</v>
      </c>
      <c r="V14" s="12">
        <v>17670</v>
      </c>
      <c r="W14" s="10" t="s">
        <v>31</v>
      </c>
      <c r="X14" s="10" t="s">
        <v>2051</v>
      </c>
      <c r="Y14" s="10" t="s">
        <v>33</v>
      </c>
      <c r="Z14" s="10">
        <v>56</v>
      </c>
    </row>
    <row r="15" spans="1:26" x14ac:dyDescent="0.3">
      <c r="A15" s="19" t="s">
        <v>2161</v>
      </c>
      <c r="B15" s="19" t="s">
        <v>2159</v>
      </c>
      <c r="C15" s="19" t="s">
        <v>2160</v>
      </c>
      <c r="D15" s="20">
        <v>45105</v>
      </c>
      <c r="E15" s="21">
        <v>430000</v>
      </c>
      <c r="F15" s="19" t="s">
        <v>27</v>
      </c>
      <c r="G15" s="19" t="s">
        <v>28</v>
      </c>
      <c r="H15" s="21">
        <v>430000</v>
      </c>
      <c r="I15" s="21">
        <v>205400</v>
      </c>
      <c r="J15" s="22">
        <f t="shared" si="0"/>
        <v>47.767441860465112</v>
      </c>
      <c r="K15" s="21">
        <v>483960</v>
      </c>
      <c r="L15" s="21">
        <v>66040</v>
      </c>
      <c r="M15" s="21">
        <f t="shared" si="1"/>
        <v>363960</v>
      </c>
      <c r="N15" s="21">
        <v>230895</v>
      </c>
      <c r="O15" s="23">
        <f t="shared" si="2"/>
        <v>1.5763009160007795</v>
      </c>
      <c r="P15" s="24">
        <v>2793</v>
      </c>
      <c r="Q15" s="25">
        <f t="shared" si="3"/>
        <v>130.31149301825994</v>
      </c>
      <c r="R15" s="26" t="s">
        <v>2161</v>
      </c>
      <c r="S15" s="27" t="e">
        <f>ABS(#REF!-O15)*100</f>
        <v>#REF!</v>
      </c>
      <c r="T15" s="19" t="s">
        <v>30</v>
      </c>
      <c r="U15" s="19" t="s">
        <v>36</v>
      </c>
      <c r="V15" s="21">
        <v>66040</v>
      </c>
      <c r="W15" s="19" t="s">
        <v>31</v>
      </c>
      <c r="X15" s="19" t="s">
        <v>2162</v>
      </c>
      <c r="Y15" s="19" t="s">
        <v>33</v>
      </c>
      <c r="Z15" s="19">
        <v>42</v>
      </c>
    </row>
    <row r="16" spans="1:26" x14ac:dyDescent="0.3">
      <c r="A16" s="10" t="s">
        <v>2566</v>
      </c>
      <c r="B16" s="10" t="s">
        <v>2673</v>
      </c>
      <c r="C16" s="10" t="s">
        <v>2674</v>
      </c>
      <c r="D16" s="11">
        <v>45637</v>
      </c>
      <c r="E16" s="12">
        <v>135000</v>
      </c>
      <c r="F16" s="10" t="s">
        <v>27</v>
      </c>
      <c r="G16" s="10" t="s">
        <v>28</v>
      </c>
      <c r="H16" s="12">
        <v>135000</v>
      </c>
      <c r="I16" s="12">
        <v>45300</v>
      </c>
      <c r="J16" s="13">
        <f t="shared" si="0"/>
        <v>33.555555555555557</v>
      </c>
      <c r="K16" s="12">
        <v>80633</v>
      </c>
      <c r="L16" s="12">
        <v>20400</v>
      </c>
      <c r="M16" s="12">
        <f t="shared" si="1"/>
        <v>114600</v>
      </c>
      <c r="N16" s="12">
        <v>70862</v>
      </c>
      <c r="O16" s="14">
        <f t="shared" si="2"/>
        <v>1.6172278513166436</v>
      </c>
      <c r="P16" s="15">
        <v>1034</v>
      </c>
      <c r="Q16" s="16">
        <f t="shared" si="3"/>
        <v>110.83172147001935</v>
      </c>
      <c r="R16" s="17" t="s">
        <v>2566</v>
      </c>
      <c r="S16" s="18" t="e">
        <f>ABS(#REF!-O16)*100</f>
        <v>#REF!</v>
      </c>
      <c r="T16" s="10" t="s">
        <v>30</v>
      </c>
      <c r="U16" s="10" t="s">
        <v>31</v>
      </c>
      <c r="V16" s="12">
        <v>20400</v>
      </c>
      <c r="W16" s="10" t="s">
        <v>31</v>
      </c>
      <c r="X16" s="10" t="s">
        <v>2567</v>
      </c>
      <c r="Y16" s="10" t="s">
        <v>33</v>
      </c>
      <c r="Z16" s="10">
        <v>43</v>
      </c>
    </row>
    <row r="17" spans="1:26" x14ac:dyDescent="0.3">
      <c r="A17" s="19" t="s">
        <v>1872</v>
      </c>
      <c r="B17" s="19" t="s">
        <v>1870</v>
      </c>
      <c r="C17" s="19" t="s">
        <v>1871</v>
      </c>
      <c r="D17" s="20">
        <v>45148</v>
      </c>
      <c r="E17" s="21">
        <v>139900</v>
      </c>
      <c r="F17" s="19" t="s">
        <v>27</v>
      </c>
      <c r="G17" s="19" t="s">
        <v>28</v>
      </c>
      <c r="H17" s="21">
        <v>139900</v>
      </c>
      <c r="I17" s="21">
        <v>36200</v>
      </c>
      <c r="J17" s="22">
        <f t="shared" si="0"/>
        <v>25.875625446747673</v>
      </c>
      <c r="K17" s="21">
        <v>108312</v>
      </c>
      <c r="L17" s="21">
        <v>12201</v>
      </c>
      <c r="M17" s="21">
        <f t="shared" si="1"/>
        <v>127699</v>
      </c>
      <c r="N17" s="21">
        <v>75381</v>
      </c>
      <c r="O17" s="23">
        <f t="shared" si="2"/>
        <v>1.6940475716692536</v>
      </c>
      <c r="P17" s="24">
        <v>1121</v>
      </c>
      <c r="Q17" s="25">
        <f t="shared" si="3"/>
        <v>113.91525423728814</v>
      </c>
      <c r="R17" s="26" t="s">
        <v>1872</v>
      </c>
      <c r="S17" s="27" t="e">
        <f>ABS(#REF!-O17)*100</f>
        <v>#REF!</v>
      </c>
      <c r="T17" s="19" t="s">
        <v>30</v>
      </c>
      <c r="U17" s="19" t="s">
        <v>36</v>
      </c>
      <c r="V17" s="21">
        <v>12201</v>
      </c>
      <c r="W17" s="19" t="s">
        <v>31</v>
      </c>
      <c r="X17" s="19" t="s">
        <v>1707</v>
      </c>
      <c r="Y17" s="19" t="s">
        <v>33</v>
      </c>
      <c r="Z17" s="19">
        <v>45</v>
      </c>
    </row>
    <row r="18" spans="1:26" x14ac:dyDescent="0.3">
      <c r="A18" s="19" t="s">
        <v>1872</v>
      </c>
      <c r="B18" s="19" t="s">
        <v>1923</v>
      </c>
      <c r="C18" s="19" t="s">
        <v>1924</v>
      </c>
      <c r="D18" s="20">
        <v>45177</v>
      </c>
      <c r="E18" s="21">
        <v>240000</v>
      </c>
      <c r="F18" s="19" t="s">
        <v>27</v>
      </c>
      <c r="G18" s="19" t="s">
        <v>28</v>
      </c>
      <c r="H18" s="21">
        <v>240000</v>
      </c>
      <c r="I18" s="21">
        <v>69800</v>
      </c>
      <c r="J18" s="22">
        <f t="shared" si="0"/>
        <v>29.083333333333332</v>
      </c>
      <c r="K18" s="21">
        <v>188691</v>
      </c>
      <c r="L18" s="21">
        <v>40000</v>
      </c>
      <c r="M18" s="21">
        <f t="shared" si="1"/>
        <v>200000</v>
      </c>
      <c r="N18" s="21">
        <v>116620</v>
      </c>
      <c r="O18" s="23">
        <f t="shared" si="2"/>
        <v>1.7149717029669012</v>
      </c>
      <c r="P18" s="24">
        <v>1190</v>
      </c>
      <c r="Q18" s="25">
        <f t="shared" si="3"/>
        <v>168.0672268907563</v>
      </c>
      <c r="R18" s="26" t="s">
        <v>1872</v>
      </c>
      <c r="S18" s="27" t="e">
        <f>ABS(#REF!-O18)*100</f>
        <v>#REF!</v>
      </c>
      <c r="T18" s="19" t="s">
        <v>30</v>
      </c>
      <c r="U18" s="19" t="s">
        <v>36</v>
      </c>
      <c r="V18" s="21">
        <v>40000</v>
      </c>
      <c r="W18" s="19" t="s">
        <v>31</v>
      </c>
      <c r="X18" s="19" t="s">
        <v>1707</v>
      </c>
      <c r="Y18" s="19" t="s">
        <v>33</v>
      </c>
      <c r="Z18" s="19">
        <v>45</v>
      </c>
    </row>
    <row r="19" spans="1:26" x14ac:dyDescent="0.3">
      <c r="A19" s="19" t="s">
        <v>2308</v>
      </c>
      <c r="B19" s="19" t="s">
        <v>2313</v>
      </c>
      <c r="C19" s="19" t="s">
        <v>2314</v>
      </c>
      <c r="D19" s="20">
        <v>45061</v>
      </c>
      <c r="E19" s="21">
        <v>205000</v>
      </c>
      <c r="F19" s="19" t="s">
        <v>27</v>
      </c>
      <c r="G19" s="19" t="s">
        <v>28</v>
      </c>
      <c r="H19" s="21">
        <v>205000</v>
      </c>
      <c r="I19" s="21">
        <v>73800</v>
      </c>
      <c r="J19" s="22">
        <f t="shared" si="0"/>
        <v>36</v>
      </c>
      <c r="K19" s="21">
        <v>199734</v>
      </c>
      <c r="L19" s="21">
        <v>15459</v>
      </c>
      <c r="M19" s="21">
        <f t="shared" si="1"/>
        <v>189541</v>
      </c>
      <c r="N19" s="21">
        <v>106826</v>
      </c>
      <c r="O19" s="23">
        <f t="shared" si="2"/>
        <v>1.7742965195738865</v>
      </c>
      <c r="P19" s="24">
        <v>1440</v>
      </c>
      <c r="Q19" s="25">
        <f t="shared" si="3"/>
        <v>131.62569444444443</v>
      </c>
      <c r="R19" s="26" t="s">
        <v>2308</v>
      </c>
      <c r="S19" s="27" t="e">
        <f>ABS(#REF!-O19)*100</f>
        <v>#REF!</v>
      </c>
      <c r="T19" s="19" t="s">
        <v>30</v>
      </c>
      <c r="U19" s="19" t="s">
        <v>36</v>
      </c>
      <c r="V19" s="21">
        <v>13088</v>
      </c>
      <c r="W19" s="19" t="s">
        <v>31</v>
      </c>
      <c r="X19" s="19" t="s">
        <v>2309</v>
      </c>
      <c r="Y19" s="19" t="s">
        <v>33</v>
      </c>
      <c r="Z19" s="19">
        <v>45</v>
      </c>
    </row>
    <row r="20" spans="1:26" x14ac:dyDescent="0.3">
      <c r="A20" s="19" t="s">
        <v>2566</v>
      </c>
      <c r="B20" s="19" t="s">
        <v>2680</v>
      </c>
      <c r="C20" s="19" t="s">
        <v>2681</v>
      </c>
      <c r="D20" s="20">
        <v>45401</v>
      </c>
      <c r="E20" s="21">
        <v>172000</v>
      </c>
      <c r="F20" s="19" t="s">
        <v>27</v>
      </c>
      <c r="G20" s="19" t="s">
        <v>28</v>
      </c>
      <c r="H20" s="21">
        <v>172000</v>
      </c>
      <c r="I20" s="21">
        <v>52100</v>
      </c>
      <c r="J20" s="22">
        <f t="shared" si="0"/>
        <v>30.290697674418603</v>
      </c>
      <c r="K20" s="21">
        <v>92869</v>
      </c>
      <c r="L20" s="21">
        <v>25875</v>
      </c>
      <c r="M20" s="21">
        <f t="shared" si="1"/>
        <v>146125</v>
      </c>
      <c r="N20" s="21">
        <v>78816</v>
      </c>
      <c r="O20" s="23">
        <f t="shared" si="2"/>
        <v>1.8540017255379619</v>
      </c>
      <c r="P20" s="24">
        <v>1292</v>
      </c>
      <c r="Q20" s="25">
        <f t="shared" si="3"/>
        <v>113.0998452012384</v>
      </c>
      <c r="R20" s="26" t="s">
        <v>2566</v>
      </c>
      <c r="S20" s="27" t="e">
        <f>ABS(#REF!-O20)*100</f>
        <v>#REF!</v>
      </c>
      <c r="T20" s="19" t="s">
        <v>30</v>
      </c>
      <c r="U20" s="19" t="s">
        <v>36</v>
      </c>
      <c r="V20" s="21">
        <v>20839</v>
      </c>
      <c r="W20" s="19" t="s">
        <v>31</v>
      </c>
      <c r="X20" s="19" t="s">
        <v>2567</v>
      </c>
      <c r="Y20" s="19" t="s">
        <v>33</v>
      </c>
      <c r="Z20" s="19">
        <v>33</v>
      </c>
    </row>
    <row r="21" spans="1:26" x14ac:dyDescent="0.3">
      <c r="A21" s="10" t="s">
        <v>2308</v>
      </c>
      <c r="B21" s="10" t="s">
        <v>2306</v>
      </c>
      <c r="C21" s="10" t="s">
        <v>2307</v>
      </c>
      <c r="D21" s="11">
        <v>45401</v>
      </c>
      <c r="E21" s="12">
        <v>156000</v>
      </c>
      <c r="F21" s="10" t="s">
        <v>27</v>
      </c>
      <c r="G21" s="10" t="s">
        <v>28</v>
      </c>
      <c r="H21" s="12">
        <v>156000</v>
      </c>
      <c r="I21" s="12">
        <v>60500</v>
      </c>
      <c r="J21" s="13">
        <f t="shared" si="0"/>
        <v>38.782051282051285</v>
      </c>
      <c r="K21" s="12">
        <v>145601</v>
      </c>
      <c r="L21" s="12">
        <v>13442</v>
      </c>
      <c r="M21" s="12">
        <f t="shared" si="1"/>
        <v>142558</v>
      </c>
      <c r="N21" s="12">
        <v>76613</v>
      </c>
      <c r="O21" s="14">
        <f t="shared" si="2"/>
        <v>1.8607547022045867</v>
      </c>
      <c r="P21" s="15">
        <v>996</v>
      </c>
      <c r="Q21" s="16">
        <f t="shared" si="3"/>
        <v>143.13052208835342</v>
      </c>
      <c r="R21" s="17" t="s">
        <v>2308</v>
      </c>
      <c r="S21" s="18" t="e">
        <f>ABS(#REF!-O21)*100</f>
        <v>#REF!</v>
      </c>
      <c r="T21" s="10" t="s">
        <v>43</v>
      </c>
      <c r="U21" s="10" t="s">
        <v>36</v>
      </c>
      <c r="V21" s="12">
        <v>13442</v>
      </c>
      <c r="W21" s="10" t="s">
        <v>31</v>
      </c>
      <c r="X21" s="10" t="s">
        <v>2309</v>
      </c>
      <c r="Y21" s="10" t="s">
        <v>33</v>
      </c>
      <c r="Z21" s="10">
        <v>45</v>
      </c>
    </row>
    <row r="22" spans="1:26" x14ac:dyDescent="0.3">
      <c r="A22" s="10" t="s">
        <v>2175</v>
      </c>
      <c r="B22" s="10" t="s">
        <v>2177</v>
      </c>
      <c r="C22" s="10" t="s">
        <v>2178</v>
      </c>
      <c r="D22" s="11">
        <v>45653</v>
      </c>
      <c r="E22" s="12">
        <v>130000</v>
      </c>
      <c r="F22" s="10" t="s">
        <v>27</v>
      </c>
      <c r="G22" s="10" t="s">
        <v>28</v>
      </c>
      <c r="H22" s="12">
        <v>130000</v>
      </c>
      <c r="I22" s="12">
        <v>61100</v>
      </c>
      <c r="J22" s="13">
        <f t="shared" si="0"/>
        <v>47</v>
      </c>
      <c r="K22" s="12">
        <v>134611</v>
      </c>
      <c r="L22" s="12">
        <v>11057</v>
      </c>
      <c r="M22" s="12">
        <f t="shared" si="1"/>
        <v>118943</v>
      </c>
      <c r="N22" s="12">
        <v>63037</v>
      </c>
      <c r="O22" s="14">
        <f t="shared" si="2"/>
        <v>1.8868759617367579</v>
      </c>
      <c r="P22" s="15">
        <v>916</v>
      </c>
      <c r="Q22" s="16">
        <f t="shared" si="3"/>
        <v>129.8504366812227</v>
      </c>
      <c r="R22" s="17" t="s">
        <v>2175</v>
      </c>
      <c r="S22" s="18" t="e">
        <f>ABS(#REF!-O22)*100</f>
        <v>#REF!</v>
      </c>
      <c r="T22" s="10" t="s">
        <v>30</v>
      </c>
      <c r="U22" s="10" t="s">
        <v>31</v>
      </c>
      <c r="V22" s="12">
        <v>11057</v>
      </c>
      <c r="W22" s="10" t="s">
        <v>31</v>
      </c>
      <c r="X22" s="10" t="s">
        <v>2176</v>
      </c>
      <c r="Y22" s="10" t="s">
        <v>33</v>
      </c>
      <c r="Z22" s="10">
        <v>38</v>
      </c>
    </row>
    <row r="23" spans="1:26" x14ac:dyDescent="0.3">
      <c r="A23" s="10" t="s">
        <v>2161</v>
      </c>
      <c r="B23" s="10" t="s">
        <v>2169</v>
      </c>
      <c r="C23" s="10" t="s">
        <v>2170</v>
      </c>
      <c r="D23" s="11">
        <v>45567</v>
      </c>
      <c r="E23" s="12">
        <v>310000</v>
      </c>
      <c r="F23" s="10" t="s">
        <v>27</v>
      </c>
      <c r="G23" s="10" t="s">
        <v>28</v>
      </c>
      <c r="H23" s="12">
        <v>310000</v>
      </c>
      <c r="I23" s="12">
        <v>144700</v>
      </c>
      <c r="J23" s="13">
        <f t="shared" si="0"/>
        <v>46.677419354838712</v>
      </c>
      <c r="K23" s="12">
        <v>295212</v>
      </c>
      <c r="L23" s="12">
        <v>19844</v>
      </c>
      <c r="M23" s="12">
        <f t="shared" si="1"/>
        <v>290156</v>
      </c>
      <c r="N23" s="12">
        <v>152137</v>
      </c>
      <c r="O23" s="14">
        <f t="shared" si="2"/>
        <v>1.9072020613000125</v>
      </c>
      <c r="P23" s="15">
        <v>1641</v>
      </c>
      <c r="Q23" s="16">
        <f t="shared" si="3"/>
        <v>176.81657525898842</v>
      </c>
      <c r="R23" s="17" t="s">
        <v>2161</v>
      </c>
      <c r="S23" s="18" t="e">
        <f>ABS(#REF!-O23)*100</f>
        <v>#REF!</v>
      </c>
      <c r="T23" s="10" t="s">
        <v>30</v>
      </c>
      <c r="U23" s="10" t="s">
        <v>36</v>
      </c>
      <c r="V23" s="12">
        <v>19844</v>
      </c>
      <c r="W23" s="10" t="s">
        <v>31</v>
      </c>
      <c r="X23" s="10" t="s">
        <v>2162</v>
      </c>
      <c r="Y23" s="10" t="s">
        <v>33</v>
      </c>
      <c r="Z23" s="10">
        <v>45</v>
      </c>
    </row>
    <row r="24" spans="1:26" x14ac:dyDescent="0.3">
      <c r="A24" s="19" t="s">
        <v>2308</v>
      </c>
      <c r="B24" s="19" t="s">
        <v>2310</v>
      </c>
      <c r="C24" s="19" t="s">
        <v>2311</v>
      </c>
      <c r="D24" s="20">
        <v>45056</v>
      </c>
      <c r="E24" s="21">
        <v>221000</v>
      </c>
      <c r="F24" s="19" t="s">
        <v>27</v>
      </c>
      <c r="G24" s="19" t="s">
        <v>55</v>
      </c>
      <c r="H24" s="21">
        <v>221000</v>
      </c>
      <c r="I24" s="21">
        <v>77300</v>
      </c>
      <c r="J24" s="22">
        <f t="shared" si="0"/>
        <v>34.977375565610856</v>
      </c>
      <c r="K24" s="21">
        <v>200656</v>
      </c>
      <c r="L24" s="21">
        <v>26400</v>
      </c>
      <c r="M24" s="21">
        <f t="shared" si="1"/>
        <v>194600</v>
      </c>
      <c r="N24" s="21">
        <v>101017</v>
      </c>
      <c r="O24" s="23">
        <f t="shared" si="2"/>
        <v>1.9264084263044834</v>
      </c>
      <c r="P24" s="24">
        <v>1060</v>
      </c>
      <c r="Q24" s="25">
        <f t="shared" si="3"/>
        <v>183.58490566037736</v>
      </c>
      <c r="R24" s="26" t="s">
        <v>2308</v>
      </c>
      <c r="S24" s="27" t="e">
        <f>ABS(#REF!-O24)*100</f>
        <v>#REF!</v>
      </c>
      <c r="T24" s="19" t="s">
        <v>30</v>
      </c>
      <c r="U24" s="19" t="s">
        <v>36</v>
      </c>
      <c r="V24" s="21">
        <v>24392</v>
      </c>
      <c r="W24" s="19" t="s">
        <v>2312</v>
      </c>
      <c r="X24" s="19" t="s">
        <v>2309</v>
      </c>
      <c r="Y24" s="19" t="s">
        <v>33</v>
      </c>
      <c r="Z24" s="19">
        <v>48</v>
      </c>
    </row>
    <row r="25" spans="1:26" x14ac:dyDescent="0.3">
      <c r="A25" s="10" t="s">
        <v>2566</v>
      </c>
      <c r="B25" s="10" t="s">
        <v>2675</v>
      </c>
      <c r="C25" s="10" t="s">
        <v>2676</v>
      </c>
      <c r="D25" s="11">
        <v>45475</v>
      </c>
      <c r="E25" s="12">
        <v>315000</v>
      </c>
      <c r="F25" s="10" t="s">
        <v>27</v>
      </c>
      <c r="G25" s="10" t="s">
        <v>28</v>
      </c>
      <c r="H25" s="12">
        <v>315000</v>
      </c>
      <c r="I25" s="12">
        <v>57400</v>
      </c>
      <c r="J25" s="13">
        <f t="shared" si="0"/>
        <v>18.222222222222221</v>
      </c>
      <c r="K25" s="12">
        <v>153731</v>
      </c>
      <c r="L25" s="12">
        <v>30557</v>
      </c>
      <c r="M25" s="12">
        <f t="shared" si="1"/>
        <v>284443</v>
      </c>
      <c r="N25" s="12">
        <v>144910</v>
      </c>
      <c r="O25" s="14">
        <f t="shared" si="2"/>
        <v>1.9628942101994342</v>
      </c>
      <c r="P25" s="15">
        <v>2710</v>
      </c>
      <c r="Q25" s="16">
        <f t="shared" si="3"/>
        <v>104.96051660516605</v>
      </c>
      <c r="R25" s="17" t="s">
        <v>2566</v>
      </c>
      <c r="S25" s="18" t="e">
        <f>ABS(#REF!-O25)*100</f>
        <v>#REF!</v>
      </c>
      <c r="T25" s="10" t="s">
        <v>52</v>
      </c>
      <c r="U25" s="10" t="s">
        <v>36</v>
      </c>
      <c r="V25" s="12">
        <v>25165</v>
      </c>
      <c r="W25" s="10" t="s">
        <v>2677</v>
      </c>
      <c r="X25" s="10" t="s">
        <v>2567</v>
      </c>
      <c r="Y25" s="10" t="s">
        <v>33</v>
      </c>
      <c r="Z25" s="10">
        <v>41</v>
      </c>
    </row>
    <row r="26" spans="1:26" x14ac:dyDescent="0.3">
      <c r="A26" s="19" t="s">
        <v>2161</v>
      </c>
      <c r="B26" s="19" t="s">
        <v>2171</v>
      </c>
      <c r="C26" s="19" t="s">
        <v>2172</v>
      </c>
      <c r="D26" s="20">
        <v>45170</v>
      </c>
      <c r="E26" s="21">
        <v>280000</v>
      </c>
      <c r="F26" s="19" t="s">
        <v>27</v>
      </c>
      <c r="G26" s="19" t="s">
        <v>28</v>
      </c>
      <c r="H26" s="21">
        <v>280000</v>
      </c>
      <c r="I26" s="21">
        <v>112300</v>
      </c>
      <c r="J26" s="22">
        <f t="shared" si="0"/>
        <v>40.107142857142861</v>
      </c>
      <c r="K26" s="21">
        <v>258538</v>
      </c>
      <c r="L26" s="21">
        <v>31454</v>
      </c>
      <c r="M26" s="21">
        <f t="shared" si="1"/>
        <v>248546</v>
      </c>
      <c r="N26" s="21">
        <v>125460</v>
      </c>
      <c r="O26" s="23">
        <f t="shared" si="2"/>
        <v>1.9810776343057548</v>
      </c>
      <c r="P26" s="24">
        <v>1677</v>
      </c>
      <c r="Q26" s="25">
        <f t="shared" si="3"/>
        <v>148.2087060226595</v>
      </c>
      <c r="R26" s="26" t="s">
        <v>2161</v>
      </c>
      <c r="S26" s="27" t="e">
        <f>ABS(#REF!-O26)*100</f>
        <v>#REF!</v>
      </c>
      <c r="T26" s="19" t="s">
        <v>52</v>
      </c>
      <c r="U26" s="19" t="s">
        <v>36</v>
      </c>
      <c r="V26" s="21">
        <v>31454</v>
      </c>
      <c r="W26" s="19" t="s">
        <v>31</v>
      </c>
      <c r="X26" s="19" t="s">
        <v>2162</v>
      </c>
      <c r="Y26" s="19" t="s">
        <v>33</v>
      </c>
      <c r="Z26" s="19">
        <v>43</v>
      </c>
    </row>
    <row r="27" spans="1:26" x14ac:dyDescent="0.3">
      <c r="A27" s="10" t="s">
        <v>1872</v>
      </c>
      <c r="B27" s="10" t="s">
        <v>1933</v>
      </c>
      <c r="C27" s="10" t="s">
        <v>1934</v>
      </c>
      <c r="D27" s="11">
        <v>45106</v>
      </c>
      <c r="E27" s="12">
        <v>150000</v>
      </c>
      <c r="F27" s="10" t="s">
        <v>27</v>
      </c>
      <c r="G27" s="10" t="s">
        <v>28</v>
      </c>
      <c r="H27" s="12">
        <v>150000</v>
      </c>
      <c r="I27" s="12">
        <v>36000</v>
      </c>
      <c r="J27" s="13">
        <f t="shared" si="0"/>
        <v>24</v>
      </c>
      <c r="K27" s="12">
        <v>101302</v>
      </c>
      <c r="L27" s="12">
        <v>17600</v>
      </c>
      <c r="M27" s="12">
        <f t="shared" si="1"/>
        <v>132400</v>
      </c>
      <c r="N27" s="12">
        <v>65648</v>
      </c>
      <c r="O27" s="14">
        <f t="shared" si="2"/>
        <v>2.0168169631976602</v>
      </c>
      <c r="P27" s="15">
        <v>812</v>
      </c>
      <c r="Q27" s="16">
        <f t="shared" si="3"/>
        <v>163.05418719211823</v>
      </c>
      <c r="R27" s="17" t="s">
        <v>1872</v>
      </c>
      <c r="S27" s="18" t="e">
        <f>ABS(#REF!-O27)*100</f>
        <v>#REF!</v>
      </c>
      <c r="T27" s="10" t="s">
        <v>30</v>
      </c>
      <c r="U27" s="10" t="s">
        <v>36</v>
      </c>
      <c r="V27" s="12">
        <v>17600</v>
      </c>
      <c r="W27" s="10" t="s">
        <v>31</v>
      </c>
      <c r="X27" s="10" t="s">
        <v>1707</v>
      </c>
      <c r="Y27" s="10" t="s">
        <v>33</v>
      </c>
      <c r="Z27" s="10">
        <v>45</v>
      </c>
    </row>
    <row r="28" spans="1:26" x14ac:dyDescent="0.3">
      <c r="A28" s="10" t="s">
        <v>556</v>
      </c>
      <c r="B28" s="10" t="s">
        <v>554</v>
      </c>
      <c r="C28" s="10" t="s">
        <v>555</v>
      </c>
      <c r="D28" s="11">
        <v>45589</v>
      </c>
      <c r="E28" s="12">
        <v>179000</v>
      </c>
      <c r="F28" s="10" t="s">
        <v>27</v>
      </c>
      <c r="G28" s="10" t="s">
        <v>28</v>
      </c>
      <c r="H28" s="12">
        <v>179000</v>
      </c>
      <c r="I28" s="12">
        <v>55600</v>
      </c>
      <c r="J28" s="13">
        <f t="shared" si="0"/>
        <v>31.061452513966479</v>
      </c>
      <c r="K28" s="12">
        <v>127174</v>
      </c>
      <c r="L28" s="12">
        <v>14602</v>
      </c>
      <c r="M28" s="12">
        <f t="shared" si="1"/>
        <v>164398</v>
      </c>
      <c r="N28" s="12">
        <v>78175</v>
      </c>
      <c r="O28" s="14">
        <f t="shared" si="2"/>
        <v>2.1029485129517109</v>
      </c>
      <c r="P28" s="15">
        <v>1080</v>
      </c>
      <c r="Q28" s="16">
        <f t="shared" si="3"/>
        <v>152.22037037037038</v>
      </c>
      <c r="R28" s="17" t="s">
        <v>556</v>
      </c>
      <c r="S28" s="18">
        <f>ABS(O71-O28)*100</f>
        <v>210.2948512951711</v>
      </c>
      <c r="T28" s="10" t="s">
        <v>43</v>
      </c>
      <c r="U28" s="10" t="s">
        <v>31</v>
      </c>
      <c r="V28" s="12">
        <v>14602</v>
      </c>
      <c r="W28" s="10" t="s">
        <v>31</v>
      </c>
      <c r="X28" s="10" t="s">
        <v>557</v>
      </c>
      <c r="Y28" s="10" t="s">
        <v>33</v>
      </c>
      <c r="Z28" s="10">
        <v>45</v>
      </c>
    </row>
    <row r="29" spans="1:26" x14ac:dyDescent="0.3">
      <c r="A29" s="10" t="s">
        <v>1872</v>
      </c>
      <c r="B29" s="10" t="s">
        <v>1925</v>
      </c>
      <c r="C29" s="10" t="s">
        <v>1926</v>
      </c>
      <c r="D29" s="11">
        <v>45188</v>
      </c>
      <c r="E29" s="12">
        <v>285000</v>
      </c>
      <c r="F29" s="10" t="s">
        <v>69</v>
      </c>
      <c r="G29" s="10" t="s">
        <v>28</v>
      </c>
      <c r="H29" s="12">
        <v>285000</v>
      </c>
      <c r="I29" s="12">
        <v>61700</v>
      </c>
      <c r="J29" s="13">
        <f t="shared" si="0"/>
        <v>21.649122807017545</v>
      </c>
      <c r="K29" s="12">
        <v>179784</v>
      </c>
      <c r="L29" s="12">
        <v>19000</v>
      </c>
      <c r="M29" s="12">
        <f t="shared" si="1"/>
        <v>266000</v>
      </c>
      <c r="N29" s="12">
        <v>126105</v>
      </c>
      <c r="O29" s="14">
        <f t="shared" si="2"/>
        <v>2.109353316680544</v>
      </c>
      <c r="P29" s="15">
        <v>2089</v>
      </c>
      <c r="Q29" s="16">
        <f t="shared" si="3"/>
        <v>127.33365246529439</v>
      </c>
      <c r="R29" s="17" t="s">
        <v>1872</v>
      </c>
      <c r="S29" s="18" t="e">
        <f>ABS(#REF!-O29)*100</f>
        <v>#REF!</v>
      </c>
      <c r="T29" s="10" t="s">
        <v>52</v>
      </c>
      <c r="U29" s="10" t="s">
        <v>36</v>
      </c>
      <c r="V29" s="12">
        <v>19000</v>
      </c>
      <c r="W29" s="10" t="s">
        <v>31</v>
      </c>
      <c r="X29" s="10" t="s">
        <v>1707</v>
      </c>
      <c r="Y29" s="10" t="s">
        <v>33</v>
      </c>
      <c r="Z29" s="10">
        <v>41</v>
      </c>
    </row>
    <row r="30" spans="1:26" x14ac:dyDescent="0.3">
      <c r="A30" s="19" t="s">
        <v>2079</v>
      </c>
      <c r="B30" s="19" t="s">
        <v>2224</v>
      </c>
      <c r="C30" s="19" t="s">
        <v>2225</v>
      </c>
      <c r="D30" s="20">
        <v>45559</v>
      </c>
      <c r="E30" s="21">
        <v>296500</v>
      </c>
      <c r="F30" s="19" t="s">
        <v>27</v>
      </c>
      <c r="G30" s="19" t="s">
        <v>55</v>
      </c>
      <c r="H30" s="21">
        <v>296500</v>
      </c>
      <c r="I30" s="21">
        <v>80100</v>
      </c>
      <c r="J30" s="22">
        <f t="shared" si="0"/>
        <v>27.015177065767286</v>
      </c>
      <c r="K30" s="21">
        <v>175537</v>
      </c>
      <c r="L30" s="21">
        <v>35970</v>
      </c>
      <c r="M30" s="21">
        <f t="shared" si="1"/>
        <v>260530</v>
      </c>
      <c r="N30" s="21">
        <v>120837</v>
      </c>
      <c r="O30" s="23">
        <f t="shared" si="2"/>
        <v>2.1560449200162202</v>
      </c>
      <c r="P30" s="24">
        <v>1464</v>
      </c>
      <c r="Q30" s="25">
        <f t="shared" si="3"/>
        <v>177.95765027322403</v>
      </c>
      <c r="R30" s="26" t="s">
        <v>2079</v>
      </c>
      <c r="S30" s="27" t="e">
        <f>ABS(#REF!-O30)*100</f>
        <v>#REF!</v>
      </c>
      <c r="T30" s="19" t="s">
        <v>147</v>
      </c>
      <c r="U30" s="19" t="s">
        <v>36</v>
      </c>
      <c r="V30" s="21">
        <v>35970</v>
      </c>
      <c r="W30" s="19" t="s">
        <v>2226</v>
      </c>
      <c r="X30" s="19" t="s">
        <v>2080</v>
      </c>
      <c r="Y30" s="19" t="s">
        <v>33</v>
      </c>
      <c r="Z30" s="19">
        <v>45</v>
      </c>
    </row>
    <row r="31" spans="1:26" x14ac:dyDescent="0.3">
      <c r="A31" s="10" t="s">
        <v>2044</v>
      </c>
      <c r="B31" s="10" t="s">
        <v>2046</v>
      </c>
      <c r="C31" s="10" t="s">
        <v>2047</v>
      </c>
      <c r="D31" s="11">
        <v>45684</v>
      </c>
      <c r="E31" s="12">
        <v>215000</v>
      </c>
      <c r="F31" s="10" t="s">
        <v>27</v>
      </c>
      <c r="G31" s="10" t="s">
        <v>28</v>
      </c>
      <c r="H31" s="12">
        <v>215000</v>
      </c>
      <c r="I31" s="12">
        <v>80200</v>
      </c>
      <c r="J31" s="13">
        <f t="shared" si="0"/>
        <v>37.302325581395351</v>
      </c>
      <c r="K31" s="12">
        <v>180677</v>
      </c>
      <c r="L31" s="12">
        <v>39553</v>
      </c>
      <c r="M31" s="12">
        <f t="shared" si="1"/>
        <v>175447</v>
      </c>
      <c r="N31" s="12">
        <v>81105</v>
      </c>
      <c r="O31" s="14">
        <f t="shared" si="2"/>
        <v>2.1632081869181925</v>
      </c>
      <c r="P31" s="15">
        <v>1122</v>
      </c>
      <c r="Q31" s="16">
        <f t="shared" si="3"/>
        <v>156.3698752228164</v>
      </c>
      <c r="R31" s="17" t="s">
        <v>2044</v>
      </c>
      <c r="S31" s="18" t="e">
        <f>ABS(#REF!-O31)*100</f>
        <v>#REF!</v>
      </c>
      <c r="T31" s="10" t="s">
        <v>52</v>
      </c>
      <c r="U31" s="10" t="s">
        <v>31</v>
      </c>
      <c r="V31" s="12">
        <v>39553</v>
      </c>
      <c r="W31" s="10" t="s">
        <v>31</v>
      </c>
      <c r="X31" s="10" t="s">
        <v>2045</v>
      </c>
      <c r="Y31" s="10" t="s">
        <v>33</v>
      </c>
      <c r="Z31" s="10">
        <v>45</v>
      </c>
    </row>
    <row r="32" spans="1:26" x14ac:dyDescent="0.3">
      <c r="A32" s="19" t="s">
        <v>2566</v>
      </c>
      <c r="B32" s="19" t="s">
        <v>2678</v>
      </c>
      <c r="C32" s="19" t="s">
        <v>2679</v>
      </c>
      <c r="D32" s="20">
        <v>45560</v>
      </c>
      <c r="E32" s="21">
        <v>237500</v>
      </c>
      <c r="F32" s="19" t="s">
        <v>27</v>
      </c>
      <c r="G32" s="19" t="s">
        <v>28</v>
      </c>
      <c r="H32" s="21">
        <v>237500</v>
      </c>
      <c r="I32" s="21">
        <v>61500</v>
      </c>
      <c r="J32" s="22">
        <f t="shared" si="0"/>
        <v>25.894736842105264</v>
      </c>
      <c r="K32" s="21">
        <v>107604</v>
      </c>
      <c r="L32" s="21">
        <v>25392</v>
      </c>
      <c r="M32" s="21">
        <f t="shared" si="1"/>
        <v>212108</v>
      </c>
      <c r="N32" s="21">
        <v>96720</v>
      </c>
      <c r="O32" s="23">
        <f t="shared" si="2"/>
        <v>2.1930107526881719</v>
      </c>
      <c r="P32" s="24">
        <v>1691</v>
      </c>
      <c r="Q32" s="25">
        <f t="shared" si="3"/>
        <v>125.4334713187463</v>
      </c>
      <c r="R32" s="26" t="s">
        <v>2566</v>
      </c>
      <c r="S32" s="27" t="e">
        <f>ABS(#REF!-O32)*100</f>
        <v>#REF!</v>
      </c>
      <c r="T32" s="19" t="s">
        <v>30</v>
      </c>
      <c r="U32" s="19" t="s">
        <v>36</v>
      </c>
      <c r="V32" s="21">
        <v>23711</v>
      </c>
      <c r="W32" s="19" t="s">
        <v>31</v>
      </c>
      <c r="X32" s="19" t="s">
        <v>2567</v>
      </c>
      <c r="Y32" s="19" t="s">
        <v>33</v>
      </c>
      <c r="Z32" s="19">
        <v>32</v>
      </c>
    </row>
    <row r="33" spans="1:26" x14ac:dyDescent="0.3">
      <c r="A33" s="10" t="s">
        <v>2566</v>
      </c>
      <c r="B33" s="10" t="s">
        <v>2564</v>
      </c>
      <c r="C33" s="10" t="s">
        <v>2565</v>
      </c>
      <c r="D33" s="11">
        <v>45181</v>
      </c>
      <c r="E33" s="12">
        <v>300000</v>
      </c>
      <c r="F33" s="10" t="s">
        <v>27</v>
      </c>
      <c r="G33" s="10" t="s">
        <v>28</v>
      </c>
      <c r="H33" s="12">
        <v>300000</v>
      </c>
      <c r="I33" s="12">
        <v>69500</v>
      </c>
      <c r="J33" s="13">
        <f t="shared" si="0"/>
        <v>23.166666666666664</v>
      </c>
      <c r="K33" s="12">
        <v>136661</v>
      </c>
      <c r="L33" s="12">
        <v>40200</v>
      </c>
      <c r="M33" s="12">
        <f t="shared" si="1"/>
        <v>259800</v>
      </c>
      <c r="N33" s="12">
        <v>113483</v>
      </c>
      <c r="O33" s="14">
        <f t="shared" si="2"/>
        <v>2.2893296793352307</v>
      </c>
      <c r="P33" s="15">
        <v>1757</v>
      </c>
      <c r="Q33" s="16">
        <f t="shared" si="3"/>
        <v>147.86568013659647</v>
      </c>
      <c r="R33" s="17" t="s">
        <v>2566</v>
      </c>
      <c r="S33" s="18" t="e">
        <f>ABS(#REF!-O33)*100</f>
        <v>#REF!</v>
      </c>
      <c r="T33" s="10" t="s">
        <v>30</v>
      </c>
      <c r="U33" s="10" t="s">
        <v>36</v>
      </c>
      <c r="V33" s="12">
        <v>40200</v>
      </c>
      <c r="W33" s="10" t="s">
        <v>31</v>
      </c>
      <c r="X33" s="10" t="s">
        <v>2567</v>
      </c>
      <c r="Y33" s="10" t="s">
        <v>33</v>
      </c>
      <c r="Z33" s="10">
        <v>36</v>
      </c>
    </row>
    <row r="34" spans="1:26" x14ac:dyDescent="0.3">
      <c r="A34" s="10" t="s">
        <v>911</v>
      </c>
      <c r="B34" s="10" t="s">
        <v>915</v>
      </c>
      <c r="C34" s="10" t="s">
        <v>916</v>
      </c>
      <c r="D34" s="11">
        <v>45719</v>
      </c>
      <c r="E34" s="12">
        <v>285000</v>
      </c>
      <c r="F34" s="10" t="s">
        <v>27</v>
      </c>
      <c r="G34" s="10" t="s">
        <v>28</v>
      </c>
      <c r="H34" s="12">
        <v>285000</v>
      </c>
      <c r="I34" s="12">
        <v>104500</v>
      </c>
      <c r="J34" s="13">
        <f t="shared" si="0"/>
        <v>36.666666666666664</v>
      </c>
      <c r="K34" s="12">
        <v>238335</v>
      </c>
      <c r="L34" s="12">
        <v>35709</v>
      </c>
      <c r="M34" s="12">
        <f t="shared" si="1"/>
        <v>249291</v>
      </c>
      <c r="N34" s="12">
        <v>104446</v>
      </c>
      <c r="O34" s="14">
        <f t="shared" si="2"/>
        <v>2.3867931754207916</v>
      </c>
      <c r="P34" s="15">
        <v>1803</v>
      </c>
      <c r="Q34" s="16">
        <f t="shared" si="3"/>
        <v>138.26455906821963</v>
      </c>
      <c r="R34" s="17" t="s">
        <v>911</v>
      </c>
      <c r="S34" s="18">
        <f>ABS(O74-O34)*100</f>
        <v>238.67931754207916</v>
      </c>
      <c r="T34" s="10" t="s">
        <v>30</v>
      </c>
      <c r="U34" s="10" t="s">
        <v>31</v>
      </c>
      <c r="V34" s="12">
        <v>32566</v>
      </c>
      <c r="W34" s="10" t="s">
        <v>31</v>
      </c>
      <c r="X34" s="10" t="s">
        <v>912</v>
      </c>
      <c r="Y34" s="10" t="s">
        <v>33</v>
      </c>
      <c r="Z34" s="10">
        <v>41</v>
      </c>
    </row>
    <row r="35" spans="1:26" x14ac:dyDescent="0.3">
      <c r="A35" s="10" t="s">
        <v>1872</v>
      </c>
      <c r="B35" s="10" t="s">
        <v>1935</v>
      </c>
      <c r="C35" s="10" t="s">
        <v>1936</v>
      </c>
      <c r="D35" s="11">
        <v>45653</v>
      </c>
      <c r="E35" s="12">
        <v>200000</v>
      </c>
      <c r="F35" s="10" t="s">
        <v>27</v>
      </c>
      <c r="G35" s="10" t="s">
        <v>28</v>
      </c>
      <c r="H35" s="12">
        <v>200000</v>
      </c>
      <c r="I35" s="12">
        <v>53400</v>
      </c>
      <c r="J35" s="13">
        <f t="shared" si="0"/>
        <v>26.700000000000003</v>
      </c>
      <c r="K35" s="12">
        <v>113651</v>
      </c>
      <c r="L35" s="12">
        <v>17600</v>
      </c>
      <c r="M35" s="12">
        <f t="shared" si="1"/>
        <v>182400</v>
      </c>
      <c r="N35" s="12">
        <v>75334</v>
      </c>
      <c r="O35" s="14">
        <f t="shared" si="2"/>
        <v>2.421217511349457</v>
      </c>
      <c r="P35" s="15">
        <v>1104</v>
      </c>
      <c r="Q35" s="16">
        <f t="shared" si="3"/>
        <v>165.21739130434781</v>
      </c>
      <c r="R35" s="17" t="s">
        <v>1872</v>
      </c>
      <c r="S35" s="18" t="e">
        <f>ABS(#REF!-O35)*100</f>
        <v>#REF!</v>
      </c>
      <c r="T35" s="10" t="s">
        <v>30</v>
      </c>
      <c r="U35" s="10" t="s">
        <v>31</v>
      </c>
      <c r="V35" s="12">
        <v>17600</v>
      </c>
      <c r="W35" s="10" t="s">
        <v>31</v>
      </c>
      <c r="X35" s="10" t="s">
        <v>1707</v>
      </c>
      <c r="Y35" s="10" t="s">
        <v>33</v>
      </c>
      <c r="Z35" s="10">
        <v>45</v>
      </c>
    </row>
    <row r="36" spans="1:26" x14ac:dyDescent="0.3">
      <c r="A36" s="19" t="s">
        <v>911</v>
      </c>
      <c r="B36" s="19" t="s">
        <v>909</v>
      </c>
      <c r="C36" s="19" t="s">
        <v>910</v>
      </c>
      <c r="D36" s="20">
        <v>45184</v>
      </c>
      <c r="E36" s="21">
        <v>305000</v>
      </c>
      <c r="F36" s="19" t="s">
        <v>27</v>
      </c>
      <c r="G36" s="19" t="s">
        <v>28</v>
      </c>
      <c r="H36" s="21">
        <v>305000</v>
      </c>
      <c r="I36" s="21">
        <v>111600</v>
      </c>
      <c r="J36" s="22">
        <f t="shared" si="0"/>
        <v>36.590163934426229</v>
      </c>
      <c r="K36" s="21">
        <v>248533</v>
      </c>
      <c r="L36" s="21">
        <v>22119</v>
      </c>
      <c r="M36" s="21">
        <f t="shared" si="1"/>
        <v>282881</v>
      </c>
      <c r="N36" s="21">
        <v>116708</v>
      </c>
      <c r="O36" s="23">
        <f t="shared" si="2"/>
        <v>2.4238355554032287</v>
      </c>
      <c r="P36" s="24">
        <v>1654</v>
      </c>
      <c r="Q36" s="25">
        <f t="shared" si="3"/>
        <v>171.02841596130594</v>
      </c>
      <c r="R36" s="26" t="s">
        <v>911</v>
      </c>
      <c r="S36" s="27">
        <f>ABS(O78-O36)*100</f>
        <v>242.38355554032287</v>
      </c>
      <c r="T36" s="19" t="s">
        <v>708</v>
      </c>
      <c r="U36" s="19" t="s">
        <v>36</v>
      </c>
      <c r="V36" s="21">
        <v>19779</v>
      </c>
      <c r="W36" s="19" t="s">
        <v>31</v>
      </c>
      <c r="X36" s="19" t="s">
        <v>912</v>
      </c>
      <c r="Y36" s="19" t="s">
        <v>33</v>
      </c>
      <c r="Z36" s="19">
        <v>51</v>
      </c>
    </row>
    <row r="37" spans="1:26" x14ac:dyDescent="0.3">
      <c r="A37" s="19" t="s">
        <v>1872</v>
      </c>
      <c r="B37" s="19" t="s">
        <v>1931</v>
      </c>
      <c r="C37" s="19" t="s">
        <v>1932</v>
      </c>
      <c r="D37" s="20">
        <v>45578</v>
      </c>
      <c r="E37" s="21">
        <v>100000</v>
      </c>
      <c r="F37" s="19" t="s">
        <v>27</v>
      </c>
      <c r="G37" s="19" t="s">
        <v>28</v>
      </c>
      <c r="H37" s="21">
        <v>100000</v>
      </c>
      <c r="I37" s="21">
        <v>31400</v>
      </c>
      <c r="J37" s="22">
        <f t="shared" si="0"/>
        <v>31.4</v>
      </c>
      <c r="K37" s="21">
        <v>63026</v>
      </c>
      <c r="L37" s="21">
        <v>22000</v>
      </c>
      <c r="M37" s="21">
        <f t="shared" si="1"/>
        <v>78000</v>
      </c>
      <c r="N37" s="21">
        <v>32177</v>
      </c>
      <c r="O37" s="23">
        <f t="shared" si="2"/>
        <v>2.4240917425490256</v>
      </c>
      <c r="P37" s="24">
        <v>1152</v>
      </c>
      <c r="Q37" s="25">
        <f t="shared" si="3"/>
        <v>67.708333333333329</v>
      </c>
      <c r="R37" s="26" t="s">
        <v>1872</v>
      </c>
      <c r="S37" s="27" t="e">
        <f>ABS(#REF!-O37)*100</f>
        <v>#REF!</v>
      </c>
      <c r="T37" s="19" t="s">
        <v>147</v>
      </c>
      <c r="U37" s="19" t="s">
        <v>31</v>
      </c>
      <c r="V37" s="21">
        <v>22000</v>
      </c>
      <c r="W37" s="19" t="s">
        <v>31</v>
      </c>
      <c r="X37" s="19" t="s">
        <v>1707</v>
      </c>
      <c r="Y37" s="19" t="s">
        <v>33</v>
      </c>
      <c r="Z37" s="19">
        <v>23</v>
      </c>
    </row>
    <row r="38" spans="1:26" x14ac:dyDescent="0.3">
      <c r="A38" s="10" t="s">
        <v>2044</v>
      </c>
      <c r="B38" s="10" t="s">
        <v>2042</v>
      </c>
      <c r="C38" s="10" t="s">
        <v>2043</v>
      </c>
      <c r="D38" s="11">
        <v>45699</v>
      </c>
      <c r="E38" s="12">
        <v>230000</v>
      </c>
      <c r="F38" s="10" t="s">
        <v>27</v>
      </c>
      <c r="G38" s="10" t="s">
        <v>28</v>
      </c>
      <c r="H38" s="12">
        <v>230000</v>
      </c>
      <c r="I38" s="12">
        <v>69600</v>
      </c>
      <c r="J38" s="13">
        <f t="shared" si="0"/>
        <v>30.260869565217391</v>
      </c>
      <c r="K38" s="12">
        <v>159718</v>
      </c>
      <c r="L38" s="12">
        <v>19777</v>
      </c>
      <c r="M38" s="12">
        <f t="shared" si="1"/>
        <v>210223</v>
      </c>
      <c r="N38" s="12">
        <v>80425</v>
      </c>
      <c r="O38" s="14">
        <f t="shared" si="2"/>
        <v>2.6139011501398817</v>
      </c>
      <c r="P38" s="15">
        <v>1196</v>
      </c>
      <c r="Q38" s="16">
        <f t="shared" si="3"/>
        <v>175.77173913043478</v>
      </c>
      <c r="R38" s="17" t="s">
        <v>2044</v>
      </c>
      <c r="S38" s="18" t="e">
        <f>ABS(#REF!-O38)*100</f>
        <v>#REF!</v>
      </c>
      <c r="T38" s="10" t="s">
        <v>147</v>
      </c>
      <c r="U38" s="10" t="s">
        <v>31</v>
      </c>
      <c r="V38" s="12">
        <v>19777</v>
      </c>
      <c r="W38" s="10" t="s">
        <v>31</v>
      </c>
      <c r="X38" s="10" t="s">
        <v>2045</v>
      </c>
      <c r="Y38" s="10" t="s">
        <v>33</v>
      </c>
      <c r="Z38" s="10">
        <v>45</v>
      </c>
    </row>
    <row r="39" spans="1:26" x14ac:dyDescent="0.3">
      <c r="A39" s="10" t="s">
        <v>911</v>
      </c>
      <c r="B39" s="10" t="s">
        <v>913</v>
      </c>
      <c r="C39" s="10" t="s">
        <v>914</v>
      </c>
      <c r="D39" s="11">
        <v>45345</v>
      </c>
      <c r="E39" s="12">
        <v>300000</v>
      </c>
      <c r="F39" s="10" t="s">
        <v>27</v>
      </c>
      <c r="G39" s="10" t="s">
        <v>28</v>
      </c>
      <c r="H39" s="12">
        <v>300000</v>
      </c>
      <c r="I39" s="12">
        <v>102600</v>
      </c>
      <c r="J39" s="13">
        <f t="shared" si="0"/>
        <v>34.200000000000003</v>
      </c>
      <c r="K39" s="12">
        <v>227760</v>
      </c>
      <c r="L39" s="12">
        <v>20267</v>
      </c>
      <c r="M39" s="12">
        <f t="shared" si="1"/>
        <v>279733</v>
      </c>
      <c r="N39" s="12">
        <v>106955</v>
      </c>
      <c r="O39" s="14">
        <f t="shared" si="2"/>
        <v>2.6154270487588236</v>
      </c>
      <c r="P39" s="15">
        <v>1364</v>
      </c>
      <c r="Q39" s="16">
        <f t="shared" si="3"/>
        <v>205.08284457478007</v>
      </c>
      <c r="R39" s="17" t="s">
        <v>911</v>
      </c>
      <c r="S39" s="18">
        <f>ABS(O80-O39)*100</f>
        <v>261.54270487588235</v>
      </c>
      <c r="T39" s="10" t="s">
        <v>708</v>
      </c>
      <c r="U39" s="10" t="s">
        <v>36</v>
      </c>
      <c r="V39" s="12">
        <v>20267</v>
      </c>
      <c r="W39" s="10" t="s">
        <v>31</v>
      </c>
      <c r="X39" s="10" t="s">
        <v>912</v>
      </c>
      <c r="Y39" s="10" t="s">
        <v>33</v>
      </c>
      <c r="Z39" s="10">
        <v>51</v>
      </c>
    </row>
    <row r="40" spans="1:26" ht="15" thickBot="1" x14ac:dyDescent="0.35">
      <c r="A40" s="19" t="s">
        <v>2603</v>
      </c>
      <c r="B40" s="19" t="s">
        <v>2605</v>
      </c>
      <c r="C40" s="19" t="s">
        <v>2606</v>
      </c>
      <c r="D40" s="20">
        <v>45023</v>
      </c>
      <c r="E40" s="21">
        <v>259900</v>
      </c>
      <c r="F40" s="19" t="s">
        <v>27</v>
      </c>
      <c r="G40" s="19" t="s">
        <v>28</v>
      </c>
      <c r="H40" s="21">
        <v>259900</v>
      </c>
      <c r="I40" s="21">
        <v>67500</v>
      </c>
      <c r="J40" s="22">
        <f t="shared" si="0"/>
        <v>25.971527510580994</v>
      </c>
      <c r="K40" s="21">
        <v>165607</v>
      </c>
      <c r="L40" s="21">
        <v>58200</v>
      </c>
      <c r="M40" s="21">
        <f t="shared" si="1"/>
        <v>201700</v>
      </c>
      <c r="N40" s="21">
        <v>76446</v>
      </c>
      <c r="O40" s="23">
        <f t="shared" si="2"/>
        <v>2.6384637521910892</v>
      </c>
      <c r="P40" s="24">
        <v>918</v>
      </c>
      <c r="Q40" s="25">
        <f t="shared" si="3"/>
        <v>219.71677559912854</v>
      </c>
      <c r="R40" s="26" t="s">
        <v>2603</v>
      </c>
      <c r="S40" s="27" t="e">
        <f>ABS(#REF!-O40)*100</f>
        <v>#REF!</v>
      </c>
      <c r="T40" s="19" t="s">
        <v>30</v>
      </c>
      <c r="U40" s="19" t="s">
        <v>36</v>
      </c>
      <c r="V40" s="21">
        <v>58200</v>
      </c>
      <c r="W40" s="19" t="s">
        <v>31</v>
      </c>
      <c r="X40" s="19" t="s">
        <v>2604</v>
      </c>
      <c r="Y40" s="19" t="s">
        <v>33</v>
      </c>
      <c r="Z40" s="19">
        <v>45</v>
      </c>
    </row>
    <row r="41" spans="1:26" ht="15" thickTop="1" x14ac:dyDescent="0.3">
      <c r="A41" s="37"/>
      <c r="B41" s="37"/>
      <c r="C41" s="37"/>
      <c r="D41" s="38" t="s">
        <v>2766</v>
      </c>
      <c r="E41" s="39">
        <f>+SUM(E2:E40)</f>
        <v>9406200</v>
      </c>
      <c r="F41" s="37"/>
      <c r="G41" s="37"/>
      <c r="H41" s="39">
        <f>+SUM(H2:H40)</f>
        <v>9406200</v>
      </c>
      <c r="I41" s="39">
        <f>+SUM(I2:I40)</f>
        <v>3400500</v>
      </c>
      <c r="J41" s="40"/>
      <c r="K41" s="39">
        <f>+SUM(K2:K40)</f>
        <v>8226853</v>
      </c>
      <c r="L41" s="39"/>
      <c r="M41" s="39">
        <f>+SUM(M2:M40)</f>
        <v>8337279</v>
      </c>
      <c r="N41" s="39">
        <f>+SUM(N2:N40)</f>
        <v>5428092</v>
      </c>
      <c r="O41" s="41"/>
      <c r="P41" s="42"/>
      <c r="Q41" s="43">
        <f>AVERAGE(Q2:Q40)</f>
        <v>135.02067448721766</v>
      </c>
      <c r="R41" s="44"/>
      <c r="S41" s="45">
        <f>ABS(O43-O42)*100</f>
        <v>24.083083825436159</v>
      </c>
      <c r="T41" s="37"/>
      <c r="U41" s="37"/>
      <c r="V41" s="39"/>
      <c r="W41" s="37"/>
      <c r="X41" s="37"/>
      <c r="Y41" s="37"/>
      <c r="Z41" s="37"/>
    </row>
    <row r="42" spans="1:26" x14ac:dyDescent="0.3">
      <c r="A42" s="28"/>
      <c r="B42" s="28"/>
      <c r="C42" s="28"/>
      <c r="D42" s="29"/>
      <c r="E42" s="30"/>
      <c r="F42" s="28"/>
      <c r="G42" s="28"/>
      <c r="H42" s="30"/>
      <c r="I42" s="30" t="s">
        <v>2767</v>
      </c>
      <c r="J42" s="31">
        <f>I41/H41*100</f>
        <v>36.151687185048161</v>
      </c>
      <c r="K42" s="30"/>
      <c r="L42" s="30"/>
      <c r="M42" s="30"/>
      <c r="N42" s="30" t="s">
        <v>2769</v>
      </c>
      <c r="O42" s="32">
        <f>M41/N41</f>
        <v>1.5359502012861979</v>
      </c>
      <c r="P42" s="33"/>
      <c r="Q42" s="34" t="s">
        <v>2771</v>
      </c>
      <c r="R42" s="35">
        <f>STDEV(O2:O40)</f>
        <v>0.5440584003989607</v>
      </c>
      <c r="S42" s="36"/>
      <c r="T42" s="28"/>
      <c r="U42" s="28"/>
      <c r="V42" s="30"/>
      <c r="W42" s="28"/>
      <c r="X42" s="28"/>
      <c r="Y42" s="28"/>
      <c r="Z42" s="28"/>
    </row>
    <row r="43" spans="1:26" x14ac:dyDescent="0.3">
      <c r="A43" s="53"/>
      <c r="B43" s="46"/>
      <c r="C43" s="46"/>
      <c r="D43" s="47"/>
      <c r="E43" s="48"/>
      <c r="F43" s="46"/>
      <c r="G43" s="46"/>
      <c r="H43" s="48"/>
      <c r="I43" s="48" t="s">
        <v>2768</v>
      </c>
      <c r="J43" s="49">
        <f>STDEV(J2:J40)</f>
        <v>11.703824435649935</v>
      </c>
      <c r="K43" s="48"/>
      <c r="L43" s="48"/>
      <c r="M43" s="48"/>
      <c r="N43" s="48" t="s">
        <v>2770</v>
      </c>
      <c r="O43" s="50">
        <f>AVERAGE(O2:O40)</f>
        <v>1.7767810395405594</v>
      </c>
      <c r="P43" s="51"/>
      <c r="Q43" s="52" t="s">
        <v>2772</v>
      </c>
      <c r="R43" s="54" t="e">
        <f>AVERAGE(S2:S40)</f>
        <v>#REF!</v>
      </c>
      <c r="S43" s="53" t="s">
        <v>2773</v>
      </c>
      <c r="T43" s="46" t="e">
        <f>+(R43/O43)</f>
        <v>#REF!</v>
      </c>
      <c r="U43" s="46"/>
      <c r="V43" s="48"/>
      <c r="W43" s="46"/>
      <c r="X43" s="46"/>
      <c r="Y43" s="46"/>
      <c r="Z43" s="46"/>
    </row>
    <row r="48" spans="1:26" x14ac:dyDescent="0.3">
      <c r="A48" t="s">
        <v>2811</v>
      </c>
    </row>
    <row r="49" spans="1:26" x14ac:dyDescent="0.3">
      <c r="A49" s="19" t="s">
        <v>1872</v>
      </c>
      <c r="B49" s="19" t="s">
        <v>1931</v>
      </c>
      <c r="C49" s="19" t="s">
        <v>1932</v>
      </c>
      <c r="D49" s="20">
        <v>45578</v>
      </c>
      <c r="E49" s="21">
        <v>160000</v>
      </c>
      <c r="F49" s="19" t="s">
        <v>69</v>
      </c>
      <c r="G49" s="19" t="s">
        <v>28</v>
      </c>
      <c r="H49" s="21">
        <v>160000</v>
      </c>
      <c r="I49" s="21">
        <v>31400</v>
      </c>
      <c r="J49" s="22">
        <f>I49/H49*100</f>
        <v>19.625</v>
      </c>
      <c r="K49" s="21">
        <v>63026</v>
      </c>
      <c r="L49" s="21">
        <v>22000</v>
      </c>
      <c r="M49" s="21">
        <f>H49-L49</f>
        <v>138000</v>
      </c>
      <c r="N49" s="21">
        <v>32177</v>
      </c>
      <c r="O49" s="23">
        <f>M49/N49</f>
        <v>4.2887776983559682</v>
      </c>
      <c r="P49" s="24">
        <v>1152</v>
      </c>
      <c r="Q49" s="25">
        <f>M49/P49</f>
        <v>119.79166666666667</v>
      </c>
      <c r="R49" s="26" t="s">
        <v>1872</v>
      </c>
      <c r="S49" s="27" t="e">
        <f>ABS(#REF!-O49)*100</f>
        <v>#REF!</v>
      </c>
      <c r="T49" s="19" t="s">
        <v>147</v>
      </c>
      <c r="U49" s="19" t="s">
        <v>31</v>
      </c>
      <c r="V49" s="21">
        <v>22000</v>
      </c>
      <c r="W49" s="19" t="s">
        <v>31</v>
      </c>
      <c r="X49" s="19" t="s">
        <v>1707</v>
      </c>
      <c r="Y49" s="19" t="s">
        <v>33</v>
      </c>
      <c r="Z49" s="19">
        <v>23</v>
      </c>
    </row>
    <row r="50" spans="1:26" x14ac:dyDescent="0.3">
      <c r="A50" s="19" t="s">
        <v>2044</v>
      </c>
      <c r="B50" s="19" t="s">
        <v>2046</v>
      </c>
      <c r="C50" s="19" t="s">
        <v>2047</v>
      </c>
      <c r="D50" s="20">
        <v>45434</v>
      </c>
      <c r="E50" s="21">
        <v>80000</v>
      </c>
      <c r="F50" s="19" t="s">
        <v>69</v>
      </c>
      <c r="G50" s="19" t="s">
        <v>28</v>
      </c>
      <c r="H50" s="21">
        <v>80000</v>
      </c>
      <c r="I50" s="21">
        <v>80200</v>
      </c>
      <c r="J50" s="22">
        <f>I50/H50*100</f>
        <v>100.25</v>
      </c>
      <c r="K50" s="21">
        <v>180677</v>
      </c>
      <c r="L50" s="21">
        <v>39553</v>
      </c>
      <c r="M50" s="21">
        <f>H50-L50</f>
        <v>40447</v>
      </c>
      <c r="N50" s="21">
        <v>81105</v>
      </c>
      <c r="O50" s="23">
        <f>M50/N50</f>
        <v>0.49869921706429937</v>
      </c>
      <c r="P50" s="24">
        <v>1122</v>
      </c>
      <c r="Q50" s="25">
        <f>M50/P50</f>
        <v>36.049019607843135</v>
      </c>
      <c r="R50" s="26" t="s">
        <v>2044</v>
      </c>
      <c r="S50" s="27" t="e">
        <f>ABS(#REF!-O50)*100</f>
        <v>#REF!</v>
      </c>
      <c r="T50" s="19" t="s">
        <v>52</v>
      </c>
      <c r="U50" s="19" t="s">
        <v>36</v>
      </c>
      <c r="V50" s="21">
        <v>39553</v>
      </c>
      <c r="W50" s="19" t="s">
        <v>31</v>
      </c>
      <c r="X50" s="19" t="s">
        <v>2045</v>
      </c>
      <c r="Y50" s="19" t="s">
        <v>33</v>
      </c>
      <c r="Z50" s="19">
        <v>45</v>
      </c>
    </row>
    <row r="51" spans="1:26" x14ac:dyDescent="0.3">
      <c r="A51" s="19" t="s">
        <v>2603</v>
      </c>
      <c r="B51" s="19" t="s">
        <v>2601</v>
      </c>
      <c r="C51" s="19" t="s">
        <v>2602</v>
      </c>
      <c r="D51" s="20">
        <v>45686</v>
      </c>
      <c r="E51" s="21">
        <v>110000</v>
      </c>
      <c r="F51" s="19" t="s">
        <v>27</v>
      </c>
      <c r="G51" s="19" t="s">
        <v>28</v>
      </c>
      <c r="H51" s="21">
        <v>110000</v>
      </c>
      <c r="I51" s="21">
        <v>94000</v>
      </c>
      <c r="J51" s="22">
        <f>I51/H51*100</f>
        <v>85.454545454545453</v>
      </c>
      <c r="K51" s="21">
        <v>217349</v>
      </c>
      <c r="L51" s="21">
        <v>49779</v>
      </c>
      <c r="M51" s="21">
        <f>H51-L51</f>
        <v>60221</v>
      </c>
      <c r="N51" s="21">
        <v>119266</v>
      </c>
      <c r="O51" s="23">
        <f>M51/N51</f>
        <v>0.50493015612161052</v>
      </c>
      <c r="P51" s="24">
        <v>1682</v>
      </c>
      <c r="Q51" s="25">
        <f>M51/P51</f>
        <v>35.803210463733649</v>
      </c>
      <c r="R51" s="26" t="s">
        <v>2603</v>
      </c>
      <c r="S51" s="27" t="e">
        <f>ABS(#REF!-O51)*100</f>
        <v>#REF!</v>
      </c>
      <c r="T51" s="19" t="s">
        <v>52</v>
      </c>
      <c r="U51" s="19" t="s">
        <v>31</v>
      </c>
      <c r="V51" s="21">
        <v>26100</v>
      </c>
      <c r="W51" s="19" t="s">
        <v>31</v>
      </c>
      <c r="X51" s="19" t="s">
        <v>2604</v>
      </c>
      <c r="Y51" s="19" t="s">
        <v>33</v>
      </c>
      <c r="Z51" s="19">
        <v>43</v>
      </c>
    </row>
  </sheetData>
  <sortState xmlns:xlrd2="http://schemas.microsoft.com/office/spreadsheetml/2017/richdata2" ref="A2:Z40">
    <sortCondition ref="O2:O40"/>
  </sortState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9819-DDB6-446B-A02F-9B4EAB9ED898}">
  <dimension ref="A1:Z26"/>
  <sheetViews>
    <sheetView zoomScaleNormal="100" workbookViewId="0">
      <selection activeCell="A23" sqref="A23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5.5546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921</v>
      </c>
      <c r="B2" s="19" t="s">
        <v>951</v>
      </c>
      <c r="C2" s="19" t="s">
        <v>952</v>
      </c>
      <c r="D2" s="20">
        <v>45744</v>
      </c>
      <c r="E2" s="21">
        <v>130000</v>
      </c>
      <c r="F2" s="19" t="s">
        <v>27</v>
      </c>
      <c r="G2" s="19" t="s">
        <v>28</v>
      </c>
      <c r="H2" s="21">
        <v>130000</v>
      </c>
      <c r="I2" s="21">
        <v>108900</v>
      </c>
      <c r="J2" s="22">
        <f t="shared" ref="J2:J16" si="0">I2/H2*100</f>
        <v>83.769230769230774</v>
      </c>
      <c r="K2" s="21">
        <v>243215</v>
      </c>
      <c r="L2" s="21">
        <v>10247</v>
      </c>
      <c r="M2" s="21">
        <f t="shared" ref="M2:M16" si="1">H2-L2</f>
        <v>119753</v>
      </c>
      <c r="N2" s="21">
        <v>113642</v>
      </c>
      <c r="O2" s="23">
        <f t="shared" ref="O2:O16" si="2">M2/N2</f>
        <v>1.053774132803013</v>
      </c>
      <c r="P2" s="24">
        <v>1286</v>
      </c>
      <c r="Q2" s="25">
        <f t="shared" ref="Q2:Q16" si="3">M2/P2</f>
        <v>93.12052877138413</v>
      </c>
      <c r="R2" s="26" t="s">
        <v>921</v>
      </c>
      <c r="S2" s="27">
        <f>ABS(O7-O2)*100</f>
        <v>85.264033710114902</v>
      </c>
      <c r="T2" s="19" t="s">
        <v>30</v>
      </c>
      <c r="U2" s="19" t="s">
        <v>31</v>
      </c>
      <c r="V2" s="21">
        <v>10247</v>
      </c>
      <c r="W2" s="19" t="s">
        <v>31</v>
      </c>
      <c r="X2" s="19" t="s">
        <v>922</v>
      </c>
      <c r="Y2" s="19" t="s">
        <v>33</v>
      </c>
      <c r="Z2" s="19">
        <v>45</v>
      </c>
    </row>
    <row r="3" spans="1:26" x14ac:dyDescent="0.3">
      <c r="A3" s="55" t="s">
        <v>921</v>
      </c>
      <c r="B3" s="10" t="s">
        <v>939</v>
      </c>
      <c r="C3" s="10" t="s">
        <v>940</v>
      </c>
      <c r="D3" s="11">
        <v>45667</v>
      </c>
      <c r="E3" s="12">
        <v>138000</v>
      </c>
      <c r="F3" s="10" t="s">
        <v>27</v>
      </c>
      <c r="G3" s="10" t="s">
        <v>28</v>
      </c>
      <c r="H3" s="12">
        <v>138000</v>
      </c>
      <c r="I3" s="12">
        <v>88700</v>
      </c>
      <c r="J3" s="13">
        <f t="shared" si="0"/>
        <v>64.275362318840578</v>
      </c>
      <c r="K3" s="12">
        <v>196263</v>
      </c>
      <c r="L3" s="12">
        <v>13052</v>
      </c>
      <c r="M3" s="12">
        <f t="shared" si="1"/>
        <v>124948</v>
      </c>
      <c r="N3" s="12">
        <v>89371</v>
      </c>
      <c r="O3" s="14">
        <f t="shared" si="2"/>
        <v>1.3980821519284778</v>
      </c>
      <c r="P3" s="15">
        <v>1044</v>
      </c>
      <c r="Q3" s="16">
        <f t="shared" si="3"/>
        <v>119.68199233716476</v>
      </c>
      <c r="R3" s="17" t="s">
        <v>921</v>
      </c>
      <c r="S3" s="18">
        <f>ABS(O16-O3)*100</f>
        <v>94.961150872165149</v>
      </c>
      <c r="T3" s="10" t="s">
        <v>30</v>
      </c>
      <c r="U3" s="10" t="s">
        <v>31</v>
      </c>
      <c r="V3" s="12">
        <v>13052</v>
      </c>
      <c r="W3" s="10" t="s">
        <v>31</v>
      </c>
      <c r="X3" s="10" t="s">
        <v>922</v>
      </c>
      <c r="Y3" s="10" t="s">
        <v>33</v>
      </c>
      <c r="Z3" s="10">
        <v>45</v>
      </c>
    </row>
    <row r="4" spans="1:26" x14ac:dyDescent="0.3">
      <c r="A4" s="56" t="s">
        <v>921</v>
      </c>
      <c r="B4" s="19" t="s">
        <v>937</v>
      </c>
      <c r="C4" s="19" t="s">
        <v>938</v>
      </c>
      <c r="D4" s="20">
        <v>45588</v>
      </c>
      <c r="E4" s="21">
        <v>195000</v>
      </c>
      <c r="F4" s="19" t="s">
        <v>27</v>
      </c>
      <c r="G4" s="19" t="s">
        <v>28</v>
      </c>
      <c r="H4" s="21">
        <v>195000</v>
      </c>
      <c r="I4" s="21">
        <v>98800</v>
      </c>
      <c r="J4" s="22">
        <f t="shared" si="0"/>
        <v>50.666666666666671</v>
      </c>
      <c r="K4" s="21">
        <v>219976</v>
      </c>
      <c r="L4" s="21">
        <v>11999</v>
      </c>
      <c r="M4" s="21">
        <f t="shared" si="1"/>
        <v>183001</v>
      </c>
      <c r="N4" s="21">
        <v>101452</v>
      </c>
      <c r="O4" s="23">
        <f t="shared" si="2"/>
        <v>1.803818554587391</v>
      </c>
      <c r="P4" s="24">
        <v>1236</v>
      </c>
      <c r="Q4" s="25">
        <f t="shared" si="3"/>
        <v>148.05906148867314</v>
      </c>
      <c r="R4" s="26" t="s">
        <v>921</v>
      </c>
      <c r="S4" s="27" t="e">
        <f>ABS(#REF!-O4)*100</f>
        <v>#REF!</v>
      </c>
      <c r="T4" s="19" t="s">
        <v>30</v>
      </c>
      <c r="U4" s="19" t="s">
        <v>31</v>
      </c>
      <c r="V4" s="21">
        <v>11999</v>
      </c>
      <c r="W4" s="19" t="s">
        <v>31</v>
      </c>
      <c r="X4" s="19" t="s">
        <v>922</v>
      </c>
      <c r="Y4" s="19" t="s">
        <v>33</v>
      </c>
      <c r="Z4" s="19">
        <v>45</v>
      </c>
    </row>
    <row r="5" spans="1:26" x14ac:dyDescent="0.3">
      <c r="A5" s="55" t="s">
        <v>921</v>
      </c>
      <c r="B5" s="10" t="s">
        <v>923</v>
      </c>
      <c r="C5" s="10" t="s">
        <v>924</v>
      </c>
      <c r="D5" s="11">
        <v>45202</v>
      </c>
      <c r="E5" s="12">
        <v>195000</v>
      </c>
      <c r="F5" s="10" t="s">
        <v>27</v>
      </c>
      <c r="G5" s="10" t="s">
        <v>28</v>
      </c>
      <c r="H5" s="12">
        <v>195000</v>
      </c>
      <c r="I5" s="12">
        <v>83100</v>
      </c>
      <c r="J5" s="13">
        <f t="shared" si="0"/>
        <v>42.615384615384613</v>
      </c>
      <c r="K5" s="12">
        <v>211164</v>
      </c>
      <c r="L5" s="12">
        <v>10781</v>
      </c>
      <c r="M5" s="12">
        <f t="shared" si="1"/>
        <v>184219</v>
      </c>
      <c r="N5" s="12">
        <v>97747</v>
      </c>
      <c r="O5" s="14">
        <f t="shared" si="2"/>
        <v>1.8846511913409107</v>
      </c>
      <c r="P5" s="15">
        <v>1158</v>
      </c>
      <c r="Q5" s="16">
        <f t="shared" si="3"/>
        <v>159.08376511226251</v>
      </c>
      <c r="R5" s="17" t="s">
        <v>921</v>
      </c>
      <c r="S5" s="18">
        <f>ABS(O23-O5)*100</f>
        <v>141.49501258096095</v>
      </c>
      <c r="T5" s="10" t="s">
        <v>30</v>
      </c>
      <c r="U5" s="10" t="s">
        <v>36</v>
      </c>
      <c r="V5" s="12">
        <v>10781</v>
      </c>
      <c r="W5" s="10" t="s">
        <v>31</v>
      </c>
      <c r="X5" s="10" t="s">
        <v>922</v>
      </c>
      <c r="Y5" s="10" t="s">
        <v>33</v>
      </c>
      <c r="Z5" s="10">
        <v>45</v>
      </c>
    </row>
    <row r="6" spans="1:26" x14ac:dyDescent="0.3">
      <c r="A6" s="55" t="s">
        <v>921</v>
      </c>
      <c r="B6" s="10" t="s">
        <v>925</v>
      </c>
      <c r="C6" s="10" t="s">
        <v>926</v>
      </c>
      <c r="D6" s="11">
        <v>45736</v>
      </c>
      <c r="E6" s="12">
        <v>160000</v>
      </c>
      <c r="F6" s="10" t="s">
        <v>27</v>
      </c>
      <c r="G6" s="10" t="s">
        <v>28</v>
      </c>
      <c r="H6" s="12">
        <v>160000</v>
      </c>
      <c r="I6" s="12">
        <v>77400</v>
      </c>
      <c r="J6" s="13">
        <f t="shared" si="0"/>
        <v>48.375</v>
      </c>
      <c r="K6" s="12">
        <v>171872</v>
      </c>
      <c r="L6" s="12">
        <v>9243</v>
      </c>
      <c r="M6" s="12">
        <f t="shared" si="1"/>
        <v>150757</v>
      </c>
      <c r="N6" s="12">
        <v>79331</v>
      </c>
      <c r="O6" s="14">
        <f t="shared" si="2"/>
        <v>1.9003542120986752</v>
      </c>
      <c r="P6" s="15">
        <v>1008</v>
      </c>
      <c r="Q6" s="16">
        <f t="shared" si="3"/>
        <v>149.56051587301587</v>
      </c>
      <c r="R6" s="17" t="s">
        <v>921</v>
      </c>
      <c r="S6" s="18">
        <f>ABS(O23-O6)*100</f>
        <v>143.06531465673737</v>
      </c>
      <c r="T6" s="10" t="s">
        <v>30</v>
      </c>
      <c r="U6" s="10" t="s">
        <v>31</v>
      </c>
      <c r="V6" s="12">
        <v>9243</v>
      </c>
      <c r="W6" s="10" t="s">
        <v>31</v>
      </c>
      <c r="X6" s="10" t="s">
        <v>922</v>
      </c>
      <c r="Y6" s="10" t="s">
        <v>33</v>
      </c>
      <c r="Z6" s="10">
        <v>45</v>
      </c>
    </row>
    <row r="7" spans="1:26" x14ac:dyDescent="0.3">
      <c r="A7" s="55" t="s">
        <v>921</v>
      </c>
      <c r="B7" s="10" t="s">
        <v>941</v>
      </c>
      <c r="C7" s="10" t="s">
        <v>942</v>
      </c>
      <c r="D7" s="11">
        <v>45588</v>
      </c>
      <c r="E7" s="12">
        <v>175000</v>
      </c>
      <c r="F7" s="10" t="s">
        <v>27</v>
      </c>
      <c r="G7" s="10" t="s">
        <v>28</v>
      </c>
      <c r="H7" s="12">
        <v>175000</v>
      </c>
      <c r="I7" s="12">
        <v>84700</v>
      </c>
      <c r="J7" s="13">
        <f t="shared" si="0"/>
        <v>48.4</v>
      </c>
      <c r="K7" s="12">
        <v>187497</v>
      </c>
      <c r="L7" s="12">
        <v>9100</v>
      </c>
      <c r="M7" s="12">
        <f t="shared" si="1"/>
        <v>165900</v>
      </c>
      <c r="N7" s="12">
        <v>87022</v>
      </c>
      <c r="O7" s="14">
        <f t="shared" si="2"/>
        <v>1.9064144699041621</v>
      </c>
      <c r="P7" s="15">
        <v>999</v>
      </c>
      <c r="Q7" s="16">
        <f t="shared" si="3"/>
        <v>166.06606606606607</v>
      </c>
      <c r="R7" s="17" t="s">
        <v>921</v>
      </c>
      <c r="S7" s="18" t="e">
        <f>ABS(#REF!-O7)*100</f>
        <v>#REF!</v>
      </c>
      <c r="T7" s="10" t="s">
        <v>30</v>
      </c>
      <c r="U7" s="10" t="s">
        <v>31</v>
      </c>
      <c r="V7" s="12">
        <v>9100</v>
      </c>
      <c r="W7" s="10" t="s">
        <v>31</v>
      </c>
      <c r="X7" s="10" t="s">
        <v>922</v>
      </c>
      <c r="Y7" s="10" t="s">
        <v>33</v>
      </c>
      <c r="Z7" s="10">
        <v>45</v>
      </c>
    </row>
    <row r="8" spans="1:26" x14ac:dyDescent="0.3">
      <c r="A8" s="55" t="s">
        <v>921</v>
      </c>
      <c r="B8" s="10" t="s">
        <v>955</v>
      </c>
      <c r="C8" s="10" t="s">
        <v>956</v>
      </c>
      <c r="D8" s="11">
        <v>45246</v>
      </c>
      <c r="E8" s="12">
        <v>190000</v>
      </c>
      <c r="F8" s="10" t="s">
        <v>27</v>
      </c>
      <c r="G8" s="10" t="s">
        <v>28</v>
      </c>
      <c r="H8" s="12">
        <v>190000</v>
      </c>
      <c r="I8" s="12">
        <v>80100</v>
      </c>
      <c r="J8" s="13">
        <f t="shared" si="0"/>
        <v>42.157894736842103</v>
      </c>
      <c r="K8" s="12">
        <v>203175</v>
      </c>
      <c r="L8" s="12">
        <v>8925</v>
      </c>
      <c r="M8" s="12">
        <f t="shared" si="1"/>
        <v>181075</v>
      </c>
      <c r="N8" s="12">
        <v>94756</v>
      </c>
      <c r="O8" s="14">
        <f t="shared" si="2"/>
        <v>1.9109607834860061</v>
      </c>
      <c r="P8" s="15">
        <v>1044</v>
      </c>
      <c r="Q8" s="16">
        <f t="shared" si="3"/>
        <v>173.4434865900383</v>
      </c>
      <c r="R8" s="17" t="s">
        <v>921</v>
      </c>
      <c r="S8" s="18">
        <f>ABS(O11-O8)*100</f>
        <v>8.5599233561697083</v>
      </c>
      <c r="T8" s="10" t="s">
        <v>30</v>
      </c>
      <c r="U8" s="10" t="s">
        <v>36</v>
      </c>
      <c r="V8" s="12">
        <v>8925</v>
      </c>
      <c r="W8" s="10" t="s">
        <v>31</v>
      </c>
      <c r="X8" s="10" t="s">
        <v>922</v>
      </c>
      <c r="Y8" s="10" t="s">
        <v>33</v>
      </c>
      <c r="Z8" s="10">
        <v>45</v>
      </c>
    </row>
    <row r="9" spans="1:26" x14ac:dyDescent="0.3">
      <c r="A9" s="55" t="s">
        <v>921</v>
      </c>
      <c r="B9" s="10" t="s">
        <v>947</v>
      </c>
      <c r="C9" s="10" t="s">
        <v>948</v>
      </c>
      <c r="D9" s="11">
        <v>45090</v>
      </c>
      <c r="E9" s="12">
        <v>184000</v>
      </c>
      <c r="F9" s="10" t="s">
        <v>27</v>
      </c>
      <c r="G9" s="10" t="s">
        <v>28</v>
      </c>
      <c r="H9" s="12">
        <v>184000</v>
      </c>
      <c r="I9" s="12">
        <v>76800</v>
      </c>
      <c r="J9" s="13">
        <f t="shared" si="0"/>
        <v>41.739130434782609</v>
      </c>
      <c r="K9" s="12">
        <v>194330</v>
      </c>
      <c r="L9" s="12">
        <v>8977</v>
      </c>
      <c r="M9" s="12">
        <f t="shared" si="1"/>
        <v>175023</v>
      </c>
      <c r="N9" s="12">
        <v>90416</v>
      </c>
      <c r="O9" s="14">
        <f t="shared" si="2"/>
        <v>1.9357525216775793</v>
      </c>
      <c r="P9" s="15">
        <v>1044</v>
      </c>
      <c r="Q9" s="16">
        <f t="shared" si="3"/>
        <v>167.64655172413794</v>
      </c>
      <c r="R9" s="17" t="s">
        <v>921</v>
      </c>
      <c r="S9" s="18" t="e">
        <f>ABS(#REF!-O9)*100</f>
        <v>#REF!</v>
      </c>
      <c r="T9" s="10" t="s">
        <v>30</v>
      </c>
      <c r="U9" s="10" t="s">
        <v>36</v>
      </c>
      <c r="V9" s="12">
        <v>8977</v>
      </c>
      <c r="W9" s="10" t="s">
        <v>31</v>
      </c>
      <c r="X9" s="10" t="s">
        <v>922</v>
      </c>
      <c r="Y9" s="10" t="s">
        <v>33</v>
      </c>
      <c r="Z9" s="10">
        <v>45</v>
      </c>
    </row>
    <row r="10" spans="1:26" x14ac:dyDescent="0.3">
      <c r="A10" s="55" t="s">
        <v>921</v>
      </c>
      <c r="B10" s="10" t="s">
        <v>931</v>
      </c>
      <c r="C10" s="10" t="s">
        <v>932</v>
      </c>
      <c r="D10" s="11">
        <v>45100</v>
      </c>
      <c r="E10" s="12">
        <v>193000</v>
      </c>
      <c r="F10" s="10" t="s">
        <v>27</v>
      </c>
      <c r="G10" s="10" t="s">
        <v>28</v>
      </c>
      <c r="H10" s="12">
        <v>193000</v>
      </c>
      <c r="I10" s="12">
        <v>78300</v>
      </c>
      <c r="J10" s="13">
        <f t="shared" si="0"/>
        <v>40.569948186528499</v>
      </c>
      <c r="K10" s="12">
        <v>198184</v>
      </c>
      <c r="L10" s="12">
        <v>9100</v>
      </c>
      <c r="M10" s="12">
        <f t="shared" si="1"/>
        <v>183900</v>
      </c>
      <c r="N10" s="12">
        <v>92236</v>
      </c>
      <c r="O10" s="14">
        <f t="shared" si="2"/>
        <v>1.9937985168480854</v>
      </c>
      <c r="P10" s="15">
        <v>1008</v>
      </c>
      <c r="Q10" s="16">
        <f t="shared" si="3"/>
        <v>182.4404761904762</v>
      </c>
      <c r="R10" s="17" t="s">
        <v>921</v>
      </c>
      <c r="S10" s="18">
        <f>ABS(O24-O10)*100</f>
        <v>117.52195894434334</v>
      </c>
      <c r="T10" s="10" t="s">
        <v>30</v>
      </c>
      <c r="U10" s="10" t="s">
        <v>36</v>
      </c>
      <c r="V10" s="12">
        <v>9100</v>
      </c>
      <c r="W10" s="10" t="s">
        <v>31</v>
      </c>
      <c r="X10" s="10" t="s">
        <v>922</v>
      </c>
      <c r="Y10" s="10" t="s">
        <v>33</v>
      </c>
      <c r="Z10" s="10">
        <v>45</v>
      </c>
    </row>
    <row r="11" spans="1:26" x14ac:dyDescent="0.3">
      <c r="A11" s="56" t="s">
        <v>921</v>
      </c>
      <c r="B11" s="19" t="s">
        <v>927</v>
      </c>
      <c r="C11" s="19" t="s">
        <v>928</v>
      </c>
      <c r="D11" s="20">
        <v>45531</v>
      </c>
      <c r="E11" s="21">
        <v>215000</v>
      </c>
      <c r="F11" s="19" t="s">
        <v>27</v>
      </c>
      <c r="G11" s="19" t="s">
        <v>28</v>
      </c>
      <c r="H11" s="21">
        <v>215000</v>
      </c>
      <c r="I11" s="21">
        <v>100400</v>
      </c>
      <c r="J11" s="22">
        <f t="shared" si="0"/>
        <v>46.697674418604649</v>
      </c>
      <c r="K11" s="21">
        <v>220268</v>
      </c>
      <c r="L11" s="21">
        <v>18245</v>
      </c>
      <c r="M11" s="21">
        <f t="shared" si="1"/>
        <v>196755</v>
      </c>
      <c r="N11" s="21">
        <v>98547</v>
      </c>
      <c r="O11" s="23">
        <f t="shared" si="2"/>
        <v>1.9965600170477031</v>
      </c>
      <c r="P11" s="24">
        <v>1044</v>
      </c>
      <c r="Q11" s="25">
        <f t="shared" si="3"/>
        <v>188.46264367816093</v>
      </c>
      <c r="R11" s="26" t="s">
        <v>921</v>
      </c>
      <c r="S11" s="27">
        <f>ABS(O26-O11)*100</f>
        <v>68.713236045919828</v>
      </c>
      <c r="T11" s="19" t="s">
        <v>30</v>
      </c>
      <c r="U11" s="19" t="s">
        <v>36</v>
      </c>
      <c r="V11" s="21">
        <v>9100</v>
      </c>
      <c r="W11" s="19" t="s">
        <v>31</v>
      </c>
      <c r="X11" s="19" t="s">
        <v>922</v>
      </c>
      <c r="Y11" s="19" t="s">
        <v>33</v>
      </c>
      <c r="Z11" s="19">
        <v>45</v>
      </c>
    </row>
    <row r="12" spans="1:26" x14ac:dyDescent="0.3">
      <c r="A12" s="55" t="s">
        <v>921</v>
      </c>
      <c r="B12" s="10" t="s">
        <v>945</v>
      </c>
      <c r="C12" s="10" t="s">
        <v>946</v>
      </c>
      <c r="D12" s="11">
        <v>45145</v>
      </c>
      <c r="E12" s="12">
        <v>185000</v>
      </c>
      <c r="F12" s="10" t="s">
        <v>27</v>
      </c>
      <c r="G12" s="10" t="s">
        <v>28</v>
      </c>
      <c r="H12" s="12">
        <v>185000</v>
      </c>
      <c r="I12" s="12">
        <v>71100</v>
      </c>
      <c r="J12" s="13">
        <f t="shared" si="0"/>
        <v>38.432432432432435</v>
      </c>
      <c r="K12" s="12">
        <v>179460</v>
      </c>
      <c r="L12" s="12">
        <v>11918</v>
      </c>
      <c r="M12" s="12">
        <f t="shared" si="1"/>
        <v>173082</v>
      </c>
      <c r="N12" s="12">
        <v>81727</v>
      </c>
      <c r="O12" s="14">
        <f t="shared" si="2"/>
        <v>2.1178068447391927</v>
      </c>
      <c r="P12" s="15">
        <v>1044</v>
      </c>
      <c r="Q12" s="16">
        <f t="shared" si="3"/>
        <v>165.78735632183907</v>
      </c>
      <c r="R12" s="17" t="s">
        <v>921</v>
      </c>
      <c r="S12" s="18">
        <f>ABS(O18-O12)*100</f>
        <v>20.036769466392812</v>
      </c>
      <c r="T12" s="10" t="s">
        <v>30</v>
      </c>
      <c r="U12" s="10" t="s">
        <v>36</v>
      </c>
      <c r="V12" s="12">
        <v>11918</v>
      </c>
      <c r="W12" s="10" t="s">
        <v>31</v>
      </c>
      <c r="X12" s="10" t="s">
        <v>922</v>
      </c>
      <c r="Y12" s="10" t="s">
        <v>33</v>
      </c>
      <c r="Z12" s="10">
        <v>45</v>
      </c>
    </row>
    <row r="13" spans="1:26" x14ac:dyDescent="0.3">
      <c r="A13" s="56" t="s">
        <v>921</v>
      </c>
      <c r="B13" s="19" t="s">
        <v>943</v>
      </c>
      <c r="C13" s="19" t="s">
        <v>944</v>
      </c>
      <c r="D13" s="20">
        <v>45722</v>
      </c>
      <c r="E13" s="21">
        <v>192000</v>
      </c>
      <c r="F13" s="19" t="s">
        <v>27</v>
      </c>
      <c r="G13" s="19" t="s">
        <v>28</v>
      </c>
      <c r="H13" s="21">
        <v>192000</v>
      </c>
      <c r="I13" s="21">
        <v>79500</v>
      </c>
      <c r="J13" s="22">
        <f t="shared" si="0"/>
        <v>41.40625</v>
      </c>
      <c r="K13" s="21">
        <v>176642</v>
      </c>
      <c r="L13" s="21">
        <v>9100</v>
      </c>
      <c r="M13" s="21">
        <f t="shared" si="1"/>
        <v>182900</v>
      </c>
      <c r="N13" s="21">
        <v>81727</v>
      </c>
      <c r="O13" s="23">
        <f t="shared" si="2"/>
        <v>2.2379385025756484</v>
      </c>
      <c r="P13" s="24">
        <v>1044</v>
      </c>
      <c r="Q13" s="25">
        <f t="shared" si="3"/>
        <v>175.19157088122606</v>
      </c>
      <c r="R13" s="26" t="s">
        <v>921</v>
      </c>
      <c r="S13" s="27">
        <f>ABS(O21-O13)*100</f>
        <v>223.79385025756483</v>
      </c>
      <c r="T13" s="19" t="s">
        <v>30</v>
      </c>
      <c r="U13" s="19" t="s">
        <v>31</v>
      </c>
      <c r="V13" s="21">
        <v>9100</v>
      </c>
      <c r="W13" s="19" t="s">
        <v>31</v>
      </c>
      <c r="X13" s="19" t="s">
        <v>922</v>
      </c>
      <c r="Y13" s="19" t="s">
        <v>33</v>
      </c>
      <c r="Z13" s="19">
        <v>45</v>
      </c>
    </row>
    <row r="14" spans="1:26" x14ac:dyDescent="0.3">
      <c r="A14" s="55" t="s">
        <v>921</v>
      </c>
      <c r="B14" s="10" t="s">
        <v>933</v>
      </c>
      <c r="C14" s="10" t="s">
        <v>934</v>
      </c>
      <c r="D14" s="11">
        <v>45638</v>
      </c>
      <c r="E14" s="12">
        <v>205000</v>
      </c>
      <c r="F14" s="10" t="s">
        <v>27</v>
      </c>
      <c r="G14" s="10" t="s">
        <v>28</v>
      </c>
      <c r="H14" s="12">
        <v>205000</v>
      </c>
      <c r="I14" s="12">
        <v>85100</v>
      </c>
      <c r="J14" s="13">
        <f t="shared" si="0"/>
        <v>41.512195121951216</v>
      </c>
      <c r="K14" s="12">
        <v>188217</v>
      </c>
      <c r="L14" s="12">
        <v>9699</v>
      </c>
      <c r="M14" s="12">
        <f t="shared" si="1"/>
        <v>195301</v>
      </c>
      <c r="N14" s="12">
        <v>87081</v>
      </c>
      <c r="O14" s="14">
        <f t="shared" si="2"/>
        <v>2.242751001940722</v>
      </c>
      <c r="P14" s="15">
        <v>1008</v>
      </c>
      <c r="Q14" s="16">
        <f t="shared" si="3"/>
        <v>193.75099206349208</v>
      </c>
      <c r="R14" s="17" t="s">
        <v>921</v>
      </c>
      <c r="S14" s="18">
        <f>ABS(O25-O14)*100</f>
        <v>31.47639435000853</v>
      </c>
      <c r="T14" s="10" t="s">
        <v>30</v>
      </c>
      <c r="U14" s="10" t="s">
        <v>31</v>
      </c>
      <c r="V14" s="12">
        <v>9100</v>
      </c>
      <c r="W14" s="10" t="s">
        <v>31</v>
      </c>
      <c r="X14" s="10" t="s">
        <v>922</v>
      </c>
      <c r="Y14" s="10" t="s">
        <v>33</v>
      </c>
      <c r="Z14" s="10">
        <v>45</v>
      </c>
    </row>
    <row r="15" spans="1:26" x14ac:dyDescent="0.3">
      <c r="A15" s="56" t="s">
        <v>921</v>
      </c>
      <c r="B15" s="19" t="s">
        <v>949</v>
      </c>
      <c r="C15" s="19" t="s">
        <v>950</v>
      </c>
      <c r="D15" s="20">
        <v>45247</v>
      </c>
      <c r="E15" s="21">
        <v>243500</v>
      </c>
      <c r="F15" s="19" t="s">
        <v>27</v>
      </c>
      <c r="G15" s="19" t="s">
        <v>28</v>
      </c>
      <c r="H15" s="21">
        <v>243500</v>
      </c>
      <c r="I15" s="21">
        <v>87500</v>
      </c>
      <c r="J15" s="22">
        <f t="shared" si="0"/>
        <v>35.93429158110883</v>
      </c>
      <c r="K15" s="21">
        <v>222326</v>
      </c>
      <c r="L15" s="21">
        <v>12957</v>
      </c>
      <c r="M15" s="21">
        <f t="shared" si="1"/>
        <v>230543</v>
      </c>
      <c r="N15" s="21">
        <v>102131</v>
      </c>
      <c r="O15" s="23">
        <f t="shared" si="2"/>
        <v>2.2573263749498191</v>
      </c>
      <c r="P15" s="24">
        <v>1197</v>
      </c>
      <c r="Q15" s="25">
        <f t="shared" si="3"/>
        <v>192.60066833751046</v>
      </c>
      <c r="R15" s="26" t="s">
        <v>921</v>
      </c>
      <c r="S15" s="27">
        <f>ABS(O18-O15)*100</f>
        <v>33.988722487455462</v>
      </c>
      <c r="T15" s="19" t="s">
        <v>30</v>
      </c>
      <c r="U15" s="19" t="s">
        <v>36</v>
      </c>
      <c r="V15" s="21">
        <v>12957</v>
      </c>
      <c r="W15" s="19" t="s">
        <v>31</v>
      </c>
      <c r="X15" s="19" t="s">
        <v>922</v>
      </c>
      <c r="Y15" s="19" t="s">
        <v>33</v>
      </c>
      <c r="Z15" s="19">
        <v>45</v>
      </c>
    </row>
    <row r="16" spans="1:26" ht="15" thickBot="1" x14ac:dyDescent="0.35">
      <c r="A16" s="55" t="s">
        <v>921</v>
      </c>
      <c r="B16" s="10" t="s">
        <v>953</v>
      </c>
      <c r="C16" s="10" t="s">
        <v>954</v>
      </c>
      <c r="D16" s="11">
        <v>45708</v>
      </c>
      <c r="E16" s="12">
        <v>230000</v>
      </c>
      <c r="F16" s="10" t="s">
        <v>27</v>
      </c>
      <c r="G16" s="10" t="s">
        <v>28</v>
      </c>
      <c r="H16" s="12">
        <v>230000</v>
      </c>
      <c r="I16" s="12">
        <v>91200</v>
      </c>
      <c r="J16" s="13">
        <f t="shared" si="0"/>
        <v>39.652173913043477</v>
      </c>
      <c r="K16" s="12">
        <v>202244</v>
      </c>
      <c r="L16" s="12">
        <v>11094</v>
      </c>
      <c r="M16" s="12">
        <f t="shared" si="1"/>
        <v>218906</v>
      </c>
      <c r="N16" s="12">
        <v>93243</v>
      </c>
      <c r="O16" s="14">
        <f t="shared" si="2"/>
        <v>2.3476936606501293</v>
      </c>
      <c r="P16" s="15">
        <v>1044</v>
      </c>
      <c r="Q16" s="16">
        <f t="shared" si="3"/>
        <v>209.68007662835248</v>
      </c>
      <c r="R16" s="17" t="s">
        <v>921</v>
      </c>
      <c r="S16" s="18">
        <f>ABS(O20-O16)*100</f>
        <v>234.76936606501292</v>
      </c>
      <c r="T16" s="10" t="s">
        <v>30</v>
      </c>
      <c r="U16" s="10" t="s">
        <v>31</v>
      </c>
      <c r="V16" s="12">
        <v>11094</v>
      </c>
      <c r="W16" s="10" t="s">
        <v>31</v>
      </c>
      <c r="X16" s="10" t="s">
        <v>922</v>
      </c>
      <c r="Y16" s="10" t="s">
        <v>33</v>
      </c>
      <c r="Z16" s="10">
        <v>45</v>
      </c>
    </row>
    <row r="17" spans="1:26" ht="15" thickTop="1" x14ac:dyDescent="0.3">
      <c r="A17" s="57"/>
      <c r="B17" s="37"/>
      <c r="C17" s="37"/>
      <c r="D17" s="38" t="s">
        <v>2766</v>
      </c>
      <c r="E17" s="39">
        <f>+SUM(E2:E16)</f>
        <v>2830500</v>
      </c>
      <c r="F17" s="37"/>
      <c r="G17" s="37"/>
      <c r="H17" s="39">
        <f>+SUM(H2:H16)</f>
        <v>2830500</v>
      </c>
      <c r="I17" s="39">
        <f>+SUM(I2:I16)</f>
        <v>1291600</v>
      </c>
      <c r="J17" s="40"/>
      <c r="K17" s="39">
        <f>+SUM(K2:K16)</f>
        <v>3014833</v>
      </c>
      <c r="L17" s="39"/>
      <c r="M17" s="39">
        <f>+SUM(M2:M16)</f>
        <v>2666063</v>
      </c>
      <c r="N17" s="39">
        <f>+SUM(N2:N16)</f>
        <v>1390429</v>
      </c>
      <c r="O17" s="41"/>
      <c r="P17" s="42"/>
      <c r="Q17" s="43">
        <f>AVERAGE(Q2:Q16)</f>
        <v>165.63838347091999</v>
      </c>
      <c r="R17" s="44"/>
      <c r="S17" s="45">
        <f>ABS(O19-O18)*100</f>
        <v>1.5073045696569976</v>
      </c>
      <c r="T17" s="37"/>
      <c r="U17" s="37"/>
      <c r="V17" s="39"/>
      <c r="W17" s="37"/>
      <c r="X17" s="37"/>
      <c r="Y17" s="37"/>
      <c r="Z17" s="37"/>
    </row>
    <row r="18" spans="1:26" x14ac:dyDescent="0.3">
      <c r="A18" s="58"/>
      <c r="B18" s="28"/>
      <c r="C18" s="28"/>
      <c r="D18" s="29"/>
      <c r="E18" s="30"/>
      <c r="F18" s="28"/>
      <c r="G18" s="28"/>
      <c r="H18" s="30"/>
      <c r="I18" s="30" t="s">
        <v>2767</v>
      </c>
      <c r="J18" s="31">
        <f>I17/H17*100</f>
        <v>45.631513866807985</v>
      </c>
      <c r="K18" s="30"/>
      <c r="L18" s="30"/>
      <c r="M18" s="30"/>
      <c r="N18" s="30" t="s">
        <v>2769</v>
      </c>
      <c r="O18" s="32">
        <f>M17/N17</f>
        <v>1.9174391500752646</v>
      </c>
      <c r="P18" s="33"/>
      <c r="Q18" s="34" t="s">
        <v>2771</v>
      </c>
      <c r="R18" s="35">
        <f>STDEV(O2:O16)</f>
        <v>0.3368387133548349</v>
      </c>
      <c r="S18" s="36"/>
      <c r="T18" s="28"/>
      <c r="U18" s="28"/>
      <c r="V18" s="30"/>
      <c r="W18" s="28"/>
      <c r="X18" s="28"/>
      <c r="Y18" s="28"/>
      <c r="Z18" s="28"/>
    </row>
    <row r="19" spans="1:26" x14ac:dyDescent="0.3">
      <c r="A19" s="59"/>
      <c r="B19" s="46"/>
      <c r="C19" s="46"/>
      <c r="D19" s="47"/>
      <c r="E19" s="48"/>
      <c r="F19" s="46"/>
      <c r="G19" s="46"/>
      <c r="H19" s="48"/>
      <c r="I19" s="48" t="s">
        <v>2768</v>
      </c>
      <c r="J19" s="49">
        <f>STDEV(J2:J16)</f>
        <v>12.220145016491506</v>
      </c>
      <c r="K19" s="48"/>
      <c r="L19" s="48"/>
      <c r="M19" s="48"/>
      <c r="N19" s="48" t="s">
        <v>2770</v>
      </c>
      <c r="O19" s="50">
        <f>AVERAGE(O2:O16)</f>
        <v>1.9325121957718345</v>
      </c>
      <c r="P19" s="51"/>
      <c r="Q19" s="52" t="s">
        <v>2772</v>
      </c>
      <c r="R19" s="54" t="e">
        <f>AVERAGE(S2:S16)</f>
        <v>#REF!</v>
      </c>
      <c r="S19" s="53" t="s">
        <v>2773</v>
      </c>
      <c r="T19" s="46" t="e">
        <f>+(R19/O19)</f>
        <v>#REF!</v>
      </c>
      <c r="U19" s="46"/>
      <c r="V19" s="48"/>
      <c r="W19" s="46"/>
      <c r="X19" s="46"/>
      <c r="Y19" s="46"/>
      <c r="Z19" s="46"/>
    </row>
    <row r="22" spans="1:26" x14ac:dyDescent="0.3">
      <c r="A22" s="60" t="s">
        <v>2811</v>
      </c>
    </row>
    <row r="23" spans="1:26" x14ac:dyDescent="0.3">
      <c r="A23" s="56" t="s">
        <v>921</v>
      </c>
      <c r="B23" s="19" t="s">
        <v>919</v>
      </c>
      <c r="C23" s="19" t="s">
        <v>920</v>
      </c>
      <c r="D23" s="20">
        <v>45443</v>
      </c>
      <c r="E23" s="21">
        <v>50000</v>
      </c>
      <c r="F23" s="19" t="s">
        <v>27</v>
      </c>
      <c r="G23" s="19" t="s">
        <v>28</v>
      </c>
      <c r="H23" s="21">
        <v>50000</v>
      </c>
      <c r="I23" s="21">
        <v>86400</v>
      </c>
      <c r="J23" s="22">
        <f>I23/H23*100</f>
        <v>172.8</v>
      </c>
      <c r="K23" s="21">
        <v>190304</v>
      </c>
      <c r="L23" s="21">
        <v>8299</v>
      </c>
      <c r="M23" s="21">
        <f>H23-L23</f>
        <v>41701</v>
      </c>
      <c r="N23" s="21">
        <v>88782</v>
      </c>
      <c r="O23" s="23">
        <f>M23/N23</f>
        <v>0.46970106553130136</v>
      </c>
      <c r="P23" s="24">
        <v>1044</v>
      </c>
      <c r="Q23" s="25">
        <f>M23/P23</f>
        <v>39.943486590038312</v>
      </c>
      <c r="R23" s="26" t="s">
        <v>921</v>
      </c>
      <c r="S23" s="27">
        <f>ABS(O43-O23)*100</f>
        <v>46.970106553130137</v>
      </c>
      <c r="T23" s="19" t="s">
        <v>30</v>
      </c>
      <c r="U23" s="19" t="s">
        <v>36</v>
      </c>
      <c r="V23" s="21">
        <v>8299</v>
      </c>
      <c r="W23" s="19" t="s">
        <v>31</v>
      </c>
      <c r="X23" s="19" t="s">
        <v>922</v>
      </c>
      <c r="Y23" s="19" t="s">
        <v>33</v>
      </c>
      <c r="Z23" s="19">
        <v>45</v>
      </c>
    </row>
    <row r="24" spans="1:26" x14ac:dyDescent="0.3">
      <c r="A24" s="56" t="s">
        <v>921</v>
      </c>
      <c r="B24" s="19" t="s">
        <v>943</v>
      </c>
      <c r="C24" s="19" t="s">
        <v>944</v>
      </c>
      <c r="D24" s="20">
        <v>45483</v>
      </c>
      <c r="E24" s="21">
        <v>76000</v>
      </c>
      <c r="F24" s="19" t="s">
        <v>27</v>
      </c>
      <c r="G24" s="19" t="s">
        <v>28</v>
      </c>
      <c r="H24" s="21">
        <v>76000</v>
      </c>
      <c r="I24" s="21">
        <v>79500</v>
      </c>
      <c r="J24" s="22">
        <f>I24/H24*100</f>
        <v>104.60526315789474</v>
      </c>
      <c r="K24" s="21">
        <v>176642</v>
      </c>
      <c r="L24" s="21">
        <v>9100</v>
      </c>
      <c r="M24" s="21">
        <f>H24-L24</f>
        <v>66900</v>
      </c>
      <c r="N24" s="21">
        <v>81727</v>
      </c>
      <c r="O24" s="23">
        <f>M24/N24</f>
        <v>0.8185789274046521</v>
      </c>
      <c r="P24" s="24">
        <v>1044</v>
      </c>
      <c r="Q24" s="25">
        <f>M24/P24</f>
        <v>64.080459770114942</v>
      </c>
      <c r="R24" s="26" t="s">
        <v>921</v>
      </c>
      <c r="S24" s="27">
        <f>ABS(O32-O24)*100</f>
        <v>81.857892740465203</v>
      </c>
      <c r="T24" s="19" t="s">
        <v>30</v>
      </c>
      <c r="U24" s="19" t="s">
        <v>36</v>
      </c>
      <c r="V24" s="21">
        <v>9100</v>
      </c>
      <c r="W24" s="19" t="s">
        <v>31</v>
      </c>
      <c r="X24" s="19" t="s">
        <v>922</v>
      </c>
      <c r="Y24" s="19" t="s">
        <v>33</v>
      </c>
      <c r="Z24" s="19">
        <v>45</v>
      </c>
    </row>
    <row r="25" spans="1:26" x14ac:dyDescent="0.3">
      <c r="A25" s="56" t="s">
        <v>921</v>
      </c>
      <c r="B25" s="19" t="s">
        <v>935</v>
      </c>
      <c r="C25" s="19" t="s">
        <v>936</v>
      </c>
      <c r="D25" s="20">
        <v>45470</v>
      </c>
      <c r="E25" s="21">
        <v>240000</v>
      </c>
      <c r="F25" s="19" t="s">
        <v>27</v>
      </c>
      <c r="G25" s="19" t="s">
        <v>28</v>
      </c>
      <c r="H25" s="21">
        <v>240000</v>
      </c>
      <c r="I25" s="21">
        <v>53200</v>
      </c>
      <c r="J25" s="22">
        <f>I25/H25*100</f>
        <v>22.166666666666668</v>
      </c>
      <c r="K25" s="21">
        <v>194327</v>
      </c>
      <c r="L25" s="21">
        <v>9839</v>
      </c>
      <c r="M25" s="21">
        <f>H25-L25</f>
        <v>230161</v>
      </c>
      <c r="N25" s="21">
        <v>89994</v>
      </c>
      <c r="O25" s="23">
        <f>M25/N25</f>
        <v>2.5575149454408073</v>
      </c>
      <c r="P25" s="24">
        <v>1044</v>
      </c>
      <c r="Q25" s="25">
        <f>M25/P25</f>
        <v>220.46072796934865</v>
      </c>
      <c r="R25" s="26" t="s">
        <v>921</v>
      </c>
      <c r="S25" s="27">
        <f>ABS(O39-O25)*100</f>
        <v>255.75149454408071</v>
      </c>
      <c r="T25" s="19" t="s">
        <v>30</v>
      </c>
      <c r="U25" s="19" t="s">
        <v>36</v>
      </c>
      <c r="V25" s="21">
        <v>9100</v>
      </c>
      <c r="W25" s="19" t="s">
        <v>31</v>
      </c>
      <c r="X25" s="19" t="s">
        <v>922</v>
      </c>
      <c r="Y25" s="19" t="s">
        <v>33</v>
      </c>
      <c r="Z25" s="19">
        <v>45</v>
      </c>
    </row>
    <row r="26" spans="1:26" x14ac:dyDescent="0.3">
      <c r="A26" s="56" t="s">
        <v>921</v>
      </c>
      <c r="B26" s="19" t="s">
        <v>929</v>
      </c>
      <c r="C26" s="19" t="s">
        <v>930</v>
      </c>
      <c r="D26" s="20">
        <v>45504</v>
      </c>
      <c r="E26" s="21">
        <v>222000</v>
      </c>
      <c r="F26" s="19" t="s">
        <v>27</v>
      </c>
      <c r="G26" s="19" t="s">
        <v>28</v>
      </c>
      <c r="H26" s="21">
        <v>222000</v>
      </c>
      <c r="I26" s="21">
        <v>77400</v>
      </c>
      <c r="J26" s="22">
        <f>I26/H26*100</f>
        <v>34.864864864864863</v>
      </c>
      <c r="K26" s="21">
        <v>171729</v>
      </c>
      <c r="L26" s="21">
        <v>9100</v>
      </c>
      <c r="M26" s="21">
        <f>H26-L26</f>
        <v>212900</v>
      </c>
      <c r="N26" s="21">
        <v>79331</v>
      </c>
      <c r="O26" s="23">
        <f>M26/N26</f>
        <v>2.6836923775069015</v>
      </c>
      <c r="P26" s="24">
        <v>1008</v>
      </c>
      <c r="Q26" s="25">
        <f>M26/P26</f>
        <v>211.21031746031747</v>
      </c>
      <c r="R26" s="26" t="s">
        <v>921</v>
      </c>
      <c r="S26" s="27">
        <f>ABS(O43-O26)*100</f>
        <v>268.36923775069016</v>
      </c>
      <c r="T26" s="19" t="s">
        <v>30</v>
      </c>
      <c r="U26" s="19" t="s">
        <v>36</v>
      </c>
      <c r="V26" s="21">
        <v>9100</v>
      </c>
      <c r="W26" s="19" t="s">
        <v>31</v>
      </c>
      <c r="X26" s="19" t="s">
        <v>922</v>
      </c>
      <c r="Y26" s="19" t="s">
        <v>33</v>
      </c>
      <c r="Z26" s="19">
        <v>45</v>
      </c>
    </row>
  </sheetData>
  <sortState xmlns:xlrd2="http://schemas.microsoft.com/office/spreadsheetml/2017/richdata2" ref="A2:Z16">
    <sortCondition ref="O2:O16"/>
  </sortState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5AB3C-6BA8-4E08-A608-8DB313B88B90}">
  <dimension ref="A1:Z11"/>
  <sheetViews>
    <sheetView zoomScaleNormal="100" workbookViewId="0">
      <selection activeCell="Q30" sqref="Q30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911</v>
      </c>
      <c r="B2" s="10" t="s">
        <v>915</v>
      </c>
      <c r="C2" s="10" t="s">
        <v>916</v>
      </c>
      <c r="D2" s="11">
        <v>45719</v>
      </c>
      <c r="E2" s="12">
        <v>285000</v>
      </c>
      <c r="F2" s="10" t="s">
        <v>27</v>
      </c>
      <c r="G2" s="10" t="s">
        <v>28</v>
      </c>
      <c r="H2" s="12">
        <v>285000</v>
      </c>
      <c r="I2" s="12">
        <v>104500</v>
      </c>
      <c r="J2" s="13">
        <f>I2/H2*100</f>
        <v>36.666666666666664</v>
      </c>
      <c r="K2" s="12">
        <v>238335</v>
      </c>
      <c r="L2" s="12">
        <v>35709</v>
      </c>
      <c r="M2" s="12">
        <f>H2-L2</f>
        <v>249291</v>
      </c>
      <c r="N2" s="12">
        <v>104446</v>
      </c>
      <c r="O2" s="14">
        <f>M2/N2</f>
        <v>2.3867931754207916</v>
      </c>
      <c r="P2" s="15">
        <v>1803</v>
      </c>
      <c r="Q2" s="16">
        <f>M2/P2</f>
        <v>138.26455906821963</v>
      </c>
      <c r="R2" s="17" t="s">
        <v>911</v>
      </c>
      <c r="S2" s="18">
        <f>ABS(O6-O2)*100</f>
        <v>8.7704628662607309</v>
      </c>
      <c r="T2" s="10" t="s">
        <v>30</v>
      </c>
      <c r="U2" s="10" t="s">
        <v>31</v>
      </c>
      <c r="V2" s="12">
        <v>32566</v>
      </c>
      <c r="W2" s="10" t="s">
        <v>31</v>
      </c>
      <c r="X2" s="10" t="s">
        <v>912</v>
      </c>
      <c r="Y2" s="10" t="s">
        <v>33</v>
      </c>
      <c r="Z2" s="10">
        <v>41</v>
      </c>
    </row>
    <row r="3" spans="1:26" ht="15" thickBot="1" x14ac:dyDescent="0.35">
      <c r="A3" s="56" t="s">
        <v>911</v>
      </c>
      <c r="B3" s="19" t="s">
        <v>909</v>
      </c>
      <c r="C3" s="19" t="s">
        <v>910</v>
      </c>
      <c r="D3" s="20">
        <v>45184</v>
      </c>
      <c r="E3" s="21">
        <v>305000</v>
      </c>
      <c r="F3" s="19" t="s">
        <v>27</v>
      </c>
      <c r="G3" s="19" t="s">
        <v>28</v>
      </c>
      <c r="H3" s="21">
        <v>305000</v>
      </c>
      <c r="I3" s="21">
        <v>111600</v>
      </c>
      <c r="J3" s="22">
        <f>I3/H3*100</f>
        <v>36.590163934426229</v>
      </c>
      <c r="K3" s="21">
        <v>248533</v>
      </c>
      <c r="L3" s="21">
        <v>22119</v>
      </c>
      <c r="M3" s="21">
        <f>H3-L3</f>
        <v>282881</v>
      </c>
      <c r="N3" s="21">
        <v>116708</v>
      </c>
      <c r="O3" s="23">
        <f>M3/N3</f>
        <v>2.4238355554032287</v>
      </c>
      <c r="P3" s="24">
        <v>1654</v>
      </c>
      <c r="Q3" s="25">
        <f>M3/P3</f>
        <v>171.02841596130594</v>
      </c>
      <c r="R3" s="26" t="s">
        <v>911</v>
      </c>
      <c r="S3" s="27">
        <f>ABS(O9-O3)*100</f>
        <v>242.38355554032287</v>
      </c>
      <c r="T3" s="19" t="s">
        <v>708</v>
      </c>
      <c r="U3" s="19" t="s">
        <v>36</v>
      </c>
      <c r="V3" s="21">
        <v>19779</v>
      </c>
      <c r="W3" s="19" t="s">
        <v>31</v>
      </c>
      <c r="X3" s="19" t="s">
        <v>912</v>
      </c>
      <c r="Y3" s="19" t="s">
        <v>33</v>
      </c>
      <c r="Z3" s="19">
        <v>51</v>
      </c>
    </row>
    <row r="4" spans="1:26" ht="15" thickBot="1" x14ac:dyDescent="0.35">
      <c r="A4" s="55" t="s">
        <v>911</v>
      </c>
      <c r="B4" s="10" t="s">
        <v>913</v>
      </c>
      <c r="C4" s="10" t="s">
        <v>914</v>
      </c>
      <c r="D4" s="11">
        <v>45345</v>
      </c>
      <c r="E4" s="12">
        <v>300000</v>
      </c>
      <c r="F4" s="10" t="s">
        <v>27</v>
      </c>
      <c r="G4" s="10" t="s">
        <v>28</v>
      </c>
      <c r="H4" s="12">
        <v>300000</v>
      </c>
      <c r="I4" s="12">
        <v>102600</v>
      </c>
      <c r="J4" s="13">
        <f>I4/H4*100</f>
        <v>34.200000000000003</v>
      </c>
      <c r="K4" s="12">
        <v>227760</v>
      </c>
      <c r="L4" s="12">
        <v>20267</v>
      </c>
      <c r="M4" s="12">
        <f>H4-L4</f>
        <v>279733</v>
      </c>
      <c r="N4" s="12">
        <v>106955</v>
      </c>
      <c r="O4" s="14">
        <f>M4/N4</f>
        <v>2.6154270487588236</v>
      </c>
      <c r="P4" s="15">
        <v>1364</v>
      </c>
      <c r="Q4" s="16">
        <f>M4/P4</f>
        <v>205.08284457478007</v>
      </c>
      <c r="R4" s="17" t="s">
        <v>911</v>
      </c>
      <c r="S4" s="18">
        <f>ABS(O9-O4)*100</f>
        <v>261.54270487588235</v>
      </c>
      <c r="T4" s="10" t="s">
        <v>708</v>
      </c>
      <c r="U4" s="10" t="s">
        <v>36</v>
      </c>
      <c r="V4" s="12">
        <v>20267</v>
      </c>
      <c r="W4" s="10" t="s">
        <v>31</v>
      </c>
      <c r="X4" s="10" t="s">
        <v>912</v>
      </c>
      <c r="Y4" s="10" t="s">
        <v>33</v>
      </c>
      <c r="Z4" s="10">
        <v>51</v>
      </c>
    </row>
    <row r="5" spans="1:26" ht="15" thickTop="1" x14ac:dyDescent="0.3">
      <c r="A5" s="57"/>
      <c r="B5" s="37"/>
      <c r="C5" s="37"/>
      <c r="D5" s="38" t="s">
        <v>2766</v>
      </c>
      <c r="E5" s="39">
        <f>+SUM(E2:E4)</f>
        <v>890000</v>
      </c>
      <c r="F5" s="37"/>
      <c r="G5" s="37"/>
      <c r="H5" s="39">
        <f>+SUM(H2:H4)</f>
        <v>890000</v>
      </c>
      <c r="I5" s="39">
        <f>+SUM(I2:I4)</f>
        <v>318700</v>
      </c>
      <c r="J5" s="40"/>
      <c r="K5" s="39">
        <f>+SUM(K2:K4)</f>
        <v>714628</v>
      </c>
      <c r="L5" s="39"/>
      <c r="M5" s="39">
        <f>+SUM(M2:M4)</f>
        <v>811905</v>
      </c>
      <c r="N5" s="39">
        <f>+SUM(N2:N4)</f>
        <v>328109</v>
      </c>
      <c r="O5" s="41"/>
      <c r="P5" s="42"/>
      <c r="Q5" s="43">
        <f>AVERAGE(Q2:Q4)</f>
        <v>171.45860653476856</v>
      </c>
      <c r="R5" s="44"/>
      <c r="S5" s="45">
        <f>ABS(O7-O6)*100</f>
        <v>8.5412244421601002E-2</v>
      </c>
      <c r="T5" s="37"/>
      <c r="U5" s="37"/>
      <c r="V5" s="39"/>
      <c r="W5" s="37"/>
      <c r="X5" s="37"/>
      <c r="Y5" s="37"/>
      <c r="Z5" s="37"/>
    </row>
    <row r="6" spans="1:26" x14ac:dyDescent="0.3">
      <c r="A6" s="58"/>
      <c r="B6" s="28"/>
      <c r="C6" s="28"/>
      <c r="D6" s="29"/>
      <c r="E6" s="30"/>
      <c r="F6" s="28"/>
      <c r="G6" s="28"/>
      <c r="H6" s="30"/>
      <c r="I6" s="30" t="s">
        <v>2767</v>
      </c>
      <c r="J6" s="31">
        <f>I5/H5*100</f>
        <v>35.80898876404494</v>
      </c>
      <c r="K6" s="30"/>
      <c r="L6" s="30"/>
      <c r="M6" s="30"/>
      <c r="N6" s="30" t="s">
        <v>2769</v>
      </c>
      <c r="O6" s="32">
        <f>M5/N5</f>
        <v>2.4744978040833989</v>
      </c>
      <c r="P6" s="33"/>
      <c r="Q6" s="34" t="s">
        <v>2771</v>
      </c>
      <c r="R6" s="35">
        <f>STDEV(O2:O4)</f>
        <v>0.12271436093529114</v>
      </c>
      <c r="S6" s="36"/>
      <c r="T6" s="28"/>
      <c r="U6" s="28"/>
      <c r="V6" s="30"/>
      <c r="W6" s="28"/>
      <c r="X6" s="28"/>
      <c r="Y6" s="28"/>
      <c r="Z6" s="28"/>
    </row>
    <row r="7" spans="1:26" x14ac:dyDescent="0.3">
      <c r="A7" s="59"/>
      <c r="B7" s="46"/>
      <c r="C7" s="46"/>
      <c r="D7" s="47"/>
      <c r="E7" s="48"/>
      <c r="F7" s="46"/>
      <c r="G7" s="46"/>
      <c r="H7" s="48"/>
      <c r="I7" s="48" t="s">
        <v>2768</v>
      </c>
      <c r="J7" s="49">
        <f>STDEV(J2:J4)</f>
        <v>1.4025679274053318</v>
      </c>
      <c r="K7" s="48"/>
      <c r="L7" s="48"/>
      <c r="M7" s="48"/>
      <c r="N7" s="48" t="s">
        <v>2770</v>
      </c>
      <c r="O7" s="50">
        <f>AVERAGE(O2:O4)</f>
        <v>2.4753519265276149</v>
      </c>
      <c r="P7" s="51"/>
      <c r="Q7" s="52" t="s">
        <v>2772</v>
      </c>
      <c r="R7" s="54">
        <f>AVERAGE(S2:S4)</f>
        <v>170.898907760822</v>
      </c>
      <c r="S7" s="53" t="s">
        <v>2773</v>
      </c>
      <c r="T7" s="46">
        <f>+(R7/O7)</f>
        <v>69.040246733948791</v>
      </c>
      <c r="U7" s="46"/>
      <c r="V7" s="48"/>
      <c r="W7" s="46"/>
      <c r="X7" s="46"/>
      <c r="Y7" s="46"/>
      <c r="Z7" s="46"/>
    </row>
    <row r="10" spans="1:26" x14ac:dyDescent="0.3">
      <c r="A10" s="60" t="s">
        <v>2811</v>
      </c>
    </row>
    <row r="11" spans="1:26" x14ac:dyDescent="0.3">
      <c r="A11" s="56" t="s">
        <v>911</v>
      </c>
      <c r="B11" s="19" t="s">
        <v>917</v>
      </c>
      <c r="C11" s="19" t="s">
        <v>918</v>
      </c>
      <c r="D11" s="20">
        <v>45649</v>
      </c>
      <c r="E11" s="21">
        <v>142500</v>
      </c>
      <c r="F11" s="19" t="s">
        <v>69</v>
      </c>
      <c r="G11" s="19" t="s">
        <v>28</v>
      </c>
      <c r="H11" s="21">
        <v>142500</v>
      </c>
      <c r="I11" s="21">
        <v>74800</v>
      </c>
      <c r="J11" s="22">
        <f>I11/H11*100</f>
        <v>52.491228070175445</v>
      </c>
      <c r="K11" s="21">
        <v>311983</v>
      </c>
      <c r="L11" s="21">
        <v>38769</v>
      </c>
      <c r="M11" s="21">
        <f>H11-L11</f>
        <v>103731</v>
      </c>
      <c r="N11" s="21">
        <v>140831</v>
      </c>
      <c r="O11" s="23">
        <f>M11/N11</f>
        <v>0.73656368271190287</v>
      </c>
      <c r="P11" s="24">
        <v>2350</v>
      </c>
      <c r="Q11" s="25">
        <f>M11/P11</f>
        <v>44.140851063829786</v>
      </c>
      <c r="R11" s="26" t="s">
        <v>911</v>
      </c>
      <c r="S11" s="27">
        <f>ABS(O14-O11)*100</f>
        <v>73.656368271190289</v>
      </c>
      <c r="T11" s="19" t="s">
        <v>30</v>
      </c>
      <c r="U11" s="19" t="s">
        <v>31</v>
      </c>
      <c r="V11" s="21">
        <v>33620</v>
      </c>
      <c r="W11" s="19" t="s">
        <v>31</v>
      </c>
      <c r="X11" s="19" t="s">
        <v>912</v>
      </c>
      <c r="Y11" s="19" t="s">
        <v>33</v>
      </c>
      <c r="Z11" s="19">
        <v>45</v>
      </c>
    </row>
  </sheetData>
  <sortState xmlns:xlrd2="http://schemas.microsoft.com/office/spreadsheetml/2017/richdata2" ref="A2:Z4">
    <sortCondition ref="O2:O4"/>
  </sortState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3C427-0676-4121-A147-6EB8D21072BA}">
  <dimension ref="A1:Z41"/>
  <sheetViews>
    <sheetView zoomScaleNormal="100" workbookViewId="0">
      <selection activeCell="K19" sqref="K19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972</v>
      </c>
      <c r="B2" s="19" t="s">
        <v>1028</v>
      </c>
      <c r="C2" s="19" t="s">
        <v>1029</v>
      </c>
      <c r="D2" s="20">
        <v>45289</v>
      </c>
      <c r="E2" s="21">
        <v>130000</v>
      </c>
      <c r="F2" s="19" t="s">
        <v>27</v>
      </c>
      <c r="G2" s="19" t="s">
        <v>28</v>
      </c>
      <c r="H2" s="21">
        <v>130000</v>
      </c>
      <c r="I2" s="21">
        <v>71900</v>
      </c>
      <c r="J2" s="22">
        <f t="shared" ref="J2:J31" si="0">I2/H2*100</f>
        <v>55.307692307692299</v>
      </c>
      <c r="K2" s="21">
        <v>170659</v>
      </c>
      <c r="L2" s="21">
        <v>8343</v>
      </c>
      <c r="M2" s="21">
        <f t="shared" ref="M2:M31" si="1">H2-L2</f>
        <v>121657</v>
      </c>
      <c r="N2" s="21">
        <v>83884</v>
      </c>
      <c r="O2" s="23">
        <f t="shared" ref="O2:O31" si="2">M2/N2</f>
        <v>1.4503004148586143</v>
      </c>
      <c r="P2" s="24">
        <v>960</v>
      </c>
      <c r="Q2" s="25">
        <f t="shared" ref="Q2:Q31" si="3">M2/P2</f>
        <v>126.72604166666666</v>
      </c>
      <c r="R2" s="26" t="s">
        <v>972</v>
      </c>
      <c r="S2" s="27">
        <f>ABS(O8-O2)*100</f>
        <v>25.437778350148911</v>
      </c>
      <c r="T2" s="19" t="s">
        <v>30</v>
      </c>
      <c r="U2" s="19" t="s">
        <v>36</v>
      </c>
      <c r="V2" s="21">
        <v>8343</v>
      </c>
      <c r="W2" s="19" t="s">
        <v>31</v>
      </c>
      <c r="X2" s="19" t="s">
        <v>973</v>
      </c>
      <c r="Y2" s="19" t="s">
        <v>33</v>
      </c>
      <c r="Z2" s="19">
        <v>45</v>
      </c>
    </row>
    <row r="3" spans="1:26" x14ac:dyDescent="0.3">
      <c r="A3" s="55" t="s">
        <v>972</v>
      </c>
      <c r="B3" s="10" t="s">
        <v>1004</v>
      </c>
      <c r="C3" s="10" t="s">
        <v>1005</v>
      </c>
      <c r="D3" s="11">
        <v>45307</v>
      </c>
      <c r="E3" s="12">
        <v>150000</v>
      </c>
      <c r="F3" s="10" t="s">
        <v>27</v>
      </c>
      <c r="G3" s="10" t="s">
        <v>28</v>
      </c>
      <c r="H3" s="12">
        <v>150000</v>
      </c>
      <c r="I3" s="12">
        <v>78200</v>
      </c>
      <c r="J3" s="13">
        <f t="shared" si="0"/>
        <v>52.133333333333333</v>
      </c>
      <c r="K3" s="12">
        <v>185108</v>
      </c>
      <c r="L3" s="12">
        <v>10474</v>
      </c>
      <c r="M3" s="12">
        <f t="shared" si="1"/>
        <v>139526</v>
      </c>
      <c r="N3" s="12">
        <v>90250</v>
      </c>
      <c r="O3" s="14">
        <f t="shared" si="2"/>
        <v>1.5459944598337949</v>
      </c>
      <c r="P3" s="15">
        <v>999</v>
      </c>
      <c r="Q3" s="16">
        <f t="shared" si="3"/>
        <v>139.66566566566567</v>
      </c>
      <c r="R3" s="17" t="s">
        <v>972</v>
      </c>
      <c r="S3" s="18">
        <f>ABS(O22-O3)*100</f>
        <v>67.458895543988589</v>
      </c>
      <c r="T3" s="10" t="s">
        <v>30</v>
      </c>
      <c r="U3" s="10" t="s">
        <v>36</v>
      </c>
      <c r="V3" s="12">
        <v>10474</v>
      </c>
      <c r="W3" s="10" t="s">
        <v>31</v>
      </c>
      <c r="X3" s="10" t="s">
        <v>973</v>
      </c>
      <c r="Y3" s="10" t="s">
        <v>33</v>
      </c>
      <c r="Z3" s="10">
        <v>45</v>
      </c>
    </row>
    <row r="4" spans="1:26" x14ac:dyDescent="0.3">
      <c r="A4" s="55" t="s">
        <v>972</v>
      </c>
      <c r="B4" s="10" t="s">
        <v>1010</v>
      </c>
      <c r="C4" s="10" t="s">
        <v>1011</v>
      </c>
      <c r="D4" s="11">
        <v>45534</v>
      </c>
      <c r="E4" s="12">
        <v>173000</v>
      </c>
      <c r="F4" s="10" t="s">
        <v>69</v>
      </c>
      <c r="G4" s="10" t="s">
        <v>28</v>
      </c>
      <c r="H4" s="12">
        <v>173000</v>
      </c>
      <c r="I4" s="12">
        <v>96300</v>
      </c>
      <c r="J4" s="13">
        <f t="shared" si="0"/>
        <v>55.664739884393065</v>
      </c>
      <c r="K4" s="12">
        <v>211451</v>
      </c>
      <c r="L4" s="12">
        <v>8750</v>
      </c>
      <c r="M4" s="12">
        <f t="shared" si="1"/>
        <v>164250</v>
      </c>
      <c r="N4" s="12">
        <v>104755</v>
      </c>
      <c r="O4" s="14">
        <f t="shared" si="2"/>
        <v>1.5679442508710801</v>
      </c>
      <c r="P4" s="15">
        <v>1665</v>
      </c>
      <c r="Q4" s="16">
        <f t="shared" si="3"/>
        <v>98.648648648648646</v>
      </c>
      <c r="R4" s="17" t="s">
        <v>972</v>
      </c>
      <c r="S4" s="18">
        <f>ABS(O20-O4)*100</f>
        <v>59.65192538012478</v>
      </c>
      <c r="T4" s="10" t="s">
        <v>708</v>
      </c>
      <c r="U4" s="10" t="s">
        <v>31</v>
      </c>
      <c r="V4" s="12">
        <v>8750</v>
      </c>
      <c r="W4" s="10" t="s">
        <v>31</v>
      </c>
      <c r="X4" s="10" t="s">
        <v>973</v>
      </c>
      <c r="Y4" s="10" t="s">
        <v>33</v>
      </c>
      <c r="Z4" s="10">
        <v>45</v>
      </c>
    </row>
    <row r="5" spans="1:26" x14ac:dyDescent="0.3">
      <c r="A5" s="56" t="s">
        <v>972</v>
      </c>
      <c r="B5" s="19" t="s">
        <v>1016</v>
      </c>
      <c r="C5" s="19" t="s">
        <v>1017</v>
      </c>
      <c r="D5" s="20">
        <v>45502</v>
      </c>
      <c r="E5" s="21">
        <v>137900</v>
      </c>
      <c r="F5" s="19" t="s">
        <v>69</v>
      </c>
      <c r="G5" s="19" t="s">
        <v>28</v>
      </c>
      <c r="H5" s="21">
        <v>137900</v>
      </c>
      <c r="I5" s="21">
        <v>74900</v>
      </c>
      <c r="J5" s="22">
        <f t="shared" si="0"/>
        <v>54.314720812182735</v>
      </c>
      <c r="K5" s="21">
        <v>162240</v>
      </c>
      <c r="L5" s="21">
        <v>8750</v>
      </c>
      <c r="M5" s="21">
        <f t="shared" si="1"/>
        <v>129150</v>
      </c>
      <c r="N5" s="21">
        <v>79322</v>
      </c>
      <c r="O5" s="23">
        <f t="shared" si="2"/>
        <v>1.6281737727238346</v>
      </c>
      <c r="P5" s="24">
        <v>999</v>
      </c>
      <c r="Q5" s="25">
        <f t="shared" si="3"/>
        <v>129.27927927927928</v>
      </c>
      <c r="R5" s="26" t="s">
        <v>972</v>
      </c>
      <c r="S5" s="27">
        <f>ABS(O18-O5)*100</f>
        <v>52.366874040392688</v>
      </c>
      <c r="T5" s="19" t="s">
        <v>30</v>
      </c>
      <c r="U5" s="19" t="s">
        <v>36</v>
      </c>
      <c r="V5" s="21">
        <v>8750</v>
      </c>
      <c r="W5" s="19" t="s">
        <v>31</v>
      </c>
      <c r="X5" s="19" t="s">
        <v>973</v>
      </c>
      <c r="Y5" s="19" t="s">
        <v>33</v>
      </c>
      <c r="Z5" s="19">
        <v>45</v>
      </c>
    </row>
    <row r="6" spans="1:26" x14ac:dyDescent="0.3">
      <c r="A6" s="55" t="s">
        <v>972</v>
      </c>
      <c r="B6" s="10" t="s">
        <v>994</v>
      </c>
      <c r="C6" s="10" t="s">
        <v>995</v>
      </c>
      <c r="D6" s="11">
        <v>45741</v>
      </c>
      <c r="E6" s="12">
        <v>175000</v>
      </c>
      <c r="F6" s="10" t="s">
        <v>27</v>
      </c>
      <c r="G6" s="10" t="s">
        <v>28</v>
      </c>
      <c r="H6" s="12">
        <v>175000</v>
      </c>
      <c r="I6" s="12">
        <v>95700</v>
      </c>
      <c r="J6" s="13">
        <f t="shared" si="0"/>
        <v>54.685714285714283</v>
      </c>
      <c r="K6" s="12">
        <v>205661</v>
      </c>
      <c r="L6" s="12">
        <v>9760</v>
      </c>
      <c r="M6" s="12">
        <f t="shared" si="1"/>
        <v>165240</v>
      </c>
      <c r="N6" s="12">
        <v>101240</v>
      </c>
      <c r="O6" s="14">
        <f t="shared" si="2"/>
        <v>1.632161201106282</v>
      </c>
      <c r="P6" s="15">
        <v>1191</v>
      </c>
      <c r="Q6" s="16">
        <f t="shared" si="3"/>
        <v>138.74055415617127</v>
      </c>
      <c r="R6" s="17" t="s">
        <v>972</v>
      </c>
      <c r="S6" s="18">
        <f>ABS(O30-O6)*100</f>
        <v>84.641382830054042</v>
      </c>
      <c r="T6" s="10" t="s">
        <v>30</v>
      </c>
      <c r="U6" s="10" t="s">
        <v>31</v>
      </c>
      <c r="V6" s="12">
        <v>9760</v>
      </c>
      <c r="W6" s="10" t="s">
        <v>31</v>
      </c>
      <c r="X6" s="10" t="s">
        <v>973</v>
      </c>
      <c r="Y6" s="10" t="s">
        <v>33</v>
      </c>
      <c r="Z6" s="10">
        <v>45</v>
      </c>
    </row>
    <row r="7" spans="1:26" x14ac:dyDescent="0.3">
      <c r="A7" s="55" t="s">
        <v>972</v>
      </c>
      <c r="B7" s="10" t="s">
        <v>1032</v>
      </c>
      <c r="C7" s="10" t="s">
        <v>1033</v>
      </c>
      <c r="D7" s="11">
        <v>45035</v>
      </c>
      <c r="E7" s="12">
        <v>168000</v>
      </c>
      <c r="F7" s="10" t="s">
        <v>27</v>
      </c>
      <c r="G7" s="10" t="s">
        <v>28</v>
      </c>
      <c r="H7" s="12">
        <v>168000</v>
      </c>
      <c r="I7" s="12">
        <v>85700</v>
      </c>
      <c r="J7" s="13">
        <f t="shared" si="0"/>
        <v>51.011904761904759</v>
      </c>
      <c r="K7" s="12">
        <v>194756</v>
      </c>
      <c r="L7" s="12">
        <v>13501</v>
      </c>
      <c r="M7" s="12">
        <f t="shared" si="1"/>
        <v>154499</v>
      </c>
      <c r="N7" s="12">
        <v>93671</v>
      </c>
      <c r="O7" s="14">
        <f t="shared" si="2"/>
        <v>1.649379210214474</v>
      </c>
      <c r="P7" s="15">
        <v>1008</v>
      </c>
      <c r="Q7" s="16">
        <f t="shared" si="3"/>
        <v>153.27281746031747</v>
      </c>
      <c r="R7" s="17" t="s">
        <v>972</v>
      </c>
      <c r="S7" s="18">
        <f>ABS(O11-O7)*100</f>
        <v>34.510298603450671</v>
      </c>
      <c r="T7" s="10" t="s">
        <v>30</v>
      </c>
      <c r="U7" s="10" t="s">
        <v>36</v>
      </c>
      <c r="V7" s="12">
        <v>13501</v>
      </c>
      <c r="W7" s="10" t="s">
        <v>31</v>
      </c>
      <c r="X7" s="10" t="s">
        <v>973</v>
      </c>
      <c r="Y7" s="10" t="s">
        <v>33</v>
      </c>
      <c r="Z7" s="10">
        <v>45</v>
      </c>
    </row>
    <row r="8" spans="1:26" x14ac:dyDescent="0.3">
      <c r="A8" s="55" t="s">
        <v>972</v>
      </c>
      <c r="B8" s="10" t="s">
        <v>978</v>
      </c>
      <c r="C8" s="10" t="s">
        <v>979</v>
      </c>
      <c r="D8" s="11">
        <v>45539</v>
      </c>
      <c r="E8" s="12">
        <v>130000</v>
      </c>
      <c r="F8" s="10" t="s">
        <v>27</v>
      </c>
      <c r="G8" s="10" t="s">
        <v>28</v>
      </c>
      <c r="H8" s="12">
        <v>130000</v>
      </c>
      <c r="I8" s="12">
        <v>68500</v>
      </c>
      <c r="J8" s="13">
        <f t="shared" si="0"/>
        <v>52.692307692307693</v>
      </c>
      <c r="K8" s="12">
        <v>146406</v>
      </c>
      <c r="L8" s="12">
        <v>8586</v>
      </c>
      <c r="M8" s="12">
        <f t="shared" si="1"/>
        <v>121414</v>
      </c>
      <c r="N8" s="12">
        <v>71224</v>
      </c>
      <c r="O8" s="14">
        <f t="shared" si="2"/>
        <v>1.7046781983601034</v>
      </c>
      <c r="P8" s="15">
        <v>1008</v>
      </c>
      <c r="Q8" s="16">
        <f t="shared" si="3"/>
        <v>120.45039682539682</v>
      </c>
      <c r="R8" s="17" t="s">
        <v>972</v>
      </c>
      <c r="S8" s="18">
        <f>ABS(O39-O8)*100</f>
        <v>45.224490001176321</v>
      </c>
      <c r="T8" s="10" t="s">
        <v>30</v>
      </c>
      <c r="U8" s="10" t="s">
        <v>36</v>
      </c>
      <c r="V8" s="12">
        <v>7000</v>
      </c>
      <c r="W8" s="10" t="s">
        <v>31</v>
      </c>
      <c r="X8" s="10" t="s">
        <v>973</v>
      </c>
      <c r="Y8" s="10" t="s">
        <v>33</v>
      </c>
      <c r="Z8" s="10">
        <v>45</v>
      </c>
    </row>
    <row r="9" spans="1:26" x14ac:dyDescent="0.3">
      <c r="A9" s="56" t="s">
        <v>972</v>
      </c>
      <c r="B9" s="19" t="s">
        <v>1000</v>
      </c>
      <c r="C9" s="19" t="s">
        <v>1001</v>
      </c>
      <c r="D9" s="20">
        <v>45274</v>
      </c>
      <c r="E9" s="21">
        <v>205000</v>
      </c>
      <c r="F9" s="19" t="s">
        <v>27</v>
      </c>
      <c r="G9" s="19" t="s">
        <v>28</v>
      </c>
      <c r="H9" s="21">
        <v>205000</v>
      </c>
      <c r="I9" s="21">
        <v>92100</v>
      </c>
      <c r="J9" s="22">
        <f t="shared" si="0"/>
        <v>44.926829268292686</v>
      </c>
      <c r="K9" s="21">
        <v>221408</v>
      </c>
      <c r="L9" s="21">
        <v>9100</v>
      </c>
      <c r="M9" s="21">
        <f t="shared" si="1"/>
        <v>195900</v>
      </c>
      <c r="N9" s="21">
        <v>109719</v>
      </c>
      <c r="O9" s="23">
        <f t="shared" si="2"/>
        <v>1.7854701555792525</v>
      </c>
      <c r="P9" s="24">
        <v>1357</v>
      </c>
      <c r="Q9" s="25">
        <f t="shared" si="3"/>
        <v>144.36256448047163</v>
      </c>
      <c r="R9" s="26" t="s">
        <v>972</v>
      </c>
      <c r="S9" s="27">
        <f>ABS(O30-O9)*100</f>
        <v>69.310487382757003</v>
      </c>
      <c r="T9" s="19" t="s">
        <v>30</v>
      </c>
      <c r="U9" s="19" t="s">
        <v>36</v>
      </c>
      <c r="V9" s="21">
        <v>9100</v>
      </c>
      <c r="W9" s="19" t="s">
        <v>31</v>
      </c>
      <c r="X9" s="19" t="s">
        <v>973</v>
      </c>
      <c r="Y9" s="19" t="s">
        <v>33</v>
      </c>
      <c r="Z9" s="19">
        <v>45</v>
      </c>
    </row>
    <row r="10" spans="1:26" x14ac:dyDescent="0.3">
      <c r="A10" s="56" t="s">
        <v>972</v>
      </c>
      <c r="B10" s="19" t="s">
        <v>1030</v>
      </c>
      <c r="C10" s="19" t="s">
        <v>1031</v>
      </c>
      <c r="D10" s="20">
        <v>45562</v>
      </c>
      <c r="E10" s="21">
        <v>168000</v>
      </c>
      <c r="F10" s="19" t="s">
        <v>27</v>
      </c>
      <c r="G10" s="19" t="s">
        <v>28</v>
      </c>
      <c r="H10" s="21">
        <v>168000</v>
      </c>
      <c r="I10" s="21">
        <v>76900</v>
      </c>
      <c r="J10" s="22">
        <f t="shared" si="0"/>
        <v>45.773809523809526</v>
      </c>
      <c r="K10" s="21">
        <v>166425</v>
      </c>
      <c r="L10" s="21">
        <v>8343</v>
      </c>
      <c r="M10" s="21">
        <f t="shared" si="1"/>
        <v>159657</v>
      </c>
      <c r="N10" s="21">
        <v>81696</v>
      </c>
      <c r="O10" s="23">
        <f t="shared" si="2"/>
        <v>1.9542817273795534</v>
      </c>
      <c r="P10" s="24">
        <v>960</v>
      </c>
      <c r="Q10" s="25">
        <f t="shared" si="3"/>
        <v>166.30937499999999</v>
      </c>
      <c r="R10" s="26" t="s">
        <v>972</v>
      </c>
      <c r="S10" s="27">
        <f>ABS(O15-O10)*100</f>
        <v>12.304634819352822</v>
      </c>
      <c r="T10" s="19" t="s">
        <v>30</v>
      </c>
      <c r="U10" s="19" t="s">
        <v>36</v>
      </c>
      <c r="V10" s="21">
        <v>8343</v>
      </c>
      <c r="W10" s="19" t="s">
        <v>31</v>
      </c>
      <c r="X10" s="19" t="s">
        <v>973</v>
      </c>
      <c r="Y10" s="19" t="s">
        <v>33</v>
      </c>
      <c r="Z10" s="19">
        <v>45</v>
      </c>
    </row>
    <row r="11" spans="1:26" x14ac:dyDescent="0.3">
      <c r="A11" s="55" t="s">
        <v>972</v>
      </c>
      <c r="B11" s="10" t="s">
        <v>970</v>
      </c>
      <c r="C11" s="10" t="s">
        <v>971</v>
      </c>
      <c r="D11" s="11">
        <v>45107</v>
      </c>
      <c r="E11" s="12">
        <v>228000</v>
      </c>
      <c r="F11" s="10" t="s">
        <v>27</v>
      </c>
      <c r="G11" s="10" t="s">
        <v>28</v>
      </c>
      <c r="H11" s="12">
        <v>228000</v>
      </c>
      <c r="I11" s="12">
        <v>96000</v>
      </c>
      <c r="J11" s="13">
        <f t="shared" si="0"/>
        <v>42.105263157894733</v>
      </c>
      <c r="K11" s="12">
        <v>221435</v>
      </c>
      <c r="L11" s="12">
        <v>7869</v>
      </c>
      <c r="M11" s="12">
        <f t="shared" si="1"/>
        <v>220131</v>
      </c>
      <c r="N11" s="12">
        <v>110370</v>
      </c>
      <c r="O11" s="14">
        <f t="shared" si="2"/>
        <v>1.9944821962489807</v>
      </c>
      <c r="P11" s="15">
        <v>1255</v>
      </c>
      <c r="Q11" s="16">
        <f t="shared" si="3"/>
        <v>175.40318725099601</v>
      </c>
      <c r="R11" s="17" t="s">
        <v>972</v>
      </c>
      <c r="S11" s="18">
        <f>ABS(O46-O11)*100</f>
        <v>199.44821962489806</v>
      </c>
      <c r="T11" s="10" t="s">
        <v>30</v>
      </c>
      <c r="U11" s="10" t="s">
        <v>36</v>
      </c>
      <c r="V11" s="12">
        <v>7869</v>
      </c>
      <c r="W11" s="10" t="s">
        <v>31</v>
      </c>
      <c r="X11" s="10" t="s">
        <v>973</v>
      </c>
      <c r="Y11" s="10" t="s">
        <v>33</v>
      </c>
      <c r="Z11" s="10">
        <v>53</v>
      </c>
    </row>
    <row r="12" spans="1:26" x14ac:dyDescent="0.3">
      <c r="A12" s="56" t="s">
        <v>972</v>
      </c>
      <c r="B12" s="19" t="s">
        <v>998</v>
      </c>
      <c r="C12" s="19" t="s">
        <v>999</v>
      </c>
      <c r="D12" s="20">
        <v>45264</v>
      </c>
      <c r="E12" s="21">
        <v>185000</v>
      </c>
      <c r="F12" s="19" t="s">
        <v>27</v>
      </c>
      <c r="G12" s="19" t="s">
        <v>28</v>
      </c>
      <c r="H12" s="21">
        <v>185000</v>
      </c>
      <c r="I12" s="21">
        <v>75700</v>
      </c>
      <c r="J12" s="22">
        <f t="shared" si="0"/>
        <v>40.918918918918919</v>
      </c>
      <c r="K12" s="21">
        <v>179040</v>
      </c>
      <c r="L12" s="21">
        <v>10267</v>
      </c>
      <c r="M12" s="21">
        <f t="shared" si="1"/>
        <v>174733</v>
      </c>
      <c r="N12" s="21">
        <v>87221</v>
      </c>
      <c r="O12" s="23">
        <f t="shared" si="2"/>
        <v>2.0033363524839203</v>
      </c>
      <c r="P12" s="24">
        <v>999</v>
      </c>
      <c r="Q12" s="25">
        <f t="shared" si="3"/>
        <v>174.90790790790791</v>
      </c>
      <c r="R12" s="26" t="s">
        <v>972</v>
      </c>
      <c r="S12" s="27">
        <f>ABS(O33-O12)*100</f>
        <v>3.8080283185625063</v>
      </c>
      <c r="T12" s="19" t="s">
        <v>30</v>
      </c>
      <c r="U12" s="19" t="s">
        <v>36</v>
      </c>
      <c r="V12" s="21">
        <v>10267</v>
      </c>
      <c r="W12" s="19" t="s">
        <v>31</v>
      </c>
      <c r="X12" s="19" t="s">
        <v>973</v>
      </c>
      <c r="Y12" s="19" t="s">
        <v>33</v>
      </c>
      <c r="Z12" s="19">
        <v>45</v>
      </c>
    </row>
    <row r="13" spans="1:26" x14ac:dyDescent="0.3">
      <c r="A13" s="55" t="s">
        <v>972</v>
      </c>
      <c r="B13" s="10" t="s">
        <v>1024</v>
      </c>
      <c r="C13" s="10" t="s">
        <v>1025</v>
      </c>
      <c r="D13" s="11">
        <v>45134</v>
      </c>
      <c r="E13" s="12">
        <v>194500</v>
      </c>
      <c r="F13" s="10" t="s">
        <v>27</v>
      </c>
      <c r="G13" s="10" t="s">
        <v>28</v>
      </c>
      <c r="H13" s="12">
        <v>194500</v>
      </c>
      <c r="I13" s="12">
        <v>78600</v>
      </c>
      <c r="J13" s="13">
        <f t="shared" si="0"/>
        <v>40.411311053984576</v>
      </c>
      <c r="K13" s="12">
        <v>186713</v>
      </c>
      <c r="L13" s="12">
        <v>8343</v>
      </c>
      <c r="M13" s="12">
        <f t="shared" si="1"/>
        <v>186157</v>
      </c>
      <c r="N13" s="12">
        <v>92180</v>
      </c>
      <c r="O13" s="14">
        <f t="shared" si="2"/>
        <v>2.0194944673464961</v>
      </c>
      <c r="P13" s="15">
        <v>1056</v>
      </c>
      <c r="Q13" s="16">
        <f t="shared" si="3"/>
        <v>176.28503787878788</v>
      </c>
      <c r="R13" s="17" t="s">
        <v>972</v>
      </c>
      <c r="S13" s="18">
        <f>ABS(O21-O13)*100</f>
        <v>18.958868063939516</v>
      </c>
      <c r="T13" s="10" t="s">
        <v>30</v>
      </c>
      <c r="U13" s="10" t="s">
        <v>36</v>
      </c>
      <c r="V13" s="12">
        <v>8343</v>
      </c>
      <c r="W13" s="10" t="s">
        <v>31</v>
      </c>
      <c r="X13" s="10" t="s">
        <v>973</v>
      </c>
      <c r="Y13" s="10" t="s">
        <v>33</v>
      </c>
      <c r="Z13" s="10">
        <v>45</v>
      </c>
    </row>
    <row r="14" spans="1:26" x14ac:dyDescent="0.3">
      <c r="A14" s="55" t="s">
        <v>972</v>
      </c>
      <c r="B14" s="10" t="s">
        <v>988</v>
      </c>
      <c r="C14" s="10" t="s">
        <v>989</v>
      </c>
      <c r="D14" s="11">
        <v>45108</v>
      </c>
      <c r="E14" s="12">
        <v>172000</v>
      </c>
      <c r="F14" s="10" t="s">
        <v>27</v>
      </c>
      <c r="G14" s="10" t="s">
        <v>28</v>
      </c>
      <c r="H14" s="12">
        <v>172000</v>
      </c>
      <c r="I14" s="12">
        <v>69000</v>
      </c>
      <c r="J14" s="13">
        <f t="shared" si="0"/>
        <v>40.116279069767444</v>
      </c>
      <c r="K14" s="12">
        <v>163966</v>
      </c>
      <c r="L14" s="12">
        <v>9100</v>
      </c>
      <c r="M14" s="12">
        <f t="shared" si="1"/>
        <v>162900</v>
      </c>
      <c r="N14" s="12">
        <v>80034</v>
      </c>
      <c r="O14" s="14">
        <f t="shared" si="2"/>
        <v>2.0353849613914088</v>
      </c>
      <c r="P14" s="15">
        <v>999</v>
      </c>
      <c r="Q14" s="16">
        <f t="shared" si="3"/>
        <v>163.06306306306305</v>
      </c>
      <c r="R14" s="17" t="s">
        <v>972</v>
      </c>
      <c r="S14" s="18">
        <f>ABS(O40-O14)*100</f>
        <v>70.480468211020337</v>
      </c>
      <c r="T14" s="10" t="s">
        <v>30</v>
      </c>
      <c r="U14" s="10" t="s">
        <v>36</v>
      </c>
      <c r="V14" s="12">
        <v>9100</v>
      </c>
      <c r="W14" s="10" t="s">
        <v>31</v>
      </c>
      <c r="X14" s="10" t="s">
        <v>973</v>
      </c>
      <c r="Y14" s="10" t="s">
        <v>33</v>
      </c>
      <c r="Z14" s="10">
        <v>45</v>
      </c>
    </row>
    <row r="15" spans="1:26" x14ac:dyDescent="0.3">
      <c r="A15" s="55" t="s">
        <v>972</v>
      </c>
      <c r="B15" s="10" t="s">
        <v>974</v>
      </c>
      <c r="C15" s="10" t="s">
        <v>975</v>
      </c>
      <c r="D15" s="11">
        <v>45433</v>
      </c>
      <c r="E15" s="12">
        <v>201000</v>
      </c>
      <c r="F15" s="10" t="s">
        <v>27</v>
      </c>
      <c r="G15" s="10" t="s">
        <v>28</v>
      </c>
      <c r="H15" s="12">
        <v>201000</v>
      </c>
      <c r="I15" s="12">
        <v>87300</v>
      </c>
      <c r="J15" s="13">
        <f t="shared" si="0"/>
        <v>43.432835820895519</v>
      </c>
      <c r="K15" s="12">
        <v>187862</v>
      </c>
      <c r="L15" s="12">
        <v>9246</v>
      </c>
      <c r="M15" s="12">
        <f t="shared" si="1"/>
        <v>191754</v>
      </c>
      <c r="N15" s="12">
        <v>92308</v>
      </c>
      <c r="O15" s="14">
        <f t="shared" si="2"/>
        <v>2.0773280755730816</v>
      </c>
      <c r="P15" s="15">
        <v>1080</v>
      </c>
      <c r="Q15" s="16">
        <f t="shared" si="3"/>
        <v>177.55</v>
      </c>
      <c r="R15" s="17" t="s">
        <v>972</v>
      </c>
      <c r="S15" s="18">
        <f>ABS(O49-O15)*100</f>
        <v>207.73280755730815</v>
      </c>
      <c r="T15" s="10" t="s">
        <v>43</v>
      </c>
      <c r="U15" s="10" t="s">
        <v>36</v>
      </c>
      <c r="V15" s="12">
        <v>9246</v>
      </c>
      <c r="W15" s="10" t="s">
        <v>31</v>
      </c>
      <c r="X15" s="10" t="s">
        <v>973</v>
      </c>
      <c r="Y15" s="10" t="s">
        <v>33</v>
      </c>
      <c r="Z15" s="10">
        <v>45</v>
      </c>
    </row>
    <row r="16" spans="1:26" x14ac:dyDescent="0.3">
      <c r="A16" s="55" t="s">
        <v>972</v>
      </c>
      <c r="B16" s="10" t="s">
        <v>1020</v>
      </c>
      <c r="C16" s="10" t="s">
        <v>1021</v>
      </c>
      <c r="D16" s="11">
        <v>45541</v>
      </c>
      <c r="E16" s="12">
        <v>200000</v>
      </c>
      <c r="F16" s="10" t="s">
        <v>27</v>
      </c>
      <c r="G16" s="10" t="s">
        <v>28</v>
      </c>
      <c r="H16" s="12">
        <v>200000</v>
      </c>
      <c r="I16" s="12">
        <v>85100</v>
      </c>
      <c r="J16" s="13">
        <f t="shared" si="0"/>
        <v>42.55</v>
      </c>
      <c r="K16" s="12">
        <v>184033</v>
      </c>
      <c r="L16" s="12">
        <v>8886</v>
      </c>
      <c r="M16" s="12">
        <f t="shared" si="1"/>
        <v>191114</v>
      </c>
      <c r="N16" s="12">
        <v>90515</v>
      </c>
      <c r="O16" s="14">
        <f t="shared" si="2"/>
        <v>2.1114069491244547</v>
      </c>
      <c r="P16" s="15">
        <v>999</v>
      </c>
      <c r="Q16" s="16">
        <f t="shared" si="3"/>
        <v>191.3053053053053</v>
      </c>
      <c r="R16" s="17" t="s">
        <v>972</v>
      </c>
      <c r="S16" s="18">
        <f>ABS(O27-O16)*100</f>
        <v>20.893248338681538</v>
      </c>
      <c r="T16" s="10" t="s">
        <v>30</v>
      </c>
      <c r="U16" s="10" t="s">
        <v>36</v>
      </c>
      <c r="V16" s="12">
        <v>8886</v>
      </c>
      <c r="W16" s="10" t="s">
        <v>31</v>
      </c>
      <c r="X16" s="10" t="s">
        <v>973</v>
      </c>
      <c r="Y16" s="10" t="s">
        <v>33</v>
      </c>
      <c r="Z16" s="10">
        <v>45</v>
      </c>
    </row>
    <row r="17" spans="1:26" x14ac:dyDescent="0.3">
      <c r="A17" s="56" t="s">
        <v>972</v>
      </c>
      <c r="B17" s="19" t="s">
        <v>992</v>
      </c>
      <c r="C17" s="19" t="s">
        <v>993</v>
      </c>
      <c r="D17" s="20">
        <v>45485</v>
      </c>
      <c r="E17" s="21">
        <v>195500</v>
      </c>
      <c r="F17" s="19" t="s">
        <v>27</v>
      </c>
      <c r="G17" s="19" t="s">
        <v>28</v>
      </c>
      <c r="H17" s="21">
        <v>195500</v>
      </c>
      <c r="I17" s="21">
        <v>82100</v>
      </c>
      <c r="J17" s="22">
        <f t="shared" si="0"/>
        <v>41.994884910485936</v>
      </c>
      <c r="K17" s="21">
        <v>177552</v>
      </c>
      <c r="L17" s="21">
        <v>8750</v>
      </c>
      <c r="M17" s="21">
        <f t="shared" si="1"/>
        <v>186750</v>
      </c>
      <c r="N17" s="21">
        <v>87236</v>
      </c>
      <c r="O17" s="23">
        <f t="shared" si="2"/>
        <v>2.1407446467054885</v>
      </c>
      <c r="P17" s="24">
        <v>999</v>
      </c>
      <c r="Q17" s="25">
        <f t="shared" si="3"/>
        <v>186.93693693693695</v>
      </c>
      <c r="R17" s="26" t="s">
        <v>972</v>
      </c>
      <c r="S17" s="27">
        <f>ABS(O41-O17)*100</f>
        <v>75.748686945415059</v>
      </c>
      <c r="T17" s="19" t="s">
        <v>30</v>
      </c>
      <c r="U17" s="19" t="s">
        <v>36</v>
      </c>
      <c r="V17" s="21">
        <v>8750</v>
      </c>
      <c r="W17" s="19" t="s">
        <v>31</v>
      </c>
      <c r="X17" s="19" t="s">
        <v>973</v>
      </c>
      <c r="Y17" s="19" t="s">
        <v>33</v>
      </c>
      <c r="Z17" s="19">
        <v>45</v>
      </c>
    </row>
    <row r="18" spans="1:26" x14ac:dyDescent="0.3">
      <c r="A18" s="55" t="s">
        <v>972</v>
      </c>
      <c r="B18" s="10" t="s">
        <v>1034</v>
      </c>
      <c r="C18" s="10" t="s">
        <v>1035</v>
      </c>
      <c r="D18" s="11">
        <v>45428</v>
      </c>
      <c r="E18" s="12">
        <v>196000</v>
      </c>
      <c r="F18" s="10" t="s">
        <v>27</v>
      </c>
      <c r="G18" s="10" t="s">
        <v>28</v>
      </c>
      <c r="H18" s="12">
        <v>196000</v>
      </c>
      <c r="I18" s="12">
        <v>82000</v>
      </c>
      <c r="J18" s="13">
        <f t="shared" si="0"/>
        <v>41.836734693877553</v>
      </c>
      <c r="K18" s="12">
        <v>177254</v>
      </c>
      <c r="L18" s="12">
        <v>9956</v>
      </c>
      <c r="M18" s="12">
        <f t="shared" si="1"/>
        <v>186044</v>
      </c>
      <c r="N18" s="12">
        <v>86458</v>
      </c>
      <c r="O18" s="14">
        <f t="shared" si="2"/>
        <v>2.1518425131277614</v>
      </c>
      <c r="P18" s="15">
        <v>999</v>
      </c>
      <c r="Q18" s="16">
        <f t="shared" si="3"/>
        <v>186.23023023023023</v>
      </c>
      <c r="R18" s="17" t="s">
        <v>972</v>
      </c>
      <c r="S18" s="18">
        <f>ABS(O21-O18)*100</f>
        <v>5.7240634858129802</v>
      </c>
      <c r="T18" s="10" t="s">
        <v>30</v>
      </c>
      <c r="U18" s="10" t="s">
        <v>36</v>
      </c>
      <c r="V18" s="12">
        <v>9956</v>
      </c>
      <c r="W18" s="10" t="s">
        <v>31</v>
      </c>
      <c r="X18" s="10" t="s">
        <v>973</v>
      </c>
      <c r="Y18" s="10" t="s">
        <v>33</v>
      </c>
      <c r="Z18" s="10">
        <v>45</v>
      </c>
    </row>
    <row r="19" spans="1:26" x14ac:dyDescent="0.3">
      <c r="A19" s="55" t="s">
        <v>972</v>
      </c>
      <c r="B19" s="10" t="s">
        <v>980</v>
      </c>
      <c r="C19" s="10" t="s">
        <v>981</v>
      </c>
      <c r="D19" s="11">
        <v>45364</v>
      </c>
      <c r="E19" s="12">
        <v>199900</v>
      </c>
      <c r="F19" s="10" t="s">
        <v>27</v>
      </c>
      <c r="G19" s="10" t="s">
        <v>28</v>
      </c>
      <c r="H19" s="12">
        <v>199900</v>
      </c>
      <c r="I19" s="12">
        <v>76000</v>
      </c>
      <c r="J19" s="13">
        <f t="shared" si="0"/>
        <v>38.019009504752376</v>
      </c>
      <c r="K19" s="12">
        <v>179932</v>
      </c>
      <c r="L19" s="12">
        <v>9935</v>
      </c>
      <c r="M19" s="12">
        <f t="shared" si="1"/>
        <v>189965</v>
      </c>
      <c r="N19" s="12">
        <v>87853</v>
      </c>
      <c r="O19" s="14">
        <f t="shared" si="2"/>
        <v>2.1623052143922235</v>
      </c>
      <c r="P19" s="15">
        <v>999</v>
      </c>
      <c r="Q19" s="16">
        <f t="shared" si="3"/>
        <v>190.15515515515514</v>
      </c>
      <c r="R19" s="17" t="s">
        <v>972</v>
      </c>
      <c r="S19" s="18">
        <f>ABS(O49-O19)*100</f>
        <v>216.23052143922234</v>
      </c>
      <c r="T19" s="10" t="s">
        <v>30</v>
      </c>
      <c r="U19" s="10" t="s">
        <v>36</v>
      </c>
      <c r="V19" s="12">
        <v>9935</v>
      </c>
      <c r="W19" s="10" t="s">
        <v>31</v>
      </c>
      <c r="X19" s="10" t="s">
        <v>973</v>
      </c>
      <c r="Y19" s="10" t="s">
        <v>33</v>
      </c>
      <c r="Z19" s="10">
        <v>45</v>
      </c>
    </row>
    <row r="20" spans="1:26" x14ac:dyDescent="0.3">
      <c r="A20" s="55" t="s">
        <v>972</v>
      </c>
      <c r="B20" s="10" t="s">
        <v>1026</v>
      </c>
      <c r="C20" s="10" t="s">
        <v>1027</v>
      </c>
      <c r="D20" s="11">
        <v>45531</v>
      </c>
      <c r="E20" s="12">
        <v>186000</v>
      </c>
      <c r="F20" s="10" t="s">
        <v>27</v>
      </c>
      <c r="G20" s="10" t="s">
        <v>28</v>
      </c>
      <c r="H20" s="12">
        <v>186000</v>
      </c>
      <c r="I20" s="12">
        <v>77200</v>
      </c>
      <c r="J20" s="13">
        <f t="shared" si="0"/>
        <v>41.505376344086017</v>
      </c>
      <c r="K20" s="12">
        <v>167166</v>
      </c>
      <c r="L20" s="12">
        <v>8343</v>
      </c>
      <c r="M20" s="12">
        <f t="shared" si="1"/>
        <v>177657</v>
      </c>
      <c r="N20" s="12">
        <v>82079</v>
      </c>
      <c r="O20" s="14">
        <f t="shared" si="2"/>
        <v>2.164463504672328</v>
      </c>
      <c r="P20" s="15">
        <v>960</v>
      </c>
      <c r="Q20" s="16">
        <f t="shared" si="3"/>
        <v>185.05937499999999</v>
      </c>
      <c r="R20" s="17" t="s">
        <v>972</v>
      </c>
      <c r="S20" s="18">
        <f>ABS(O27-O20)*100</f>
        <v>15.587592783894211</v>
      </c>
      <c r="T20" s="10" t="s">
        <v>30</v>
      </c>
      <c r="U20" s="10" t="s">
        <v>36</v>
      </c>
      <c r="V20" s="12">
        <v>8343</v>
      </c>
      <c r="W20" s="10" t="s">
        <v>31</v>
      </c>
      <c r="X20" s="10" t="s">
        <v>973</v>
      </c>
      <c r="Y20" s="10" t="s">
        <v>33</v>
      </c>
      <c r="Z20" s="10">
        <v>45</v>
      </c>
    </row>
    <row r="21" spans="1:26" x14ac:dyDescent="0.3">
      <c r="A21" s="56" t="s">
        <v>972</v>
      </c>
      <c r="B21" s="19" t="s">
        <v>984</v>
      </c>
      <c r="C21" s="19" t="s">
        <v>985</v>
      </c>
      <c r="D21" s="20">
        <v>45273</v>
      </c>
      <c r="E21" s="21">
        <v>205000</v>
      </c>
      <c r="F21" s="19" t="s">
        <v>27</v>
      </c>
      <c r="G21" s="19" t="s">
        <v>28</v>
      </c>
      <c r="H21" s="21">
        <v>205000</v>
      </c>
      <c r="I21" s="21">
        <v>76200</v>
      </c>
      <c r="J21" s="22">
        <f t="shared" si="0"/>
        <v>37.170731707317074</v>
      </c>
      <c r="K21" s="21">
        <v>180601</v>
      </c>
      <c r="L21" s="21">
        <v>8343</v>
      </c>
      <c r="M21" s="21">
        <f t="shared" si="1"/>
        <v>196657</v>
      </c>
      <c r="N21" s="21">
        <v>89022</v>
      </c>
      <c r="O21" s="23">
        <f t="shared" si="2"/>
        <v>2.2090831479858912</v>
      </c>
      <c r="P21" s="24">
        <v>999</v>
      </c>
      <c r="Q21" s="25">
        <f t="shared" si="3"/>
        <v>196.85385385385385</v>
      </c>
      <c r="R21" s="26" t="s">
        <v>972</v>
      </c>
      <c r="S21" s="27">
        <f>ABS(O49-O21)*100</f>
        <v>220.90831479858912</v>
      </c>
      <c r="T21" s="19" t="s">
        <v>30</v>
      </c>
      <c r="U21" s="19" t="s">
        <v>36</v>
      </c>
      <c r="V21" s="21">
        <v>8343</v>
      </c>
      <c r="W21" s="19" t="s">
        <v>31</v>
      </c>
      <c r="X21" s="19" t="s">
        <v>973</v>
      </c>
      <c r="Y21" s="19" t="s">
        <v>33</v>
      </c>
      <c r="Z21" s="19">
        <v>45</v>
      </c>
    </row>
    <row r="22" spans="1:26" x14ac:dyDescent="0.3">
      <c r="A22" s="55" t="s">
        <v>972</v>
      </c>
      <c r="B22" s="10" t="s">
        <v>1002</v>
      </c>
      <c r="C22" s="10" t="s">
        <v>1003</v>
      </c>
      <c r="D22" s="11">
        <v>45547</v>
      </c>
      <c r="E22" s="12">
        <v>212000</v>
      </c>
      <c r="F22" s="10" t="s">
        <v>27</v>
      </c>
      <c r="G22" s="10" t="s">
        <v>28</v>
      </c>
      <c r="H22" s="12">
        <v>212000</v>
      </c>
      <c r="I22" s="12">
        <v>85800</v>
      </c>
      <c r="J22" s="13">
        <f t="shared" si="0"/>
        <v>40.471698113207552</v>
      </c>
      <c r="K22" s="12">
        <v>185861</v>
      </c>
      <c r="L22" s="12">
        <v>8750</v>
      </c>
      <c r="M22" s="12">
        <f t="shared" si="1"/>
        <v>203250</v>
      </c>
      <c r="N22" s="12">
        <v>91530</v>
      </c>
      <c r="O22" s="14">
        <f t="shared" si="2"/>
        <v>2.2205834152736807</v>
      </c>
      <c r="P22" s="15">
        <v>999</v>
      </c>
      <c r="Q22" s="16">
        <f t="shared" si="3"/>
        <v>203.45345345345345</v>
      </c>
      <c r="R22" s="17" t="s">
        <v>972</v>
      </c>
      <c r="S22" s="18">
        <f>ABS(O41-O22)*100</f>
        <v>83.732563802234282</v>
      </c>
      <c r="T22" s="10" t="s">
        <v>30</v>
      </c>
      <c r="U22" s="10" t="s">
        <v>36</v>
      </c>
      <c r="V22" s="12">
        <v>8750</v>
      </c>
      <c r="W22" s="10" t="s">
        <v>31</v>
      </c>
      <c r="X22" s="10" t="s">
        <v>973</v>
      </c>
      <c r="Y22" s="10" t="s">
        <v>33</v>
      </c>
      <c r="Z22" s="10">
        <v>45</v>
      </c>
    </row>
    <row r="23" spans="1:26" x14ac:dyDescent="0.3">
      <c r="A23" s="55" t="s">
        <v>972</v>
      </c>
      <c r="B23" s="10" t="s">
        <v>1012</v>
      </c>
      <c r="C23" s="10" t="s">
        <v>1013</v>
      </c>
      <c r="D23" s="11">
        <v>45471</v>
      </c>
      <c r="E23" s="12">
        <v>218000</v>
      </c>
      <c r="F23" s="10" t="s">
        <v>27</v>
      </c>
      <c r="G23" s="10" t="s">
        <v>28</v>
      </c>
      <c r="H23" s="12">
        <v>218000</v>
      </c>
      <c r="I23" s="12">
        <v>87700</v>
      </c>
      <c r="J23" s="13">
        <f t="shared" si="0"/>
        <v>40.22935779816514</v>
      </c>
      <c r="K23" s="12">
        <v>188652</v>
      </c>
      <c r="L23" s="12">
        <v>15172</v>
      </c>
      <c r="M23" s="12">
        <f t="shared" si="1"/>
        <v>202828</v>
      </c>
      <c r="N23" s="12">
        <v>89653</v>
      </c>
      <c r="O23" s="14">
        <f t="shared" si="2"/>
        <v>2.2623671265880674</v>
      </c>
      <c r="P23" s="15">
        <v>999</v>
      </c>
      <c r="Q23" s="16">
        <f t="shared" si="3"/>
        <v>203.03103103103103</v>
      </c>
      <c r="R23" s="17" t="s">
        <v>972</v>
      </c>
      <c r="S23" s="18">
        <f>ABS(O37-O23)*100</f>
        <v>226.23671265880674</v>
      </c>
      <c r="T23" s="10" t="s">
        <v>30</v>
      </c>
      <c r="U23" s="10" t="s">
        <v>36</v>
      </c>
      <c r="V23" s="12">
        <v>8750</v>
      </c>
      <c r="W23" s="10" t="s">
        <v>31</v>
      </c>
      <c r="X23" s="10" t="s">
        <v>973</v>
      </c>
      <c r="Y23" s="10" t="s">
        <v>33</v>
      </c>
      <c r="Z23" s="10">
        <v>45</v>
      </c>
    </row>
    <row r="24" spans="1:26" x14ac:dyDescent="0.3">
      <c r="A24" s="56" t="s">
        <v>972</v>
      </c>
      <c r="B24" s="19" t="s">
        <v>990</v>
      </c>
      <c r="C24" s="19" t="s">
        <v>991</v>
      </c>
      <c r="D24" s="20">
        <v>45593</v>
      </c>
      <c r="E24" s="21">
        <v>211500</v>
      </c>
      <c r="F24" s="19" t="s">
        <v>27</v>
      </c>
      <c r="G24" s="19" t="s">
        <v>28</v>
      </c>
      <c r="H24" s="21">
        <v>211500</v>
      </c>
      <c r="I24" s="21">
        <v>83200</v>
      </c>
      <c r="J24" s="22">
        <f t="shared" si="0"/>
        <v>39.33806146572104</v>
      </c>
      <c r="K24" s="21">
        <v>179825</v>
      </c>
      <c r="L24" s="21">
        <v>8750</v>
      </c>
      <c r="M24" s="21">
        <f t="shared" si="1"/>
        <v>202750</v>
      </c>
      <c r="N24" s="21">
        <v>88410</v>
      </c>
      <c r="O24" s="23">
        <f t="shared" si="2"/>
        <v>2.2932926139576972</v>
      </c>
      <c r="P24" s="24">
        <v>999</v>
      </c>
      <c r="Q24" s="25">
        <f t="shared" si="3"/>
        <v>202.95295295295296</v>
      </c>
      <c r="R24" s="26" t="s">
        <v>972</v>
      </c>
      <c r="S24" s="27">
        <f>ABS(O49-O24)*100</f>
        <v>229.32926139576972</v>
      </c>
      <c r="T24" s="19" t="s">
        <v>30</v>
      </c>
      <c r="U24" s="19" t="s">
        <v>31</v>
      </c>
      <c r="V24" s="21">
        <v>8750</v>
      </c>
      <c r="W24" s="19" t="s">
        <v>31</v>
      </c>
      <c r="X24" s="19" t="s">
        <v>973</v>
      </c>
      <c r="Y24" s="19" t="s">
        <v>33</v>
      </c>
      <c r="Z24" s="19">
        <v>45</v>
      </c>
    </row>
    <row r="25" spans="1:26" x14ac:dyDescent="0.3">
      <c r="A25" s="56" t="s">
        <v>972</v>
      </c>
      <c r="B25" s="19" t="s">
        <v>1008</v>
      </c>
      <c r="C25" s="19" t="s">
        <v>1009</v>
      </c>
      <c r="D25" s="20">
        <v>45219</v>
      </c>
      <c r="E25" s="21">
        <v>210000</v>
      </c>
      <c r="F25" s="19" t="s">
        <v>27</v>
      </c>
      <c r="G25" s="19" t="s">
        <v>28</v>
      </c>
      <c r="H25" s="21">
        <v>210000</v>
      </c>
      <c r="I25" s="21">
        <v>75000</v>
      </c>
      <c r="J25" s="22">
        <f t="shared" si="0"/>
        <v>35.714285714285715</v>
      </c>
      <c r="K25" s="21">
        <v>177972</v>
      </c>
      <c r="L25" s="21">
        <v>8925</v>
      </c>
      <c r="M25" s="21">
        <f t="shared" si="1"/>
        <v>201075</v>
      </c>
      <c r="N25" s="21">
        <v>87362</v>
      </c>
      <c r="O25" s="23">
        <f t="shared" si="2"/>
        <v>2.3016299993132026</v>
      </c>
      <c r="P25" s="24">
        <v>999</v>
      </c>
      <c r="Q25" s="25">
        <f t="shared" si="3"/>
        <v>201.27627627627626</v>
      </c>
      <c r="R25" s="26" t="s">
        <v>972</v>
      </c>
      <c r="S25" s="27">
        <f>ABS(O41-O25)*100</f>
        <v>91.837222206186468</v>
      </c>
      <c r="T25" s="19" t="s">
        <v>30</v>
      </c>
      <c r="U25" s="19" t="s">
        <v>36</v>
      </c>
      <c r="V25" s="21">
        <v>8925</v>
      </c>
      <c r="W25" s="19" t="s">
        <v>31</v>
      </c>
      <c r="X25" s="19" t="s">
        <v>973</v>
      </c>
      <c r="Y25" s="19" t="s">
        <v>33</v>
      </c>
      <c r="Z25" s="19">
        <v>45</v>
      </c>
    </row>
    <row r="26" spans="1:26" x14ac:dyDescent="0.3">
      <c r="A26" s="56" t="s">
        <v>972</v>
      </c>
      <c r="B26" s="19" t="s">
        <v>1022</v>
      </c>
      <c r="C26" s="19" t="s">
        <v>1023</v>
      </c>
      <c r="D26" s="20">
        <v>45184</v>
      </c>
      <c r="E26" s="21">
        <v>225000</v>
      </c>
      <c r="F26" s="19" t="s">
        <v>27</v>
      </c>
      <c r="G26" s="19" t="s">
        <v>28</v>
      </c>
      <c r="H26" s="21">
        <v>225000</v>
      </c>
      <c r="I26" s="21">
        <v>76100</v>
      </c>
      <c r="J26" s="22">
        <f t="shared" si="0"/>
        <v>33.822222222222223</v>
      </c>
      <c r="K26" s="21">
        <v>190634</v>
      </c>
      <c r="L26" s="21">
        <v>10011</v>
      </c>
      <c r="M26" s="21">
        <f t="shared" si="1"/>
        <v>214989</v>
      </c>
      <c r="N26" s="21">
        <v>93345</v>
      </c>
      <c r="O26" s="23">
        <f t="shared" si="2"/>
        <v>2.3031656757191064</v>
      </c>
      <c r="P26" s="24">
        <v>1056</v>
      </c>
      <c r="Q26" s="25">
        <f t="shared" si="3"/>
        <v>203.58806818181819</v>
      </c>
      <c r="R26" s="26" t="s">
        <v>972</v>
      </c>
      <c r="S26" s="27">
        <f>ABS(O34-O26)*100</f>
        <v>25.530123655815107</v>
      </c>
      <c r="T26" s="19" t="s">
        <v>30</v>
      </c>
      <c r="U26" s="19" t="s">
        <v>36</v>
      </c>
      <c r="V26" s="21">
        <v>10011</v>
      </c>
      <c r="W26" s="19" t="s">
        <v>31</v>
      </c>
      <c r="X26" s="19" t="s">
        <v>973</v>
      </c>
      <c r="Y26" s="19" t="s">
        <v>33</v>
      </c>
      <c r="Z26" s="19">
        <v>45</v>
      </c>
    </row>
    <row r="27" spans="1:26" x14ac:dyDescent="0.3">
      <c r="A27" s="56" t="s">
        <v>972</v>
      </c>
      <c r="B27" s="19" t="s">
        <v>1006</v>
      </c>
      <c r="C27" s="19" t="s">
        <v>1007</v>
      </c>
      <c r="D27" s="20">
        <v>45450</v>
      </c>
      <c r="E27" s="21">
        <v>210000</v>
      </c>
      <c r="F27" s="19" t="s">
        <v>27</v>
      </c>
      <c r="G27" s="19" t="s">
        <v>28</v>
      </c>
      <c r="H27" s="21">
        <v>210000</v>
      </c>
      <c r="I27" s="21">
        <v>81700</v>
      </c>
      <c r="J27" s="22">
        <f t="shared" si="0"/>
        <v>38.904761904761905</v>
      </c>
      <c r="K27" s="21">
        <v>176580</v>
      </c>
      <c r="L27" s="21">
        <v>8750</v>
      </c>
      <c r="M27" s="21">
        <f t="shared" si="1"/>
        <v>201250</v>
      </c>
      <c r="N27" s="21">
        <v>86733</v>
      </c>
      <c r="O27" s="23">
        <f t="shared" si="2"/>
        <v>2.3203394325112701</v>
      </c>
      <c r="P27" s="24">
        <v>1018</v>
      </c>
      <c r="Q27" s="25">
        <f t="shared" si="3"/>
        <v>197.69155206286837</v>
      </c>
      <c r="R27" s="26" t="s">
        <v>972</v>
      </c>
      <c r="S27" s="27">
        <f>ABS(O44-O27)*100</f>
        <v>232.033943251127</v>
      </c>
      <c r="T27" s="19" t="s">
        <v>30</v>
      </c>
      <c r="U27" s="19" t="s">
        <v>36</v>
      </c>
      <c r="V27" s="21">
        <v>8750</v>
      </c>
      <c r="W27" s="19" t="s">
        <v>31</v>
      </c>
      <c r="X27" s="19" t="s">
        <v>973</v>
      </c>
      <c r="Y27" s="19" t="s">
        <v>33</v>
      </c>
      <c r="Z27" s="19">
        <v>45</v>
      </c>
    </row>
    <row r="28" spans="1:26" x14ac:dyDescent="0.3">
      <c r="A28" s="56" t="s">
        <v>972</v>
      </c>
      <c r="B28" s="19" t="s">
        <v>982</v>
      </c>
      <c r="C28" s="19" t="s">
        <v>983</v>
      </c>
      <c r="D28" s="20">
        <v>45204</v>
      </c>
      <c r="E28" s="21">
        <v>215000</v>
      </c>
      <c r="F28" s="19" t="s">
        <v>27</v>
      </c>
      <c r="G28" s="19" t="s">
        <v>28</v>
      </c>
      <c r="H28" s="21">
        <v>215000</v>
      </c>
      <c r="I28" s="21">
        <v>76000</v>
      </c>
      <c r="J28" s="22">
        <f t="shared" si="0"/>
        <v>35.348837209302324</v>
      </c>
      <c r="K28" s="21">
        <v>180311</v>
      </c>
      <c r="L28" s="21">
        <v>8750</v>
      </c>
      <c r="M28" s="21">
        <f t="shared" si="1"/>
        <v>206250</v>
      </c>
      <c r="N28" s="21">
        <v>88662</v>
      </c>
      <c r="O28" s="23">
        <f t="shared" si="2"/>
        <v>2.3262502537727547</v>
      </c>
      <c r="P28" s="24">
        <v>999</v>
      </c>
      <c r="Q28" s="25">
        <f t="shared" si="3"/>
        <v>206.45645645645646</v>
      </c>
      <c r="R28" s="26" t="s">
        <v>972</v>
      </c>
      <c r="S28" s="27">
        <f>ABS(O57-O28)*100</f>
        <v>232.62502537727548</v>
      </c>
      <c r="T28" s="19" t="s">
        <v>30</v>
      </c>
      <c r="U28" s="19" t="s">
        <v>36</v>
      </c>
      <c r="V28" s="21">
        <v>8750</v>
      </c>
      <c r="W28" s="19" t="s">
        <v>31</v>
      </c>
      <c r="X28" s="19" t="s">
        <v>973</v>
      </c>
      <c r="Y28" s="19" t="s">
        <v>33</v>
      </c>
      <c r="Z28" s="19">
        <v>45</v>
      </c>
    </row>
    <row r="29" spans="1:26" x14ac:dyDescent="0.3">
      <c r="A29" s="55" t="s">
        <v>972</v>
      </c>
      <c r="B29" s="10" t="s">
        <v>1018</v>
      </c>
      <c r="C29" s="10" t="s">
        <v>1019</v>
      </c>
      <c r="D29" s="11">
        <v>45434</v>
      </c>
      <c r="E29" s="12">
        <v>229000</v>
      </c>
      <c r="F29" s="10" t="s">
        <v>27</v>
      </c>
      <c r="G29" s="10" t="s">
        <v>28</v>
      </c>
      <c r="H29" s="12">
        <v>229000</v>
      </c>
      <c r="I29" s="12">
        <v>88000</v>
      </c>
      <c r="J29" s="13">
        <f t="shared" si="0"/>
        <v>38.427947598253276</v>
      </c>
      <c r="K29" s="12">
        <v>189990</v>
      </c>
      <c r="L29" s="12">
        <v>14975</v>
      </c>
      <c r="M29" s="12">
        <f t="shared" si="1"/>
        <v>214025</v>
      </c>
      <c r="N29" s="12">
        <v>90447</v>
      </c>
      <c r="O29" s="14">
        <f t="shared" si="2"/>
        <v>2.3663029177308257</v>
      </c>
      <c r="P29" s="15">
        <v>1056</v>
      </c>
      <c r="Q29" s="16">
        <f t="shared" si="3"/>
        <v>202.67518939393941</v>
      </c>
      <c r="R29" s="17" t="s">
        <v>972</v>
      </c>
      <c r="S29" s="18">
        <f>ABS(O40-O29)*100</f>
        <v>103.57226384496204</v>
      </c>
      <c r="T29" s="10" t="s">
        <v>30</v>
      </c>
      <c r="U29" s="10" t="s">
        <v>36</v>
      </c>
      <c r="V29" s="12">
        <v>14975</v>
      </c>
      <c r="W29" s="10" t="s">
        <v>31</v>
      </c>
      <c r="X29" s="10" t="s">
        <v>973</v>
      </c>
      <c r="Y29" s="10" t="s">
        <v>33</v>
      </c>
      <c r="Z29" s="10">
        <v>45</v>
      </c>
    </row>
    <row r="30" spans="1:26" x14ac:dyDescent="0.3">
      <c r="A30" s="56" t="s">
        <v>972</v>
      </c>
      <c r="B30" s="19" t="s">
        <v>1014</v>
      </c>
      <c r="C30" s="19" t="s">
        <v>1015</v>
      </c>
      <c r="D30" s="20">
        <v>45709</v>
      </c>
      <c r="E30" s="21">
        <v>230000</v>
      </c>
      <c r="F30" s="19" t="s">
        <v>69</v>
      </c>
      <c r="G30" s="19" t="s">
        <v>28</v>
      </c>
      <c r="H30" s="21">
        <v>230000</v>
      </c>
      <c r="I30" s="21">
        <v>83800</v>
      </c>
      <c r="J30" s="22">
        <f t="shared" si="0"/>
        <v>36.434782608695656</v>
      </c>
      <c r="K30" s="21">
        <v>181478</v>
      </c>
      <c r="L30" s="21">
        <v>8750</v>
      </c>
      <c r="M30" s="21">
        <f t="shared" si="1"/>
        <v>221250</v>
      </c>
      <c r="N30" s="21">
        <v>89265</v>
      </c>
      <c r="O30" s="23">
        <f t="shared" si="2"/>
        <v>2.4785750294068225</v>
      </c>
      <c r="P30" s="24">
        <v>962</v>
      </c>
      <c r="Q30" s="25">
        <f t="shared" si="3"/>
        <v>229.989604989605</v>
      </c>
      <c r="R30" s="26" t="s">
        <v>972</v>
      </c>
      <c r="S30" s="27">
        <f>ABS(O43-O30)*100</f>
        <v>247.85750294068225</v>
      </c>
      <c r="T30" s="19" t="s">
        <v>30</v>
      </c>
      <c r="U30" s="19" t="s">
        <v>31</v>
      </c>
      <c r="V30" s="21">
        <v>8750</v>
      </c>
      <c r="W30" s="19" t="s">
        <v>31</v>
      </c>
      <c r="X30" s="19" t="s">
        <v>973</v>
      </c>
      <c r="Y30" s="19" t="s">
        <v>33</v>
      </c>
      <c r="Z30" s="19">
        <v>45</v>
      </c>
    </row>
    <row r="31" spans="1:26" ht="15" thickBot="1" x14ac:dyDescent="0.35">
      <c r="A31" s="56" t="s">
        <v>972</v>
      </c>
      <c r="B31" s="19" t="s">
        <v>978</v>
      </c>
      <c r="C31" s="19" t="s">
        <v>979</v>
      </c>
      <c r="D31" s="20">
        <v>45646</v>
      </c>
      <c r="E31" s="21">
        <v>192000</v>
      </c>
      <c r="F31" s="19" t="s">
        <v>27</v>
      </c>
      <c r="G31" s="19" t="s">
        <v>28</v>
      </c>
      <c r="H31" s="21">
        <v>192000</v>
      </c>
      <c r="I31" s="21">
        <v>68500</v>
      </c>
      <c r="J31" s="22">
        <f t="shared" si="0"/>
        <v>35.677083333333329</v>
      </c>
      <c r="K31" s="21">
        <v>146406</v>
      </c>
      <c r="L31" s="21">
        <v>8586</v>
      </c>
      <c r="M31" s="21">
        <f t="shared" si="1"/>
        <v>183414</v>
      </c>
      <c r="N31" s="21">
        <v>71224</v>
      </c>
      <c r="O31" s="23">
        <f t="shared" si="2"/>
        <v>2.5751712905762103</v>
      </c>
      <c r="P31" s="24">
        <v>1008</v>
      </c>
      <c r="Q31" s="25">
        <f t="shared" si="3"/>
        <v>181.95833333333334</v>
      </c>
      <c r="R31" s="26" t="s">
        <v>972</v>
      </c>
      <c r="S31" s="27">
        <f>ABS(O63-O31)*100</f>
        <v>257.51712905762105</v>
      </c>
      <c r="T31" s="19" t="s">
        <v>30</v>
      </c>
      <c r="U31" s="19" t="s">
        <v>31</v>
      </c>
      <c r="V31" s="21">
        <v>7000</v>
      </c>
      <c r="W31" s="19" t="s">
        <v>31</v>
      </c>
      <c r="X31" s="19" t="s">
        <v>973</v>
      </c>
      <c r="Y31" s="19" t="s">
        <v>33</v>
      </c>
      <c r="Z31" s="19">
        <v>45</v>
      </c>
    </row>
    <row r="32" spans="1:26" ht="15" thickTop="1" x14ac:dyDescent="0.3">
      <c r="A32" s="57"/>
      <c r="B32" s="37"/>
      <c r="C32" s="37"/>
      <c r="D32" s="38" t="s">
        <v>2766</v>
      </c>
      <c r="E32" s="39">
        <f>+SUM(E2:E31)</f>
        <v>5752300</v>
      </c>
      <c r="F32" s="37"/>
      <c r="G32" s="37"/>
      <c r="H32" s="39">
        <f>+SUM(H2:H31)</f>
        <v>5752300</v>
      </c>
      <c r="I32" s="39">
        <f>+SUM(I2:I31)</f>
        <v>2431200</v>
      </c>
      <c r="J32" s="40"/>
      <c r="K32" s="39">
        <f>+SUM(K2:K31)</f>
        <v>5467377</v>
      </c>
      <c r="L32" s="39"/>
      <c r="M32" s="39">
        <f>+SUM(M2:M31)</f>
        <v>5466236</v>
      </c>
      <c r="N32" s="39">
        <f>+SUM(N2:N31)</f>
        <v>2677668</v>
      </c>
      <c r="O32" s="41"/>
      <c r="P32" s="42"/>
      <c r="Q32" s="43">
        <f>AVERAGE(Q2:Q31)</f>
        <v>175.1426104632196</v>
      </c>
      <c r="R32" s="44"/>
      <c r="S32" s="45">
        <f>ABS(O34-O33)*100</f>
        <v>0.64478034914099425</v>
      </c>
      <c r="T32" s="37"/>
      <c r="U32" s="37"/>
      <c r="V32" s="39"/>
      <c r="W32" s="37"/>
      <c r="X32" s="37"/>
      <c r="Y32" s="37"/>
      <c r="Z32" s="37"/>
    </row>
    <row r="33" spans="1:26" x14ac:dyDescent="0.3">
      <c r="A33" s="58"/>
      <c r="B33" s="28"/>
      <c r="C33" s="28"/>
      <c r="D33" s="29"/>
      <c r="E33" s="30"/>
      <c r="F33" s="28"/>
      <c r="G33" s="28"/>
      <c r="H33" s="30"/>
      <c r="I33" s="30" t="s">
        <v>2767</v>
      </c>
      <c r="J33" s="31">
        <f>I32/H32*100</f>
        <v>42.264833197155923</v>
      </c>
      <c r="K33" s="30"/>
      <c r="L33" s="30"/>
      <c r="M33" s="30"/>
      <c r="N33" s="30" t="s">
        <v>2769</v>
      </c>
      <c r="O33" s="32">
        <f>M32/N32</f>
        <v>2.0414166356695453</v>
      </c>
      <c r="P33" s="33"/>
      <c r="Q33" s="34" t="s">
        <v>2771</v>
      </c>
      <c r="R33" s="35">
        <f>STDEV(O2:O31)</f>
        <v>0.29986132755401784</v>
      </c>
      <c r="S33" s="36"/>
      <c r="T33" s="28"/>
      <c r="U33" s="28"/>
      <c r="V33" s="30"/>
      <c r="W33" s="28"/>
      <c r="X33" s="28"/>
      <c r="Y33" s="28"/>
      <c r="Z33" s="28"/>
    </row>
    <row r="34" spans="1:26" x14ac:dyDescent="0.3">
      <c r="A34" s="59"/>
      <c r="B34" s="46"/>
      <c r="C34" s="46"/>
      <c r="D34" s="47"/>
      <c r="E34" s="48"/>
      <c r="F34" s="46"/>
      <c r="G34" s="46"/>
      <c r="H34" s="48"/>
      <c r="I34" s="48" t="s">
        <v>2768</v>
      </c>
      <c r="J34" s="49">
        <f>STDEV(J2:J31)</f>
        <v>6.6203460549475146</v>
      </c>
      <c r="K34" s="48"/>
      <c r="L34" s="48"/>
      <c r="M34" s="48"/>
      <c r="N34" s="48" t="s">
        <v>2770</v>
      </c>
      <c r="O34" s="50">
        <f>AVERAGE(O2:O31)</f>
        <v>2.0478644391609553</v>
      </c>
      <c r="P34" s="51"/>
      <c r="Q34" s="52" t="s">
        <v>2772</v>
      </c>
      <c r="R34" s="54">
        <f>AVERAGE(S2:S31)</f>
        <v>107.88997782364234</v>
      </c>
      <c r="S34" s="53" t="s">
        <v>2773</v>
      </c>
      <c r="T34" s="46">
        <f>+(R34/O34)</f>
        <v>52.684140493130826</v>
      </c>
      <c r="U34" s="46"/>
      <c r="V34" s="48"/>
      <c r="W34" s="46"/>
      <c r="X34" s="46"/>
      <c r="Y34" s="46"/>
      <c r="Z34" s="46"/>
    </row>
    <row r="38" spans="1:26" x14ac:dyDescent="0.3">
      <c r="A38" s="55" t="s">
        <v>972</v>
      </c>
      <c r="B38" s="10" t="s">
        <v>996</v>
      </c>
      <c r="C38" s="10" t="s">
        <v>997</v>
      </c>
      <c r="D38" s="11">
        <v>45538</v>
      </c>
      <c r="E38" s="12">
        <v>320000</v>
      </c>
      <c r="F38" s="10" t="s">
        <v>27</v>
      </c>
      <c r="G38" s="10" t="s">
        <v>28</v>
      </c>
      <c r="H38" s="12">
        <v>320000</v>
      </c>
      <c r="I38" s="12">
        <v>103200</v>
      </c>
      <c r="J38" s="13">
        <f>I38/H38*100</f>
        <v>32.25</v>
      </c>
      <c r="K38" s="12">
        <v>218302</v>
      </c>
      <c r="L38" s="12">
        <v>11859</v>
      </c>
      <c r="M38" s="12">
        <f>H38-L38</f>
        <v>308141</v>
      </c>
      <c r="N38" s="12">
        <v>106688</v>
      </c>
      <c r="O38" s="14">
        <f>M38/N38</f>
        <v>2.8882442261547689</v>
      </c>
      <c r="P38" s="15">
        <v>1748</v>
      </c>
      <c r="Q38" s="16">
        <f>M38/P38</f>
        <v>176.28203661327231</v>
      </c>
      <c r="R38" s="17" t="s">
        <v>972</v>
      </c>
      <c r="S38" s="18">
        <f>ABS(O61-O38)*100</f>
        <v>288.82442261547692</v>
      </c>
      <c r="T38" s="10" t="s">
        <v>52</v>
      </c>
      <c r="U38" s="10" t="s">
        <v>36</v>
      </c>
      <c r="V38" s="12">
        <v>9700</v>
      </c>
      <c r="W38" s="10" t="s">
        <v>31</v>
      </c>
      <c r="X38" s="10" t="s">
        <v>973</v>
      </c>
      <c r="Y38" s="10" t="s">
        <v>33</v>
      </c>
      <c r="Z38" s="10">
        <v>41</v>
      </c>
    </row>
    <row r="39" spans="1:26" x14ac:dyDescent="0.3">
      <c r="A39" s="56" t="s">
        <v>972</v>
      </c>
      <c r="B39" s="19" t="s">
        <v>1020</v>
      </c>
      <c r="C39" s="19" t="s">
        <v>1021</v>
      </c>
      <c r="D39" s="20">
        <v>45470</v>
      </c>
      <c r="E39" s="21">
        <v>122250</v>
      </c>
      <c r="F39" s="19" t="s">
        <v>27</v>
      </c>
      <c r="G39" s="19" t="s">
        <v>28</v>
      </c>
      <c r="H39" s="21">
        <v>122250</v>
      </c>
      <c r="I39" s="21">
        <v>85100</v>
      </c>
      <c r="J39" s="22">
        <f t="shared" ref="J39:J41" si="4">I39/H39*100</f>
        <v>69.611451942740288</v>
      </c>
      <c r="K39" s="21">
        <v>184033</v>
      </c>
      <c r="L39" s="21">
        <v>8886</v>
      </c>
      <c r="M39" s="21">
        <f t="shared" ref="M39:M41" si="5">H39-L39</f>
        <v>113364</v>
      </c>
      <c r="N39" s="21">
        <v>90515</v>
      </c>
      <c r="O39" s="23">
        <f t="shared" ref="O39:O41" si="6">M39/N39</f>
        <v>1.2524332983483402</v>
      </c>
      <c r="P39" s="24">
        <v>999</v>
      </c>
      <c r="Q39" s="25">
        <f t="shared" ref="Q39:Q41" si="7">M39/P39</f>
        <v>113.47747747747748</v>
      </c>
      <c r="R39" s="26" t="s">
        <v>972</v>
      </c>
      <c r="S39" s="27">
        <f>ABS(O49-O39)*100</f>
        <v>125.24332983483401</v>
      </c>
      <c r="T39" s="19" t="s">
        <v>30</v>
      </c>
      <c r="U39" s="19" t="s">
        <v>36</v>
      </c>
      <c r="V39" s="21">
        <v>8886</v>
      </c>
      <c r="W39" s="19" t="s">
        <v>31</v>
      </c>
      <c r="X39" s="19" t="s">
        <v>973</v>
      </c>
      <c r="Y39" s="19" t="s">
        <v>33</v>
      </c>
      <c r="Z39" s="19">
        <v>45</v>
      </c>
    </row>
    <row r="40" spans="1:26" x14ac:dyDescent="0.3">
      <c r="A40" s="55" t="s">
        <v>972</v>
      </c>
      <c r="B40" s="10" t="s">
        <v>986</v>
      </c>
      <c r="C40" s="10" t="s">
        <v>987</v>
      </c>
      <c r="D40" s="11">
        <v>45475</v>
      </c>
      <c r="E40" s="12">
        <v>127000</v>
      </c>
      <c r="F40" s="10" t="s">
        <v>27</v>
      </c>
      <c r="G40" s="10" t="s">
        <v>28</v>
      </c>
      <c r="H40" s="12">
        <v>127000</v>
      </c>
      <c r="I40" s="12">
        <v>83600</v>
      </c>
      <c r="J40" s="13">
        <f t="shared" si="4"/>
        <v>65.826771653543304</v>
      </c>
      <c r="K40" s="12">
        <v>180717</v>
      </c>
      <c r="L40" s="12">
        <v>8750</v>
      </c>
      <c r="M40" s="12">
        <f t="shared" si="5"/>
        <v>118250</v>
      </c>
      <c r="N40" s="12">
        <v>88871</v>
      </c>
      <c r="O40" s="14">
        <f t="shared" si="6"/>
        <v>1.3305802792812054</v>
      </c>
      <c r="P40" s="15">
        <v>999</v>
      </c>
      <c r="Q40" s="16">
        <f t="shared" si="7"/>
        <v>118.36836836836837</v>
      </c>
      <c r="R40" s="17" t="s">
        <v>972</v>
      </c>
      <c r="S40" s="18">
        <f>ABS(O68-O40)*100</f>
        <v>133.05802792812054</v>
      </c>
      <c r="T40" s="10" t="s">
        <v>30</v>
      </c>
      <c r="U40" s="10" t="s">
        <v>36</v>
      </c>
      <c r="V40" s="12">
        <v>8750</v>
      </c>
      <c r="W40" s="10" t="s">
        <v>31</v>
      </c>
      <c r="X40" s="10" t="s">
        <v>973</v>
      </c>
      <c r="Y40" s="10" t="s">
        <v>33</v>
      </c>
      <c r="Z40" s="10">
        <v>45</v>
      </c>
    </row>
    <row r="41" spans="1:26" x14ac:dyDescent="0.3">
      <c r="A41" s="56" t="s">
        <v>972</v>
      </c>
      <c r="B41" s="19" t="s">
        <v>976</v>
      </c>
      <c r="C41" s="19" t="s">
        <v>977</v>
      </c>
      <c r="D41" s="20">
        <v>45744</v>
      </c>
      <c r="E41" s="21">
        <v>138000</v>
      </c>
      <c r="F41" s="19" t="s">
        <v>27</v>
      </c>
      <c r="G41" s="19" t="s">
        <v>28</v>
      </c>
      <c r="H41" s="21">
        <v>138000</v>
      </c>
      <c r="I41" s="21">
        <v>87900</v>
      </c>
      <c r="J41" s="22">
        <f t="shared" si="4"/>
        <v>63.695652173913039</v>
      </c>
      <c r="K41" s="21">
        <v>189239</v>
      </c>
      <c r="L41" s="21">
        <v>9541</v>
      </c>
      <c r="M41" s="21">
        <f t="shared" si="5"/>
        <v>128459</v>
      </c>
      <c r="N41" s="21">
        <v>92867</v>
      </c>
      <c r="O41" s="23">
        <f t="shared" si="6"/>
        <v>1.3832577772513379</v>
      </c>
      <c r="P41" s="24">
        <v>1080</v>
      </c>
      <c r="Q41" s="25">
        <f t="shared" si="7"/>
        <v>118.94351851851852</v>
      </c>
      <c r="R41" s="26" t="s">
        <v>972</v>
      </c>
      <c r="S41" s="27">
        <f>ABS(O74-O41)*100</f>
        <v>138.3257777251338</v>
      </c>
      <c r="T41" s="19" t="s">
        <v>43</v>
      </c>
      <c r="U41" s="19" t="s">
        <v>31</v>
      </c>
      <c r="V41" s="21">
        <v>9541</v>
      </c>
      <c r="W41" s="19" t="s">
        <v>31</v>
      </c>
      <c r="X41" s="19" t="s">
        <v>973</v>
      </c>
      <c r="Y41" s="19" t="s">
        <v>33</v>
      </c>
      <c r="Z41" s="19">
        <v>45</v>
      </c>
    </row>
  </sheetData>
  <sortState xmlns:xlrd2="http://schemas.microsoft.com/office/spreadsheetml/2017/richdata2" ref="A2:Z31">
    <sortCondition ref="O2:O31"/>
  </sortState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212E-0A08-4FBF-8039-EC4E080B845A}">
  <dimension ref="A1:Z16"/>
  <sheetViews>
    <sheetView zoomScaleNormal="100" workbookViewId="0">
      <selection activeCell="D28" sqref="D28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6.554687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22.44140625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1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959</v>
      </c>
      <c r="B2" s="19" t="s">
        <v>965</v>
      </c>
      <c r="C2" s="19" t="s">
        <v>966</v>
      </c>
      <c r="D2" s="20">
        <v>45359</v>
      </c>
      <c r="E2" s="21">
        <v>120000</v>
      </c>
      <c r="F2" s="19" t="s">
        <v>27</v>
      </c>
      <c r="G2" s="19" t="s">
        <v>55</v>
      </c>
      <c r="H2" s="21">
        <v>120000</v>
      </c>
      <c r="I2" s="21">
        <v>59900</v>
      </c>
      <c r="J2" s="22">
        <f t="shared" ref="J2:J13" si="0">I2/H2*100</f>
        <v>49.916666666666664</v>
      </c>
      <c r="K2" s="21">
        <v>155093</v>
      </c>
      <c r="L2" s="21">
        <v>16273</v>
      </c>
      <c r="M2" s="21">
        <f t="shared" ref="M2:M13" si="1">H2-L2</f>
        <v>103727</v>
      </c>
      <c r="N2" s="21">
        <v>72302</v>
      </c>
      <c r="O2" s="23">
        <f t="shared" ref="O2:O13" si="2">M2/N2</f>
        <v>1.4346352797986224</v>
      </c>
      <c r="P2" s="24">
        <v>1001</v>
      </c>
      <c r="Q2" s="25">
        <f t="shared" ref="Q2:Q13" si="3">M2/P2</f>
        <v>103.62337662337663</v>
      </c>
      <c r="R2" s="26" t="s">
        <v>959</v>
      </c>
      <c r="S2" s="27">
        <f>ABS(O12-O2)*100</f>
        <v>63.416964984883407</v>
      </c>
      <c r="T2" s="19" t="s">
        <v>30</v>
      </c>
      <c r="U2" s="19" t="s">
        <v>36</v>
      </c>
      <c r="V2" s="21">
        <v>16273</v>
      </c>
      <c r="W2" s="19" t="s">
        <v>967</v>
      </c>
      <c r="X2" s="19" t="s">
        <v>960</v>
      </c>
      <c r="Y2" s="19" t="s">
        <v>33</v>
      </c>
      <c r="Z2" s="19">
        <v>46</v>
      </c>
    </row>
    <row r="3" spans="1:26" x14ac:dyDescent="0.3">
      <c r="A3" s="55" t="s">
        <v>959</v>
      </c>
      <c r="B3" s="10" t="s">
        <v>1591</v>
      </c>
      <c r="C3" s="10" t="s">
        <v>1592</v>
      </c>
      <c r="D3" s="11">
        <v>45376</v>
      </c>
      <c r="E3" s="12">
        <v>135000</v>
      </c>
      <c r="F3" s="10" t="s">
        <v>27</v>
      </c>
      <c r="G3" s="10" t="s">
        <v>28</v>
      </c>
      <c r="H3" s="12">
        <v>135000</v>
      </c>
      <c r="I3" s="12">
        <v>58800</v>
      </c>
      <c r="J3" s="13">
        <f t="shared" si="0"/>
        <v>43.55555555555555</v>
      </c>
      <c r="K3" s="12">
        <v>163364</v>
      </c>
      <c r="L3" s="12">
        <v>7969</v>
      </c>
      <c r="M3" s="12">
        <f t="shared" si="1"/>
        <v>127031</v>
      </c>
      <c r="N3" s="12">
        <v>80934</v>
      </c>
      <c r="O3" s="14">
        <f t="shared" si="2"/>
        <v>1.569562853683248</v>
      </c>
      <c r="P3" s="15">
        <v>1036</v>
      </c>
      <c r="Q3" s="16">
        <f t="shared" si="3"/>
        <v>122.61679536679537</v>
      </c>
      <c r="R3" s="17" t="s">
        <v>959</v>
      </c>
      <c r="S3" s="18">
        <f>ABS(O10-O3)*100</f>
        <v>33.786156422481554</v>
      </c>
      <c r="T3" s="10" t="s">
        <v>30</v>
      </c>
      <c r="U3" s="10" t="s">
        <v>36</v>
      </c>
      <c r="V3" s="12">
        <v>7969</v>
      </c>
      <c r="W3" s="10" t="s">
        <v>31</v>
      </c>
      <c r="X3" s="10" t="s">
        <v>960</v>
      </c>
      <c r="Y3" s="10" t="s">
        <v>33</v>
      </c>
      <c r="Z3" s="10">
        <v>45</v>
      </c>
    </row>
    <row r="4" spans="1:26" x14ac:dyDescent="0.3">
      <c r="A4" s="55" t="s">
        <v>959</v>
      </c>
      <c r="B4" s="10" t="s">
        <v>1599</v>
      </c>
      <c r="C4" s="10" t="s">
        <v>1600</v>
      </c>
      <c r="D4" s="11">
        <v>45226</v>
      </c>
      <c r="E4" s="12">
        <v>148000</v>
      </c>
      <c r="F4" s="10" t="s">
        <v>27</v>
      </c>
      <c r="G4" s="10" t="s">
        <v>28</v>
      </c>
      <c r="H4" s="12">
        <v>148000</v>
      </c>
      <c r="I4" s="12">
        <v>59100</v>
      </c>
      <c r="J4" s="13">
        <f t="shared" si="0"/>
        <v>39.932432432432428</v>
      </c>
      <c r="K4" s="12">
        <v>168173</v>
      </c>
      <c r="L4" s="12">
        <v>8846</v>
      </c>
      <c r="M4" s="12">
        <f t="shared" si="1"/>
        <v>139154</v>
      </c>
      <c r="N4" s="12">
        <v>82982</v>
      </c>
      <c r="O4" s="14">
        <f t="shared" si="2"/>
        <v>1.6769178858065605</v>
      </c>
      <c r="P4" s="15">
        <v>1036</v>
      </c>
      <c r="Q4" s="16">
        <f t="shared" si="3"/>
        <v>134.31853281853282</v>
      </c>
      <c r="R4" s="17" t="s">
        <v>959</v>
      </c>
      <c r="S4" s="18">
        <f>ABS(O7-O4)*100</f>
        <v>13.317543836072598</v>
      </c>
      <c r="T4" s="10" t="s">
        <v>30</v>
      </c>
      <c r="U4" s="10" t="s">
        <v>36</v>
      </c>
      <c r="V4" s="12">
        <v>8846</v>
      </c>
      <c r="W4" s="10" t="s">
        <v>31</v>
      </c>
      <c r="X4" s="10" t="s">
        <v>960</v>
      </c>
      <c r="Y4" s="10" t="s">
        <v>33</v>
      </c>
      <c r="Z4" s="10">
        <v>45</v>
      </c>
    </row>
    <row r="5" spans="1:26" x14ac:dyDescent="0.3">
      <c r="A5" s="56" t="s">
        <v>959</v>
      </c>
      <c r="B5" s="19" t="s">
        <v>1597</v>
      </c>
      <c r="C5" s="19" t="s">
        <v>1598</v>
      </c>
      <c r="D5" s="20">
        <v>45182</v>
      </c>
      <c r="E5" s="21">
        <v>162000</v>
      </c>
      <c r="F5" s="19" t="s">
        <v>27</v>
      </c>
      <c r="G5" s="19" t="s">
        <v>28</v>
      </c>
      <c r="H5" s="21">
        <v>162000</v>
      </c>
      <c r="I5" s="21">
        <v>63300</v>
      </c>
      <c r="J5" s="22">
        <f t="shared" si="0"/>
        <v>39.074074074074069</v>
      </c>
      <c r="K5" s="21">
        <v>175627</v>
      </c>
      <c r="L5" s="21">
        <v>7969</v>
      </c>
      <c r="M5" s="21">
        <f t="shared" si="1"/>
        <v>154031</v>
      </c>
      <c r="N5" s="21">
        <v>87321</v>
      </c>
      <c r="O5" s="23">
        <f t="shared" si="2"/>
        <v>1.7639628497154178</v>
      </c>
      <c r="P5" s="24">
        <v>1036</v>
      </c>
      <c r="Q5" s="25">
        <f t="shared" si="3"/>
        <v>148.67857142857142</v>
      </c>
      <c r="R5" s="26" t="s">
        <v>959</v>
      </c>
      <c r="S5" s="27">
        <f>ABS(O9-O5)*100</f>
        <v>12.026426618525088</v>
      </c>
      <c r="T5" s="19" t="s">
        <v>30</v>
      </c>
      <c r="U5" s="19" t="s">
        <v>36</v>
      </c>
      <c r="V5" s="21">
        <v>7969</v>
      </c>
      <c r="W5" s="19" t="s">
        <v>31</v>
      </c>
      <c r="X5" s="19" t="s">
        <v>960</v>
      </c>
      <c r="Y5" s="19" t="s">
        <v>33</v>
      </c>
      <c r="Z5" s="19">
        <v>45</v>
      </c>
    </row>
    <row r="6" spans="1:26" x14ac:dyDescent="0.3">
      <c r="A6" s="56" t="s">
        <v>959</v>
      </c>
      <c r="B6" s="19" t="s">
        <v>968</v>
      </c>
      <c r="C6" s="19" t="s">
        <v>969</v>
      </c>
      <c r="D6" s="20">
        <v>45149</v>
      </c>
      <c r="E6" s="21">
        <v>107000</v>
      </c>
      <c r="F6" s="19" t="s">
        <v>27</v>
      </c>
      <c r="G6" s="19" t="s">
        <v>28</v>
      </c>
      <c r="H6" s="21">
        <v>107000</v>
      </c>
      <c r="I6" s="21">
        <v>41400</v>
      </c>
      <c r="J6" s="22">
        <f t="shared" si="0"/>
        <v>38.691588785046726</v>
      </c>
      <c r="K6" s="21">
        <v>114675</v>
      </c>
      <c r="L6" s="21">
        <v>7232</v>
      </c>
      <c r="M6" s="21">
        <f t="shared" si="1"/>
        <v>99768</v>
      </c>
      <c r="N6" s="21">
        <v>55959</v>
      </c>
      <c r="O6" s="23">
        <f t="shared" si="2"/>
        <v>1.7828767490484105</v>
      </c>
      <c r="P6" s="24">
        <v>875</v>
      </c>
      <c r="Q6" s="25">
        <f t="shared" si="3"/>
        <v>114.02057142857143</v>
      </c>
      <c r="R6" s="26" t="s">
        <v>959</v>
      </c>
      <c r="S6" s="27">
        <f>ABS(O15-O6)*100</f>
        <v>4.2093489811502183</v>
      </c>
      <c r="T6" s="19" t="s">
        <v>30</v>
      </c>
      <c r="U6" s="19" t="s">
        <v>36</v>
      </c>
      <c r="V6" s="21">
        <v>7232</v>
      </c>
      <c r="W6" s="19" t="s">
        <v>31</v>
      </c>
      <c r="X6" s="19" t="s">
        <v>960</v>
      </c>
      <c r="Y6" s="19" t="s">
        <v>33</v>
      </c>
      <c r="Z6" s="19">
        <v>45</v>
      </c>
    </row>
    <row r="7" spans="1:26" x14ac:dyDescent="0.3">
      <c r="A7" s="55" t="s">
        <v>959</v>
      </c>
      <c r="B7" s="10" t="s">
        <v>963</v>
      </c>
      <c r="C7" s="10" t="s">
        <v>964</v>
      </c>
      <c r="D7" s="11">
        <v>45464</v>
      </c>
      <c r="E7" s="12">
        <v>215000</v>
      </c>
      <c r="F7" s="10" t="s">
        <v>27</v>
      </c>
      <c r="G7" s="10" t="s">
        <v>28</v>
      </c>
      <c r="H7" s="12">
        <v>215000</v>
      </c>
      <c r="I7" s="12">
        <v>93000</v>
      </c>
      <c r="J7" s="13">
        <f t="shared" si="0"/>
        <v>43.255813953488371</v>
      </c>
      <c r="K7" s="12">
        <v>226671</v>
      </c>
      <c r="L7" s="12">
        <v>22788</v>
      </c>
      <c r="M7" s="12">
        <f t="shared" si="1"/>
        <v>192212</v>
      </c>
      <c r="N7" s="12">
        <v>106189</v>
      </c>
      <c r="O7" s="14">
        <f t="shared" si="2"/>
        <v>1.8100933241672865</v>
      </c>
      <c r="P7" s="15">
        <v>1749</v>
      </c>
      <c r="Q7" s="16">
        <f t="shared" si="3"/>
        <v>109.89822755860492</v>
      </c>
      <c r="R7" s="17" t="s">
        <v>959</v>
      </c>
      <c r="S7" s="18">
        <f>ABS(O18-O7)*100</f>
        <v>181.00933241672865</v>
      </c>
      <c r="T7" s="10" t="s">
        <v>147</v>
      </c>
      <c r="U7" s="10" t="s">
        <v>36</v>
      </c>
      <c r="V7" s="12">
        <v>21775</v>
      </c>
      <c r="W7" s="10" t="s">
        <v>31</v>
      </c>
      <c r="X7" s="10" t="s">
        <v>960</v>
      </c>
      <c r="Y7" s="10" t="s">
        <v>33</v>
      </c>
      <c r="Z7" s="10">
        <v>45</v>
      </c>
    </row>
    <row r="8" spans="1:26" x14ac:dyDescent="0.3">
      <c r="A8" s="56" t="s">
        <v>959</v>
      </c>
      <c r="B8" s="19" t="s">
        <v>1595</v>
      </c>
      <c r="C8" s="19" t="s">
        <v>1596</v>
      </c>
      <c r="D8" s="20">
        <v>45121</v>
      </c>
      <c r="E8" s="21">
        <v>157000</v>
      </c>
      <c r="F8" s="19" t="s">
        <v>27</v>
      </c>
      <c r="G8" s="19" t="s">
        <v>28</v>
      </c>
      <c r="H8" s="21">
        <v>157000</v>
      </c>
      <c r="I8" s="21">
        <v>58500</v>
      </c>
      <c r="J8" s="22">
        <f t="shared" si="0"/>
        <v>37.261146496815286</v>
      </c>
      <c r="K8" s="21">
        <v>162667</v>
      </c>
      <c r="L8" s="21">
        <v>7969</v>
      </c>
      <c r="M8" s="21">
        <f t="shared" si="1"/>
        <v>149031</v>
      </c>
      <c r="N8" s="21">
        <v>80571</v>
      </c>
      <c r="O8" s="23">
        <f t="shared" si="2"/>
        <v>1.8496853706668652</v>
      </c>
      <c r="P8" s="24">
        <v>1036</v>
      </c>
      <c r="Q8" s="25">
        <f t="shared" si="3"/>
        <v>143.85231660231659</v>
      </c>
      <c r="R8" s="26" t="s">
        <v>959</v>
      </c>
      <c r="S8" s="27">
        <f>ABS(O13-O8)*100</f>
        <v>39.146310119195562</v>
      </c>
      <c r="T8" s="19" t="s">
        <v>30</v>
      </c>
      <c r="U8" s="19" t="s">
        <v>36</v>
      </c>
      <c r="V8" s="21">
        <v>7969</v>
      </c>
      <c r="W8" s="19" t="s">
        <v>31</v>
      </c>
      <c r="X8" s="19" t="s">
        <v>960</v>
      </c>
      <c r="Y8" s="19" t="s">
        <v>33</v>
      </c>
      <c r="Z8" s="19">
        <v>45</v>
      </c>
    </row>
    <row r="9" spans="1:26" x14ac:dyDescent="0.3">
      <c r="A9" s="56" t="s">
        <v>959</v>
      </c>
      <c r="B9" s="19" t="s">
        <v>961</v>
      </c>
      <c r="C9" s="19" t="s">
        <v>962</v>
      </c>
      <c r="D9" s="20">
        <v>45602</v>
      </c>
      <c r="E9" s="21">
        <v>143000</v>
      </c>
      <c r="F9" s="19" t="s">
        <v>27</v>
      </c>
      <c r="G9" s="19" t="s">
        <v>28</v>
      </c>
      <c r="H9" s="21">
        <v>143000</v>
      </c>
      <c r="I9" s="21">
        <v>62100</v>
      </c>
      <c r="J9" s="22">
        <f t="shared" si="0"/>
        <v>43.426573426573427</v>
      </c>
      <c r="K9" s="21">
        <v>145520</v>
      </c>
      <c r="L9" s="21">
        <v>10292</v>
      </c>
      <c r="M9" s="21">
        <f t="shared" si="1"/>
        <v>132708</v>
      </c>
      <c r="N9" s="21">
        <v>70431</v>
      </c>
      <c r="O9" s="23">
        <f t="shared" si="2"/>
        <v>1.8842271159006687</v>
      </c>
      <c r="P9" s="24">
        <v>988</v>
      </c>
      <c r="Q9" s="25">
        <f t="shared" si="3"/>
        <v>134.31983805668017</v>
      </c>
      <c r="R9" s="26" t="s">
        <v>959</v>
      </c>
      <c r="S9" s="27">
        <f>ABS(O22-O9)*100</f>
        <v>188.42271159006688</v>
      </c>
      <c r="T9" s="19" t="s">
        <v>30</v>
      </c>
      <c r="U9" s="19" t="s">
        <v>31</v>
      </c>
      <c r="V9" s="21">
        <v>8400</v>
      </c>
      <c r="W9" s="19" t="s">
        <v>31</v>
      </c>
      <c r="X9" s="19" t="s">
        <v>960</v>
      </c>
      <c r="Y9" s="19" t="s">
        <v>33</v>
      </c>
      <c r="Z9" s="19">
        <v>48</v>
      </c>
    </row>
    <row r="10" spans="1:26" x14ac:dyDescent="0.3">
      <c r="A10" s="56" t="s">
        <v>959</v>
      </c>
      <c r="B10" s="19" t="s">
        <v>957</v>
      </c>
      <c r="C10" s="19" t="s">
        <v>958</v>
      </c>
      <c r="D10" s="20">
        <v>45471</v>
      </c>
      <c r="E10" s="21">
        <v>150000</v>
      </c>
      <c r="F10" s="19" t="s">
        <v>27</v>
      </c>
      <c r="G10" s="19" t="s">
        <v>28</v>
      </c>
      <c r="H10" s="21">
        <v>150000</v>
      </c>
      <c r="I10" s="21">
        <v>64700</v>
      </c>
      <c r="J10" s="22">
        <f t="shared" si="0"/>
        <v>43.133333333333333</v>
      </c>
      <c r="K10" s="21">
        <v>150945</v>
      </c>
      <c r="L10" s="21">
        <v>6720</v>
      </c>
      <c r="M10" s="21">
        <f t="shared" si="1"/>
        <v>143280</v>
      </c>
      <c r="N10" s="21">
        <v>75117</v>
      </c>
      <c r="O10" s="23">
        <f t="shared" si="2"/>
        <v>1.9074244179080635</v>
      </c>
      <c r="P10" s="24">
        <v>1000</v>
      </c>
      <c r="Q10" s="25">
        <f t="shared" si="3"/>
        <v>143.28</v>
      </c>
      <c r="R10" s="26" t="s">
        <v>959</v>
      </c>
      <c r="S10" s="27">
        <f>ABS(O24-O10)*100</f>
        <v>190.74244179080634</v>
      </c>
      <c r="T10" s="19" t="s">
        <v>30</v>
      </c>
      <c r="U10" s="19" t="s">
        <v>36</v>
      </c>
      <c r="V10" s="21">
        <v>6720</v>
      </c>
      <c r="W10" s="19" t="s">
        <v>31</v>
      </c>
      <c r="X10" s="19" t="s">
        <v>960</v>
      </c>
      <c r="Y10" s="19" t="s">
        <v>33</v>
      </c>
      <c r="Z10" s="19">
        <v>47</v>
      </c>
    </row>
    <row r="11" spans="1:26" x14ac:dyDescent="0.3">
      <c r="A11" s="55" t="s">
        <v>959</v>
      </c>
      <c r="B11" s="10" t="s">
        <v>1593</v>
      </c>
      <c r="C11" s="10" t="s">
        <v>1594</v>
      </c>
      <c r="D11" s="11">
        <v>45373</v>
      </c>
      <c r="E11" s="12">
        <v>165000</v>
      </c>
      <c r="F11" s="10" t="s">
        <v>27</v>
      </c>
      <c r="G11" s="10" t="s">
        <v>28</v>
      </c>
      <c r="H11" s="12">
        <v>165000</v>
      </c>
      <c r="I11" s="12">
        <v>58100</v>
      </c>
      <c r="J11" s="13">
        <f t="shared" si="0"/>
        <v>35.212121212121211</v>
      </c>
      <c r="K11" s="12">
        <v>161598</v>
      </c>
      <c r="L11" s="12">
        <v>7969</v>
      </c>
      <c r="M11" s="12">
        <f t="shared" si="1"/>
        <v>157031</v>
      </c>
      <c r="N11" s="12">
        <v>80015</v>
      </c>
      <c r="O11" s="14">
        <f t="shared" si="2"/>
        <v>1.9625195275885772</v>
      </c>
      <c r="P11" s="15">
        <v>1036</v>
      </c>
      <c r="Q11" s="16">
        <f t="shared" si="3"/>
        <v>151.57432432432432</v>
      </c>
      <c r="R11" s="17" t="s">
        <v>959</v>
      </c>
      <c r="S11" s="18">
        <f>ABS(O17-O11)*100</f>
        <v>196.25195275885773</v>
      </c>
      <c r="T11" s="10" t="s">
        <v>30</v>
      </c>
      <c r="U11" s="10" t="s">
        <v>36</v>
      </c>
      <c r="V11" s="12">
        <v>7969</v>
      </c>
      <c r="W11" s="10" t="s">
        <v>31</v>
      </c>
      <c r="X11" s="10" t="s">
        <v>960</v>
      </c>
      <c r="Y11" s="10" t="s">
        <v>33</v>
      </c>
      <c r="Z11" s="10">
        <v>45</v>
      </c>
    </row>
    <row r="12" spans="1:26" x14ac:dyDescent="0.3">
      <c r="A12" s="55" t="s">
        <v>959</v>
      </c>
      <c r="B12" s="10" t="s">
        <v>961</v>
      </c>
      <c r="C12" s="10" t="s">
        <v>962</v>
      </c>
      <c r="D12" s="11">
        <v>45743</v>
      </c>
      <c r="E12" s="12">
        <v>156000</v>
      </c>
      <c r="F12" s="10" t="s">
        <v>27</v>
      </c>
      <c r="G12" s="10" t="s">
        <v>28</v>
      </c>
      <c r="H12" s="12">
        <v>156000</v>
      </c>
      <c r="I12" s="12">
        <v>62100</v>
      </c>
      <c r="J12" s="13">
        <f t="shared" si="0"/>
        <v>39.807692307692307</v>
      </c>
      <c r="K12" s="12">
        <v>145520</v>
      </c>
      <c r="L12" s="12">
        <v>10292</v>
      </c>
      <c r="M12" s="12">
        <f t="shared" si="1"/>
        <v>145708</v>
      </c>
      <c r="N12" s="12">
        <v>70431</v>
      </c>
      <c r="O12" s="14">
        <f t="shared" si="2"/>
        <v>2.0688049296474564</v>
      </c>
      <c r="P12" s="15">
        <v>988</v>
      </c>
      <c r="Q12" s="16">
        <f t="shared" si="3"/>
        <v>147.47773279352228</v>
      </c>
      <c r="R12" s="17" t="s">
        <v>959</v>
      </c>
      <c r="S12" s="18">
        <f>ABS(O24-O12)*100</f>
        <v>206.88049296474566</v>
      </c>
      <c r="T12" s="10" t="s">
        <v>30</v>
      </c>
      <c r="U12" s="10" t="s">
        <v>31</v>
      </c>
      <c r="V12" s="12">
        <v>8400</v>
      </c>
      <c r="W12" s="10" t="s">
        <v>31</v>
      </c>
      <c r="X12" s="10" t="s">
        <v>960</v>
      </c>
      <c r="Y12" s="10" t="s">
        <v>33</v>
      </c>
      <c r="Z12" s="10">
        <v>48</v>
      </c>
    </row>
    <row r="13" spans="1:26" ht="15" thickBot="1" x14ac:dyDescent="0.35">
      <c r="A13" s="56" t="s">
        <v>959</v>
      </c>
      <c r="B13" s="19" t="s">
        <v>1589</v>
      </c>
      <c r="C13" s="19" t="s">
        <v>1590</v>
      </c>
      <c r="D13" s="20">
        <v>45380</v>
      </c>
      <c r="E13" s="21">
        <v>169000</v>
      </c>
      <c r="F13" s="19" t="s">
        <v>27</v>
      </c>
      <c r="G13" s="19" t="s">
        <v>28</v>
      </c>
      <c r="H13" s="21">
        <v>169000</v>
      </c>
      <c r="I13" s="21">
        <v>52000</v>
      </c>
      <c r="J13" s="22">
        <f t="shared" si="0"/>
        <v>30.76923076923077</v>
      </c>
      <c r="K13" s="21">
        <v>145925</v>
      </c>
      <c r="L13" s="21">
        <v>7969</v>
      </c>
      <c r="M13" s="21">
        <f t="shared" si="1"/>
        <v>161031</v>
      </c>
      <c r="N13" s="21">
        <v>71852</v>
      </c>
      <c r="O13" s="23">
        <f t="shared" si="2"/>
        <v>2.2411484718588208</v>
      </c>
      <c r="P13" s="24">
        <v>1036</v>
      </c>
      <c r="Q13" s="25">
        <f t="shared" si="3"/>
        <v>155.43532818532819</v>
      </c>
      <c r="R13" s="26" t="s">
        <v>959</v>
      </c>
      <c r="S13" s="27">
        <f>ABS(O21-O13)*100</f>
        <v>224.11484718588207</v>
      </c>
      <c r="T13" s="19" t="s">
        <v>30</v>
      </c>
      <c r="U13" s="19" t="s">
        <v>36</v>
      </c>
      <c r="V13" s="21">
        <v>7969</v>
      </c>
      <c r="W13" s="19" t="s">
        <v>31</v>
      </c>
      <c r="X13" s="19" t="s">
        <v>960</v>
      </c>
      <c r="Y13" s="19" t="s">
        <v>33</v>
      </c>
      <c r="Z13" s="19">
        <v>45</v>
      </c>
    </row>
    <row r="14" spans="1:26" ht="15" thickTop="1" x14ac:dyDescent="0.3">
      <c r="A14" s="57"/>
      <c r="B14" s="37"/>
      <c r="C14" s="37"/>
      <c r="D14" s="38" t="s">
        <v>2766</v>
      </c>
      <c r="E14" s="39">
        <f>+SUM(E2:E13)</f>
        <v>1827000</v>
      </c>
      <c r="F14" s="37"/>
      <c r="G14" s="37"/>
      <c r="H14" s="39">
        <f>+SUM(H2:H13)</f>
        <v>1827000</v>
      </c>
      <c r="I14" s="39">
        <f>+SUM(I2:I13)</f>
        <v>733000</v>
      </c>
      <c r="J14" s="40"/>
      <c r="K14" s="39">
        <f>+SUM(K2:K13)</f>
        <v>1915778</v>
      </c>
      <c r="L14" s="39"/>
      <c r="M14" s="39">
        <f>+SUM(M2:M13)</f>
        <v>1704712</v>
      </c>
      <c r="N14" s="39">
        <f>+SUM(N2:N13)</f>
        <v>934104</v>
      </c>
      <c r="O14" s="41"/>
      <c r="P14" s="42"/>
      <c r="Q14" s="43">
        <f>AVERAGE(Q2:Q13)</f>
        <v>134.09130126555203</v>
      </c>
      <c r="R14" s="44"/>
      <c r="S14" s="45">
        <f>ABS(O16-O15)*100</f>
        <v>0.43513257892537904</v>
      </c>
      <c r="T14" s="37"/>
      <c r="U14" s="37"/>
      <c r="V14" s="39"/>
      <c r="W14" s="37"/>
      <c r="X14" s="37"/>
      <c r="Y14" s="37"/>
      <c r="Z14" s="37"/>
    </row>
    <row r="15" spans="1:26" x14ac:dyDescent="0.3">
      <c r="A15" s="58"/>
      <c r="B15" s="28"/>
      <c r="C15" s="28"/>
      <c r="D15" s="29"/>
      <c r="E15" s="30"/>
      <c r="F15" s="28"/>
      <c r="G15" s="28"/>
      <c r="H15" s="30"/>
      <c r="I15" s="30" t="s">
        <v>2767</v>
      </c>
      <c r="J15" s="31">
        <f>I14/H14*100</f>
        <v>40.12041598248495</v>
      </c>
      <c r="K15" s="30"/>
      <c r="L15" s="30"/>
      <c r="M15" s="30"/>
      <c r="N15" s="30" t="s">
        <v>2769</v>
      </c>
      <c r="O15" s="32">
        <f>M14/N14</f>
        <v>1.8249702388599127</v>
      </c>
      <c r="P15" s="33"/>
      <c r="Q15" s="34" t="s">
        <v>2771</v>
      </c>
      <c r="R15" s="35">
        <f>STDEV(O2:O13)</f>
        <v>0.21479421044074484</v>
      </c>
      <c r="S15" s="36"/>
      <c r="T15" s="28"/>
      <c r="U15" s="28"/>
      <c r="V15" s="30"/>
      <c r="W15" s="28"/>
      <c r="X15" s="28"/>
      <c r="Y15" s="28"/>
      <c r="Z15" s="28"/>
    </row>
    <row r="16" spans="1:26" x14ac:dyDescent="0.3">
      <c r="A16" s="59"/>
      <c r="B16" s="46"/>
      <c r="C16" s="46"/>
      <c r="D16" s="47"/>
      <c r="E16" s="48"/>
      <c r="F16" s="46"/>
      <c r="G16" s="46"/>
      <c r="H16" s="48"/>
      <c r="I16" s="48" t="s">
        <v>2768</v>
      </c>
      <c r="J16" s="49">
        <f>STDEV(J2:J13)</f>
        <v>4.8619785924508765</v>
      </c>
      <c r="K16" s="48"/>
      <c r="L16" s="48"/>
      <c r="M16" s="48"/>
      <c r="N16" s="48" t="s">
        <v>2770</v>
      </c>
      <c r="O16" s="50">
        <f>AVERAGE(O2:O13)</f>
        <v>1.8293215646491665</v>
      </c>
      <c r="P16" s="51"/>
      <c r="Q16" s="52" t="s">
        <v>2772</v>
      </c>
      <c r="R16" s="54">
        <f>AVERAGE(S2:S13)</f>
        <v>112.77704413911631</v>
      </c>
      <c r="S16" s="53" t="s">
        <v>2773</v>
      </c>
      <c r="T16" s="46">
        <f>+(R16/O16)</f>
        <v>61.649655434278486</v>
      </c>
      <c r="U16" s="46"/>
      <c r="V16" s="48"/>
      <c r="W16" s="46"/>
      <c r="X16" s="46"/>
      <c r="Y16" s="46"/>
      <c r="Z16" s="46"/>
    </row>
  </sheetData>
  <sortState xmlns:xlrd2="http://schemas.microsoft.com/office/spreadsheetml/2017/richdata2" ref="A2:Z13">
    <sortCondition ref="O2:O13"/>
  </sortState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3843A-9348-456C-A65C-93F18D473AE0}">
  <dimension ref="A1:Z40"/>
  <sheetViews>
    <sheetView topLeftCell="A7" zoomScaleNormal="100" workbookViewId="0">
      <selection activeCell="M41" sqref="M4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10937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23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5.8867187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1038</v>
      </c>
      <c r="B2" s="19" t="s">
        <v>1095</v>
      </c>
      <c r="C2" s="19" t="s">
        <v>1096</v>
      </c>
      <c r="D2" s="20">
        <v>45188</v>
      </c>
      <c r="E2" s="21">
        <v>140000</v>
      </c>
      <c r="F2" s="19" t="s">
        <v>27</v>
      </c>
      <c r="G2" s="19" t="s">
        <v>28</v>
      </c>
      <c r="H2" s="21">
        <v>140000</v>
      </c>
      <c r="I2" s="21">
        <v>71500</v>
      </c>
      <c r="J2" s="22">
        <f t="shared" ref="J2:J32" si="0">I2/H2*100</f>
        <v>51.071428571428569</v>
      </c>
      <c r="K2" s="21">
        <v>179365</v>
      </c>
      <c r="L2" s="21">
        <v>9931</v>
      </c>
      <c r="M2" s="21">
        <f t="shared" ref="M2:M32" si="1">H2-L2</f>
        <v>130069</v>
      </c>
      <c r="N2" s="21">
        <v>91585</v>
      </c>
      <c r="O2" s="23">
        <f t="shared" ref="O2:O32" si="2">M2/N2</f>
        <v>1.420199814380084</v>
      </c>
      <c r="P2" s="24">
        <v>1135</v>
      </c>
      <c r="Q2" s="25">
        <f t="shared" ref="Q2:Q32" si="3">M2/P2</f>
        <v>114.59823788546255</v>
      </c>
      <c r="R2" s="26" t="s">
        <v>1038</v>
      </c>
      <c r="S2" s="27">
        <f>ABS(O8-O2)*100</f>
        <v>31.573972775912917</v>
      </c>
      <c r="T2" s="19" t="s">
        <v>147</v>
      </c>
      <c r="U2" s="19" t="s">
        <v>36</v>
      </c>
      <c r="V2" s="21">
        <v>9931</v>
      </c>
      <c r="W2" s="19" t="s">
        <v>31</v>
      </c>
      <c r="X2" s="19" t="s">
        <v>1039</v>
      </c>
      <c r="Y2" s="19" t="s">
        <v>33</v>
      </c>
      <c r="Z2" s="19">
        <v>45</v>
      </c>
    </row>
    <row r="3" spans="1:26" x14ac:dyDescent="0.3">
      <c r="A3" s="55" t="s">
        <v>1038</v>
      </c>
      <c r="B3" s="10" t="s">
        <v>1093</v>
      </c>
      <c r="C3" s="10" t="s">
        <v>1094</v>
      </c>
      <c r="D3" s="11">
        <v>45386</v>
      </c>
      <c r="E3" s="12">
        <v>112500</v>
      </c>
      <c r="F3" s="10" t="s">
        <v>27</v>
      </c>
      <c r="G3" s="10" t="s">
        <v>28</v>
      </c>
      <c r="H3" s="12">
        <v>112500</v>
      </c>
      <c r="I3" s="12">
        <v>67100</v>
      </c>
      <c r="J3" s="13">
        <f t="shared" si="0"/>
        <v>59.644444444444446</v>
      </c>
      <c r="K3" s="12">
        <v>143248</v>
      </c>
      <c r="L3" s="12">
        <v>9931</v>
      </c>
      <c r="M3" s="12">
        <f t="shared" si="1"/>
        <v>102569</v>
      </c>
      <c r="N3" s="12">
        <v>72063</v>
      </c>
      <c r="O3" s="14">
        <f t="shared" si="2"/>
        <v>1.4233240359130206</v>
      </c>
      <c r="P3" s="15">
        <v>851</v>
      </c>
      <c r="Q3" s="16">
        <f t="shared" si="3"/>
        <v>120.52761457109283</v>
      </c>
      <c r="R3" s="17" t="s">
        <v>1038</v>
      </c>
      <c r="S3" s="18">
        <f>ABS(O11-O3)*100</f>
        <v>43.031331730744405</v>
      </c>
      <c r="T3" s="10" t="s">
        <v>43</v>
      </c>
      <c r="U3" s="10" t="s">
        <v>36</v>
      </c>
      <c r="V3" s="12">
        <v>9931</v>
      </c>
      <c r="W3" s="10" t="s">
        <v>31</v>
      </c>
      <c r="X3" s="10" t="s">
        <v>1039</v>
      </c>
      <c r="Y3" s="10" t="s">
        <v>33</v>
      </c>
      <c r="Z3" s="10">
        <v>45</v>
      </c>
    </row>
    <row r="4" spans="1:26" x14ac:dyDescent="0.3">
      <c r="A4" s="55" t="s">
        <v>1038</v>
      </c>
      <c r="B4" s="10" t="s">
        <v>1069</v>
      </c>
      <c r="C4" s="10" t="s">
        <v>1070</v>
      </c>
      <c r="D4" s="11">
        <v>45316</v>
      </c>
      <c r="E4" s="12">
        <v>120000</v>
      </c>
      <c r="F4" s="10" t="s">
        <v>27</v>
      </c>
      <c r="G4" s="10" t="s">
        <v>28</v>
      </c>
      <c r="H4" s="12">
        <v>120000</v>
      </c>
      <c r="I4" s="12">
        <v>59100</v>
      </c>
      <c r="J4" s="13">
        <f t="shared" si="0"/>
        <v>49.25</v>
      </c>
      <c r="K4" s="12">
        <v>148033</v>
      </c>
      <c r="L4" s="12">
        <v>9912</v>
      </c>
      <c r="M4" s="12">
        <f t="shared" si="1"/>
        <v>110088</v>
      </c>
      <c r="N4" s="12">
        <v>74660</v>
      </c>
      <c r="O4" s="14">
        <f t="shared" si="2"/>
        <v>1.474524511117064</v>
      </c>
      <c r="P4" s="15">
        <v>744</v>
      </c>
      <c r="Q4" s="16">
        <f t="shared" si="3"/>
        <v>147.96774193548387</v>
      </c>
      <c r="R4" s="17" t="s">
        <v>1038</v>
      </c>
      <c r="S4" s="18">
        <f>ABS(O24-O4)*100</f>
        <v>72.512227129143852</v>
      </c>
      <c r="T4" s="10" t="s">
        <v>30</v>
      </c>
      <c r="U4" s="10" t="s">
        <v>36</v>
      </c>
      <c r="V4" s="12">
        <v>9912</v>
      </c>
      <c r="W4" s="10" t="s">
        <v>31</v>
      </c>
      <c r="X4" s="10" t="s">
        <v>1039</v>
      </c>
      <c r="Y4" s="10" t="s">
        <v>33</v>
      </c>
      <c r="Z4" s="10">
        <v>45</v>
      </c>
    </row>
    <row r="5" spans="1:26" x14ac:dyDescent="0.3">
      <c r="A5" s="56" t="s">
        <v>1038</v>
      </c>
      <c r="B5" s="19" t="s">
        <v>2795</v>
      </c>
      <c r="C5" s="19" t="s">
        <v>2796</v>
      </c>
      <c r="D5" s="20">
        <v>45350</v>
      </c>
      <c r="E5" s="21">
        <v>165000</v>
      </c>
      <c r="F5" s="19" t="s">
        <v>27</v>
      </c>
      <c r="G5" s="19" t="s">
        <v>2781</v>
      </c>
      <c r="H5" s="21">
        <v>165000</v>
      </c>
      <c r="I5" s="21">
        <v>81400</v>
      </c>
      <c r="J5" s="22">
        <f t="shared" si="0"/>
        <v>49.333333333333336</v>
      </c>
      <c r="K5" s="21">
        <v>203107</v>
      </c>
      <c r="L5" s="21">
        <v>10405</v>
      </c>
      <c r="M5" s="21">
        <f t="shared" si="1"/>
        <v>154595</v>
      </c>
      <c r="N5" s="21">
        <v>104163</v>
      </c>
      <c r="O5" s="23">
        <f t="shared" si="2"/>
        <v>1.4841642425813388</v>
      </c>
      <c r="P5" s="24">
        <v>1043</v>
      </c>
      <c r="Q5" s="25">
        <f t="shared" si="3"/>
        <v>148.22147651006711</v>
      </c>
      <c r="R5" s="26" t="s">
        <v>1038</v>
      </c>
      <c r="S5" s="27">
        <f>ABS(O817-O5)*100</f>
        <v>148.41642425813387</v>
      </c>
      <c r="T5" s="19" t="s">
        <v>43</v>
      </c>
      <c r="U5" s="19" t="s">
        <v>36</v>
      </c>
      <c r="V5" s="21">
        <v>10405</v>
      </c>
      <c r="W5" s="19" t="s">
        <v>31</v>
      </c>
      <c r="X5" s="19" t="s">
        <v>1039</v>
      </c>
      <c r="Y5" s="19" t="s">
        <v>33</v>
      </c>
      <c r="Z5" s="19">
        <v>45</v>
      </c>
    </row>
    <row r="6" spans="1:26" x14ac:dyDescent="0.3">
      <c r="A6" s="55" t="s">
        <v>1038</v>
      </c>
      <c r="B6" s="10" t="s">
        <v>1077</v>
      </c>
      <c r="C6" s="10" t="s">
        <v>1078</v>
      </c>
      <c r="D6" s="11">
        <v>45167</v>
      </c>
      <c r="E6" s="12">
        <v>125900</v>
      </c>
      <c r="F6" s="10" t="s">
        <v>27</v>
      </c>
      <c r="G6" s="10" t="s">
        <v>28</v>
      </c>
      <c r="H6" s="12">
        <v>125900</v>
      </c>
      <c r="I6" s="12">
        <v>61700</v>
      </c>
      <c r="J6" s="13">
        <f t="shared" si="0"/>
        <v>49.007148530579826</v>
      </c>
      <c r="K6" s="12">
        <v>154288</v>
      </c>
      <c r="L6" s="12">
        <v>10140</v>
      </c>
      <c r="M6" s="12">
        <f t="shared" si="1"/>
        <v>115760</v>
      </c>
      <c r="N6" s="12">
        <v>77917</v>
      </c>
      <c r="O6" s="14">
        <f t="shared" si="2"/>
        <v>1.4856834837070216</v>
      </c>
      <c r="P6" s="15">
        <v>775</v>
      </c>
      <c r="Q6" s="16">
        <f t="shared" si="3"/>
        <v>149.36774193548388</v>
      </c>
      <c r="R6" s="17" t="s">
        <v>1038</v>
      </c>
      <c r="S6" s="18">
        <f>ABS(O22-O6)*100</f>
        <v>65.609088999650453</v>
      </c>
      <c r="T6" s="10" t="s">
        <v>30</v>
      </c>
      <c r="U6" s="10" t="s">
        <v>36</v>
      </c>
      <c r="V6" s="12">
        <v>10140</v>
      </c>
      <c r="W6" s="10" t="s">
        <v>31</v>
      </c>
      <c r="X6" s="10" t="s">
        <v>1039</v>
      </c>
      <c r="Y6" s="10" t="s">
        <v>33</v>
      </c>
      <c r="Z6" s="10">
        <v>45</v>
      </c>
    </row>
    <row r="7" spans="1:26" x14ac:dyDescent="0.3">
      <c r="A7" s="55" t="s">
        <v>1038</v>
      </c>
      <c r="B7" s="10" t="s">
        <v>1061</v>
      </c>
      <c r="C7" s="10" t="s">
        <v>1062</v>
      </c>
      <c r="D7" s="11">
        <v>45026</v>
      </c>
      <c r="E7" s="12">
        <v>122500</v>
      </c>
      <c r="F7" s="10" t="s">
        <v>27</v>
      </c>
      <c r="G7" s="10" t="s">
        <v>28</v>
      </c>
      <c r="H7" s="12">
        <v>122500</v>
      </c>
      <c r="I7" s="12">
        <v>53900</v>
      </c>
      <c r="J7" s="13">
        <f t="shared" si="0"/>
        <v>44</v>
      </c>
      <c r="K7" s="12">
        <v>132971</v>
      </c>
      <c r="L7" s="12">
        <v>10405</v>
      </c>
      <c r="M7" s="12">
        <f t="shared" si="1"/>
        <v>112095</v>
      </c>
      <c r="N7" s="12">
        <v>66251</v>
      </c>
      <c r="O7" s="14">
        <f t="shared" si="2"/>
        <v>1.6919744607628564</v>
      </c>
      <c r="P7" s="15">
        <v>711</v>
      </c>
      <c r="Q7" s="16">
        <f t="shared" si="3"/>
        <v>157.65822784810126</v>
      </c>
      <c r="R7" s="17" t="s">
        <v>1038</v>
      </c>
      <c r="S7" s="18">
        <f>ABS(O31-O7)*100</f>
        <v>80.819665491133946</v>
      </c>
      <c r="T7" s="10" t="s">
        <v>30</v>
      </c>
      <c r="U7" s="10" t="s">
        <v>36</v>
      </c>
      <c r="V7" s="12">
        <v>10405</v>
      </c>
      <c r="W7" s="10" t="s">
        <v>31</v>
      </c>
      <c r="X7" s="10" t="s">
        <v>1039</v>
      </c>
      <c r="Y7" s="10" t="s">
        <v>33</v>
      </c>
      <c r="Z7" s="10">
        <v>45</v>
      </c>
    </row>
    <row r="8" spans="1:26" x14ac:dyDescent="0.3">
      <c r="A8" s="56" t="s">
        <v>1038</v>
      </c>
      <c r="B8" s="19" t="s">
        <v>1055</v>
      </c>
      <c r="C8" s="19" t="s">
        <v>1056</v>
      </c>
      <c r="D8" s="20">
        <v>45380</v>
      </c>
      <c r="E8" s="21">
        <v>174900</v>
      </c>
      <c r="F8" s="19" t="s">
        <v>27</v>
      </c>
      <c r="G8" s="19" t="s">
        <v>28</v>
      </c>
      <c r="H8" s="21">
        <v>174900</v>
      </c>
      <c r="I8" s="21">
        <v>74500</v>
      </c>
      <c r="J8" s="22">
        <f t="shared" si="0"/>
        <v>42.59576901086335</v>
      </c>
      <c r="K8" s="21">
        <v>185723</v>
      </c>
      <c r="L8" s="21">
        <v>10201</v>
      </c>
      <c r="M8" s="21">
        <f t="shared" si="1"/>
        <v>164699</v>
      </c>
      <c r="N8" s="21">
        <v>94876</v>
      </c>
      <c r="O8" s="23">
        <f t="shared" si="2"/>
        <v>1.7359395421392132</v>
      </c>
      <c r="P8" s="24">
        <v>975</v>
      </c>
      <c r="Q8" s="25">
        <f t="shared" si="3"/>
        <v>168.92205128205129</v>
      </c>
      <c r="R8" s="26" t="s">
        <v>1038</v>
      </c>
      <c r="S8" s="27">
        <f>ABS(O34-O8)*100</f>
        <v>23.85704164180742</v>
      </c>
      <c r="T8" s="19" t="s">
        <v>43</v>
      </c>
      <c r="U8" s="19" t="s">
        <v>36</v>
      </c>
      <c r="V8" s="21">
        <v>10201</v>
      </c>
      <c r="W8" s="19" t="s">
        <v>31</v>
      </c>
      <c r="X8" s="19" t="s">
        <v>1039</v>
      </c>
      <c r="Y8" s="19" t="s">
        <v>33</v>
      </c>
      <c r="Z8" s="19">
        <v>45</v>
      </c>
    </row>
    <row r="9" spans="1:26" x14ac:dyDescent="0.3">
      <c r="A9" s="55" t="s">
        <v>1038</v>
      </c>
      <c r="B9" s="10" t="s">
        <v>1083</v>
      </c>
      <c r="C9" s="10" t="s">
        <v>1084</v>
      </c>
      <c r="D9" s="11">
        <v>45216</v>
      </c>
      <c r="E9" s="12">
        <v>110000</v>
      </c>
      <c r="F9" s="10" t="s">
        <v>27</v>
      </c>
      <c r="G9" s="10" t="s">
        <v>28</v>
      </c>
      <c r="H9" s="12">
        <v>110000</v>
      </c>
      <c r="I9" s="12">
        <v>46800</v>
      </c>
      <c r="J9" s="13">
        <f t="shared" si="0"/>
        <v>42.545454545454547</v>
      </c>
      <c r="K9" s="12">
        <v>115020</v>
      </c>
      <c r="L9" s="12">
        <v>10935</v>
      </c>
      <c r="M9" s="12">
        <f t="shared" si="1"/>
        <v>99065</v>
      </c>
      <c r="N9" s="12">
        <v>56262</v>
      </c>
      <c r="O9" s="14">
        <f t="shared" si="2"/>
        <v>1.760779922505421</v>
      </c>
      <c r="P9" s="15">
        <v>750</v>
      </c>
      <c r="Q9" s="16">
        <f t="shared" si="3"/>
        <v>132.08666666666667</v>
      </c>
      <c r="R9" s="17" t="s">
        <v>1038</v>
      </c>
      <c r="S9" s="18">
        <f>ABS(O22-O9)*100</f>
        <v>38.099445119810518</v>
      </c>
      <c r="T9" s="10" t="s">
        <v>30</v>
      </c>
      <c r="U9" s="10" t="s">
        <v>36</v>
      </c>
      <c r="V9" s="12">
        <v>9931</v>
      </c>
      <c r="W9" s="10" t="s">
        <v>31</v>
      </c>
      <c r="X9" s="10" t="s">
        <v>1039</v>
      </c>
      <c r="Y9" s="10" t="s">
        <v>33</v>
      </c>
      <c r="Z9" s="10">
        <v>45</v>
      </c>
    </row>
    <row r="10" spans="1:26" x14ac:dyDescent="0.3">
      <c r="A10" s="55" t="s">
        <v>1038</v>
      </c>
      <c r="B10" s="10" t="s">
        <v>1091</v>
      </c>
      <c r="C10" s="10" t="s">
        <v>1092</v>
      </c>
      <c r="D10" s="11">
        <v>45044</v>
      </c>
      <c r="E10" s="12">
        <v>163000</v>
      </c>
      <c r="F10" s="10" t="s">
        <v>27</v>
      </c>
      <c r="G10" s="10" t="s">
        <v>28</v>
      </c>
      <c r="H10" s="12">
        <v>163000</v>
      </c>
      <c r="I10" s="12">
        <v>65500</v>
      </c>
      <c r="J10" s="13">
        <f t="shared" si="0"/>
        <v>40.184049079754601</v>
      </c>
      <c r="K10" s="12">
        <v>164517</v>
      </c>
      <c r="L10" s="12">
        <v>9931</v>
      </c>
      <c r="M10" s="12">
        <f t="shared" si="1"/>
        <v>153069</v>
      </c>
      <c r="N10" s="12">
        <v>83560</v>
      </c>
      <c r="O10" s="14">
        <f t="shared" si="2"/>
        <v>1.8318453805648636</v>
      </c>
      <c r="P10" s="15">
        <v>1320</v>
      </c>
      <c r="Q10" s="16">
        <f t="shared" si="3"/>
        <v>115.96136363636364</v>
      </c>
      <c r="R10" s="17" t="s">
        <v>1038</v>
      </c>
      <c r="S10" s="18">
        <f>ABS(O19-O10)*100</f>
        <v>22.520260216799358</v>
      </c>
      <c r="T10" s="10" t="s">
        <v>52</v>
      </c>
      <c r="U10" s="10" t="s">
        <v>36</v>
      </c>
      <c r="V10" s="12">
        <v>9931</v>
      </c>
      <c r="W10" s="10" t="s">
        <v>31</v>
      </c>
      <c r="X10" s="10" t="s">
        <v>1039</v>
      </c>
      <c r="Y10" s="10" t="s">
        <v>33</v>
      </c>
      <c r="Z10" s="10">
        <v>45</v>
      </c>
    </row>
    <row r="11" spans="1:26" x14ac:dyDescent="0.3">
      <c r="A11" s="56" t="s">
        <v>1038</v>
      </c>
      <c r="B11" s="19" t="s">
        <v>1081</v>
      </c>
      <c r="C11" s="19" t="s">
        <v>1082</v>
      </c>
      <c r="D11" s="20">
        <v>45238</v>
      </c>
      <c r="E11" s="21">
        <v>170000</v>
      </c>
      <c r="F11" s="19" t="s">
        <v>27</v>
      </c>
      <c r="G11" s="19" t="s">
        <v>28</v>
      </c>
      <c r="H11" s="21">
        <v>170000</v>
      </c>
      <c r="I11" s="21">
        <v>67300</v>
      </c>
      <c r="J11" s="22">
        <f t="shared" si="0"/>
        <v>39.588235294117645</v>
      </c>
      <c r="K11" s="21">
        <v>169686</v>
      </c>
      <c r="L11" s="21">
        <v>9931</v>
      </c>
      <c r="M11" s="21">
        <f t="shared" si="1"/>
        <v>160069</v>
      </c>
      <c r="N11" s="21">
        <v>86354</v>
      </c>
      <c r="O11" s="23">
        <f t="shared" si="2"/>
        <v>1.8536373532204646</v>
      </c>
      <c r="P11" s="24">
        <v>988</v>
      </c>
      <c r="Q11" s="25">
        <f t="shared" si="3"/>
        <v>162.01315789473685</v>
      </c>
      <c r="R11" s="26" t="s">
        <v>1038</v>
      </c>
      <c r="S11" s="27">
        <f>ABS(O25-O11)*100</f>
        <v>37.452337968329033</v>
      </c>
      <c r="T11" s="19" t="s">
        <v>30</v>
      </c>
      <c r="U11" s="19" t="s">
        <v>36</v>
      </c>
      <c r="V11" s="21">
        <v>9931</v>
      </c>
      <c r="W11" s="19" t="s">
        <v>31</v>
      </c>
      <c r="X11" s="19" t="s">
        <v>1039</v>
      </c>
      <c r="Y11" s="19" t="s">
        <v>33</v>
      </c>
      <c r="Z11" s="19">
        <v>45</v>
      </c>
    </row>
    <row r="12" spans="1:26" x14ac:dyDescent="0.3">
      <c r="A12" s="56" t="s">
        <v>1038</v>
      </c>
      <c r="B12" s="19" t="s">
        <v>1047</v>
      </c>
      <c r="C12" s="19" t="s">
        <v>1048</v>
      </c>
      <c r="D12" s="20">
        <v>45583</v>
      </c>
      <c r="E12" s="21">
        <v>147000</v>
      </c>
      <c r="F12" s="19" t="s">
        <v>27</v>
      </c>
      <c r="G12" s="19" t="s">
        <v>28</v>
      </c>
      <c r="H12" s="21">
        <v>147000</v>
      </c>
      <c r="I12" s="21">
        <v>67400</v>
      </c>
      <c r="J12" s="22">
        <f t="shared" si="0"/>
        <v>45.850340136054427</v>
      </c>
      <c r="K12" s="21">
        <v>144075</v>
      </c>
      <c r="L12" s="21">
        <v>9796</v>
      </c>
      <c r="M12" s="21">
        <f t="shared" si="1"/>
        <v>137204</v>
      </c>
      <c r="N12" s="21">
        <v>72583</v>
      </c>
      <c r="O12" s="23">
        <f t="shared" si="2"/>
        <v>1.89030489233016</v>
      </c>
      <c r="P12" s="24">
        <v>970</v>
      </c>
      <c r="Q12" s="25">
        <f t="shared" si="3"/>
        <v>141.44742268041236</v>
      </c>
      <c r="R12" s="26" t="s">
        <v>1038</v>
      </c>
      <c r="S12" s="27">
        <f>ABS(O42-O12)*100</f>
        <v>189.030489233016</v>
      </c>
      <c r="T12" s="19" t="s">
        <v>43</v>
      </c>
      <c r="U12" s="19" t="s">
        <v>31</v>
      </c>
      <c r="V12" s="21">
        <v>9796</v>
      </c>
      <c r="W12" s="19" t="s">
        <v>31</v>
      </c>
      <c r="X12" s="19" t="s">
        <v>1039</v>
      </c>
      <c r="Y12" s="19" t="s">
        <v>33</v>
      </c>
      <c r="Z12" s="19">
        <v>45</v>
      </c>
    </row>
    <row r="13" spans="1:26" x14ac:dyDescent="0.3">
      <c r="A13" s="56" t="s">
        <v>1038</v>
      </c>
      <c r="B13" s="19" t="s">
        <v>1040</v>
      </c>
      <c r="C13" s="19" t="s">
        <v>1041</v>
      </c>
      <c r="D13" s="20">
        <v>45441</v>
      </c>
      <c r="E13" s="21">
        <v>135000</v>
      </c>
      <c r="F13" s="19" t="s">
        <v>27</v>
      </c>
      <c r="G13" s="19" t="s">
        <v>28</v>
      </c>
      <c r="H13" s="21">
        <v>135000</v>
      </c>
      <c r="I13" s="21">
        <v>57600</v>
      </c>
      <c r="J13" s="22">
        <f t="shared" si="0"/>
        <v>42.666666666666671</v>
      </c>
      <c r="K13" s="21">
        <v>128765</v>
      </c>
      <c r="L13" s="21">
        <v>10393</v>
      </c>
      <c r="M13" s="21">
        <f t="shared" si="1"/>
        <v>124607</v>
      </c>
      <c r="N13" s="21">
        <v>63984</v>
      </c>
      <c r="O13" s="23">
        <f t="shared" si="2"/>
        <v>1.9474712428107026</v>
      </c>
      <c r="P13" s="24">
        <v>967</v>
      </c>
      <c r="Q13" s="25">
        <f t="shared" si="3"/>
        <v>128.85935884177869</v>
      </c>
      <c r="R13" s="26" t="s">
        <v>1038</v>
      </c>
      <c r="S13" s="27">
        <f>ABS(O46-O13)*100</f>
        <v>194.74712428107026</v>
      </c>
      <c r="T13" s="19" t="s">
        <v>30</v>
      </c>
      <c r="U13" s="19" t="s">
        <v>36</v>
      </c>
      <c r="V13" s="21">
        <v>9818</v>
      </c>
      <c r="W13" s="19" t="s">
        <v>31</v>
      </c>
      <c r="X13" s="19" t="s">
        <v>1039</v>
      </c>
      <c r="Y13" s="19" t="s">
        <v>33</v>
      </c>
      <c r="Z13" s="19">
        <v>45</v>
      </c>
    </row>
    <row r="14" spans="1:26" x14ac:dyDescent="0.3">
      <c r="A14" s="56" t="s">
        <v>1038</v>
      </c>
      <c r="B14" s="19" t="s">
        <v>1087</v>
      </c>
      <c r="C14" s="19" t="s">
        <v>1088</v>
      </c>
      <c r="D14" s="20">
        <v>45188</v>
      </c>
      <c r="E14" s="21">
        <v>175000</v>
      </c>
      <c r="F14" s="19" t="s">
        <v>27</v>
      </c>
      <c r="G14" s="19" t="s">
        <v>28</v>
      </c>
      <c r="H14" s="21">
        <v>175000</v>
      </c>
      <c r="I14" s="21">
        <v>68700</v>
      </c>
      <c r="J14" s="22">
        <f t="shared" si="0"/>
        <v>39.25714285714286</v>
      </c>
      <c r="K14" s="21">
        <v>163405</v>
      </c>
      <c r="L14" s="21">
        <v>9931</v>
      </c>
      <c r="M14" s="21">
        <f t="shared" si="1"/>
        <v>165069</v>
      </c>
      <c r="N14" s="21">
        <v>82958</v>
      </c>
      <c r="O14" s="23">
        <f t="shared" si="2"/>
        <v>1.9897900142240652</v>
      </c>
      <c r="P14" s="24">
        <v>1026</v>
      </c>
      <c r="Q14" s="25">
        <f t="shared" si="3"/>
        <v>160.88596491228071</v>
      </c>
      <c r="R14" s="26" t="s">
        <v>1038</v>
      </c>
      <c r="S14" s="27">
        <f>ABS(O25-O14)*100</f>
        <v>23.837071867968973</v>
      </c>
      <c r="T14" s="19" t="s">
        <v>30</v>
      </c>
      <c r="U14" s="19" t="s">
        <v>36</v>
      </c>
      <c r="V14" s="21">
        <v>9931</v>
      </c>
      <c r="W14" s="19" t="s">
        <v>31</v>
      </c>
      <c r="X14" s="19" t="s">
        <v>1039</v>
      </c>
      <c r="Y14" s="19" t="s">
        <v>33</v>
      </c>
      <c r="Z14" s="19">
        <v>44</v>
      </c>
    </row>
    <row r="15" spans="1:26" x14ac:dyDescent="0.3">
      <c r="A15" s="56" t="s">
        <v>1038</v>
      </c>
      <c r="B15" s="19" t="s">
        <v>1079</v>
      </c>
      <c r="C15" s="19" t="s">
        <v>1080</v>
      </c>
      <c r="D15" s="20">
        <v>45457</v>
      </c>
      <c r="E15" s="21">
        <v>223000</v>
      </c>
      <c r="F15" s="19" t="s">
        <v>27</v>
      </c>
      <c r="G15" s="19" t="s">
        <v>28</v>
      </c>
      <c r="H15" s="21">
        <v>223000</v>
      </c>
      <c r="I15" s="21">
        <v>95400</v>
      </c>
      <c r="J15" s="22">
        <f t="shared" si="0"/>
        <v>42.780269058295964</v>
      </c>
      <c r="K15" s="21">
        <v>207957</v>
      </c>
      <c r="L15" s="21">
        <v>10140</v>
      </c>
      <c r="M15" s="21">
        <f t="shared" si="1"/>
        <v>212860</v>
      </c>
      <c r="N15" s="21">
        <v>106928</v>
      </c>
      <c r="O15" s="23">
        <f t="shared" si="2"/>
        <v>1.990685320963639</v>
      </c>
      <c r="P15" s="24">
        <v>1334</v>
      </c>
      <c r="Q15" s="25">
        <f t="shared" si="3"/>
        <v>159.56521739130434</v>
      </c>
      <c r="R15" s="26" t="s">
        <v>1038</v>
      </c>
      <c r="S15" s="27">
        <f>ABS(O30-O15)*100</f>
        <v>49.420984021477409</v>
      </c>
      <c r="T15" s="19" t="s">
        <v>52</v>
      </c>
      <c r="U15" s="19" t="s">
        <v>36</v>
      </c>
      <c r="V15" s="21">
        <v>10140</v>
      </c>
      <c r="W15" s="19" t="s">
        <v>31</v>
      </c>
      <c r="X15" s="19" t="s">
        <v>1039</v>
      </c>
      <c r="Y15" s="19" t="s">
        <v>33</v>
      </c>
      <c r="Z15" s="19">
        <v>45</v>
      </c>
    </row>
    <row r="16" spans="1:26" x14ac:dyDescent="0.3">
      <c r="A16" s="56" t="s">
        <v>1038</v>
      </c>
      <c r="B16" s="19" t="s">
        <v>2793</v>
      </c>
      <c r="C16" s="19" t="s">
        <v>2794</v>
      </c>
      <c r="D16" s="20">
        <v>45026</v>
      </c>
      <c r="E16" s="21">
        <v>125000</v>
      </c>
      <c r="F16" s="19" t="s">
        <v>27</v>
      </c>
      <c r="G16" s="19" t="s">
        <v>2790</v>
      </c>
      <c r="H16" s="21">
        <v>125000</v>
      </c>
      <c r="I16" s="21">
        <v>46800</v>
      </c>
      <c r="J16" s="22">
        <f t="shared" si="0"/>
        <v>37.44</v>
      </c>
      <c r="K16" s="21">
        <v>115858</v>
      </c>
      <c r="L16" s="21">
        <v>12745</v>
      </c>
      <c r="M16" s="21">
        <f t="shared" si="1"/>
        <v>112255</v>
      </c>
      <c r="N16" s="21">
        <v>55736</v>
      </c>
      <c r="O16" s="23">
        <f t="shared" si="2"/>
        <v>2.014048370891345</v>
      </c>
      <c r="P16" s="24">
        <v>818</v>
      </c>
      <c r="Q16" s="25">
        <f t="shared" si="3"/>
        <v>137.23105134474326</v>
      </c>
      <c r="R16" s="26" t="s">
        <v>1038</v>
      </c>
      <c r="S16" s="27">
        <f>ABS(O837-O16)*100</f>
        <v>201.4048370891345</v>
      </c>
      <c r="T16" s="19" t="s">
        <v>43</v>
      </c>
      <c r="U16" s="19" t="s">
        <v>36</v>
      </c>
      <c r="V16" s="21">
        <v>11021</v>
      </c>
      <c r="W16" s="19" t="s">
        <v>31</v>
      </c>
      <c r="X16" s="19" t="s">
        <v>1039</v>
      </c>
      <c r="Y16" s="19" t="s">
        <v>33</v>
      </c>
      <c r="Z16" s="19">
        <v>45</v>
      </c>
    </row>
    <row r="17" spans="1:26" x14ac:dyDescent="0.3">
      <c r="A17" s="56" t="s">
        <v>1038</v>
      </c>
      <c r="B17" s="19" t="s">
        <v>1089</v>
      </c>
      <c r="C17" s="19" t="s">
        <v>1090</v>
      </c>
      <c r="D17" s="20">
        <v>45518</v>
      </c>
      <c r="E17" s="21">
        <v>170000</v>
      </c>
      <c r="F17" s="19" t="s">
        <v>27</v>
      </c>
      <c r="G17" s="19" t="s">
        <v>28</v>
      </c>
      <c r="H17" s="21">
        <v>170000</v>
      </c>
      <c r="I17" s="21">
        <v>73900</v>
      </c>
      <c r="J17" s="22">
        <f t="shared" si="0"/>
        <v>43.470588235294116</v>
      </c>
      <c r="K17" s="21">
        <v>156656</v>
      </c>
      <c r="L17" s="21">
        <v>9931</v>
      </c>
      <c r="M17" s="21">
        <f t="shared" si="1"/>
        <v>160069</v>
      </c>
      <c r="N17" s="21">
        <v>79310</v>
      </c>
      <c r="O17" s="23">
        <f t="shared" si="2"/>
        <v>2.018270079435128</v>
      </c>
      <c r="P17" s="24">
        <v>988</v>
      </c>
      <c r="Q17" s="25">
        <f t="shared" si="3"/>
        <v>162.01315789473685</v>
      </c>
      <c r="R17" s="26" t="s">
        <v>1038</v>
      </c>
      <c r="S17" s="27">
        <f>ABS(O27-O17)*100</f>
        <v>23.799887759060834</v>
      </c>
      <c r="T17" s="19" t="s">
        <v>30</v>
      </c>
      <c r="U17" s="19" t="s">
        <v>36</v>
      </c>
      <c r="V17" s="21">
        <v>9931</v>
      </c>
      <c r="W17" s="19" t="s">
        <v>31</v>
      </c>
      <c r="X17" s="19" t="s">
        <v>1039</v>
      </c>
      <c r="Y17" s="19" t="s">
        <v>33</v>
      </c>
      <c r="Z17" s="19">
        <v>45</v>
      </c>
    </row>
    <row r="18" spans="1:26" x14ac:dyDescent="0.3">
      <c r="A18" s="55" t="s">
        <v>1038</v>
      </c>
      <c r="B18" s="10" t="s">
        <v>1075</v>
      </c>
      <c r="C18" s="10" t="s">
        <v>1076</v>
      </c>
      <c r="D18" s="11">
        <v>45359</v>
      </c>
      <c r="E18" s="12">
        <v>168000</v>
      </c>
      <c r="F18" s="10" t="s">
        <v>27</v>
      </c>
      <c r="G18" s="10" t="s">
        <v>28</v>
      </c>
      <c r="H18" s="12">
        <v>168000</v>
      </c>
      <c r="I18" s="12">
        <v>61800</v>
      </c>
      <c r="J18" s="13">
        <f t="shared" si="0"/>
        <v>36.785714285714292</v>
      </c>
      <c r="K18" s="12">
        <v>153861</v>
      </c>
      <c r="L18" s="12">
        <v>10216</v>
      </c>
      <c r="M18" s="12">
        <f t="shared" si="1"/>
        <v>157784</v>
      </c>
      <c r="N18" s="12">
        <v>77645</v>
      </c>
      <c r="O18" s="14">
        <f t="shared" si="2"/>
        <v>2.0321205486509113</v>
      </c>
      <c r="P18" s="15">
        <v>1020</v>
      </c>
      <c r="Q18" s="16">
        <f t="shared" si="3"/>
        <v>154.69019607843137</v>
      </c>
      <c r="R18" s="17" t="s">
        <v>1038</v>
      </c>
      <c r="S18" s="18">
        <f>ABS(O34-O18)*100</f>
        <v>5.7610590093623903</v>
      </c>
      <c r="T18" s="10" t="s">
        <v>43</v>
      </c>
      <c r="U18" s="10" t="s">
        <v>36</v>
      </c>
      <c r="V18" s="12">
        <v>10216</v>
      </c>
      <c r="W18" s="10" t="s">
        <v>31</v>
      </c>
      <c r="X18" s="10" t="s">
        <v>1039</v>
      </c>
      <c r="Y18" s="10" t="s">
        <v>33</v>
      </c>
      <c r="Z18" s="10">
        <v>45</v>
      </c>
    </row>
    <row r="19" spans="1:26" x14ac:dyDescent="0.3">
      <c r="A19" s="55" t="s">
        <v>1038</v>
      </c>
      <c r="B19" s="10" t="s">
        <v>1045</v>
      </c>
      <c r="C19" s="10" t="s">
        <v>1046</v>
      </c>
      <c r="D19" s="11">
        <v>45167</v>
      </c>
      <c r="E19" s="12">
        <v>145000</v>
      </c>
      <c r="F19" s="10" t="s">
        <v>27</v>
      </c>
      <c r="G19" s="10" t="s">
        <v>28</v>
      </c>
      <c r="H19" s="12">
        <v>145000</v>
      </c>
      <c r="I19" s="12">
        <v>53800</v>
      </c>
      <c r="J19" s="13">
        <f t="shared" si="0"/>
        <v>37.103448275862064</v>
      </c>
      <c r="K19" s="12">
        <v>132530</v>
      </c>
      <c r="L19" s="12">
        <v>21104</v>
      </c>
      <c r="M19" s="12">
        <f t="shared" si="1"/>
        <v>123896</v>
      </c>
      <c r="N19" s="12">
        <v>60230</v>
      </c>
      <c r="O19" s="14">
        <f t="shared" si="2"/>
        <v>2.0570479827328572</v>
      </c>
      <c r="P19" s="15">
        <v>820</v>
      </c>
      <c r="Q19" s="16">
        <f t="shared" si="3"/>
        <v>151.09268292682927</v>
      </c>
      <c r="R19" s="17" t="s">
        <v>1038</v>
      </c>
      <c r="S19" s="18">
        <f>ABS(O50-O19)*100</f>
        <v>205.70479827328572</v>
      </c>
      <c r="T19" s="10" t="s">
        <v>30</v>
      </c>
      <c r="U19" s="10" t="s">
        <v>36</v>
      </c>
      <c r="V19" s="12">
        <v>19901</v>
      </c>
      <c r="W19" s="10" t="s">
        <v>31</v>
      </c>
      <c r="X19" s="10" t="s">
        <v>1039</v>
      </c>
      <c r="Y19" s="10" t="s">
        <v>33</v>
      </c>
      <c r="Z19" s="10">
        <v>45</v>
      </c>
    </row>
    <row r="20" spans="1:26" x14ac:dyDescent="0.3">
      <c r="A20" s="56" t="s">
        <v>1038</v>
      </c>
      <c r="B20" s="19" t="s">
        <v>1063</v>
      </c>
      <c r="C20" s="19" t="s">
        <v>1064</v>
      </c>
      <c r="D20" s="20">
        <v>45685</v>
      </c>
      <c r="E20" s="21">
        <v>130000</v>
      </c>
      <c r="F20" s="19" t="s">
        <v>27</v>
      </c>
      <c r="G20" s="19" t="s">
        <v>28</v>
      </c>
      <c r="H20" s="21">
        <v>130000</v>
      </c>
      <c r="I20" s="21">
        <v>53200</v>
      </c>
      <c r="J20" s="22">
        <f t="shared" si="0"/>
        <v>40.92307692307692</v>
      </c>
      <c r="K20" s="21">
        <v>117123</v>
      </c>
      <c r="L20" s="21">
        <v>9196</v>
      </c>
      <c r="M20" s="21">
        <f t="shared" si="1"/>
        <v>120804</v>
      </c>
      <c r="N20" s="21">
        <v>58338</v>
      </c>
      <c r="O20" s="23">
        <f t="shared" si="2"/>
        <v>2.0707600534814357</v>
      </c>
      <c r="P20" s="24">
        <v>768</v>
      </c>
      <c r="Q20" s="25">
        <f t="shared" si="3"/>
        <v>157.296875</v>
      </c>
      <c r="R20" s="26" t="s">
        <v>1038</v>
      </c>
      <c r="S20" s="27">
        <f>ABS(O42-O20)*100</f>
        <v>207.07600534814355</v>
      </c>
      <c r="T20" s="19" t="s">
        <v>30</v>
      </c>
      <c r="U20" s="19" t="s">
        <v>31</v>
      </c>
      <c r="V20" s="21">
        <v>9196</v>
      </c>
      <c r="W20" s="19" t="s">
        <v>31</v>
      </c>
      <c r="X20" s="19" t="s">
        <v>1039</v>
      </c>
      <c r="Y20" s="19" t="s">
        <v>33</v>
      </c>
      <c r="Z20" s="19">
        <v>45</v>
      </c>
    </row>
    <row r="21" spans="1:26" x14ac:dyDescent="0.3">
      <c r="A21" s="55" t="s">
        <v>1038</v>
      </c>
      <c r="B21" s="10" t="s">
        <v>1067</v>
      </c>
      <c r="C21" s="10" t="s">
        <v>1068</v>
      </c>
      <c r="D21" s="11">
        <v>45273</v>
      </c>
      <c r="E21" s="12">
        <v>148500</v>
      </c>
      <c r="F21" s="10" t="s">
        <v>27</v>
      </c>
      <c r="G21" s="10" t="s">
        <v>28</v>
      </c>
      <c r="H21" s="12">
        <v>148500</v>
      </c>
      <c r="I21" s="12">
        <v>54000</v>
      </c>
      <c r="J21" s="13">
        <f t="shared" si="0"/>
        <v>36.363636363636367</v>
      </c>
      <c r="K21" s="12">
        <v>133272</v>
      </c>
      <c r="L21" s="12">
        <v>9912</v>
      </c>
      <c r="M21" s="12">
        <f t="shared" si="1"/>
        <v>138588</v>
      </c>
      <c r="N21" s="12">
        <v>66681</v>
      </c>
      <c r="O21" s="14">
        <f t="shared" si="2"/>
        <v>2.0783731497727986</v>
      </c>
      <c r="P21" s="15">
        <v>792</v>
      </c>
      <c r="Q21" s="16">
        <f t="shared" si="3"/>
        <v>174.9848484848485</v>
      </c>
      <c r="R21" s="17" t="s">
        <v>1038</v>
      </c>
      <c r="S21" s="18">
        <f>ABS(O41-O21)*100</f>
        <v>207.83731497727987</v>
      </c>
      <c r="T21" s="10" t="s">
        <v>30</v>
      </c>
      <c r="U21" s="10" t="s">
        <v>36</v>
      </c>
      <c r="V21" s="12">
        <v>9912</v>
      </c>
      <c r="W21" s="10" t="s">
        <v>31</v>
      </c>
      <c r="X21" s="10" t="s">
        <v>1039</v>
      </c>
      <c r="Y21" s="10" t="s">
        <v>33</v>
      </c>
      <c r="Z21" s="10">
        <v>45</v>
      </c>
    </row>
    <row r="22" spans="1:26" x14ac:dyDescent="0.3">
      <c r="A22" s="56" t="s">
        <v>1038</v>
      </c>
      <c r="B22" s="19" t="s">
        <v>1071</v>
      </c>
      <c r="C22" s="19" t="s">
        <v>1072</v>
      </c>
      <c r="D22" s="20">
        <v>45744</v>
      </c>
      <c r="E22" s="21">
        <v>144000</v>
      </c>
      <c r="F22" s="19" t="s">
        <v>27</v>
      </c>
      <c r="G22" s="19" t="s">
        <v>28</v>
      </c>
      <c r="H22" s="21">
        <v>144000</v>
      </c>
      <c r="I22" s="21">
        <v>59400</v>
      </c>
      <c r="J22" s="22">
        <f t="shared" si="0"/>
        <v>41.25</v>
      </c>
      <c r="K22" s="21">
        <v>125715</v>
      </c>
      <c r="L22" s="21">
        <v>9775</v>
      </c>
      <c r="M22" s="21">
        <f t="shared" si="1"/>
        <v>134225</v>
      </c>
      <c r="N22" s="21">
        <v>62670</v>
      </c>
      <c r="O22" s="23">
        <f t="shared" si="2"/>
        <v>2.1417743737035262</v>
      </c>
      <c r="P22" s="24">
        <v>760</v>
      </c>
      <c r="Q22" s="25">
        <f t="shared" si="3"/>
        <v>176.61184210526315</v>
      </c>
      <c r="R22" s="26" t="s">
        <v>1038</v>
      </c>
      <c r="S22" s="27">
        <f>ABS(O40-O22)*100</f>
        <v>86.117761042955891</v>
      </c>
      <c r="T22" s="19" t="s">
        <v>30</v>
      </c>
      <c r="U22" s="19" t="s">
        <v>31</v>
      </c>
      <c r="V22" s="21">
        <v>9775</v>
      </c>
      <c r="W22" s="19" t="s">
        <v>31</v>
      </c>
      <c r="X22" s="19" t="s">
        <v>1039</v>
      </c>
      <c r="Y22" s="19" t="s">
        <v>33</v>
      </c>
      <c r="Z22" s="19">
        <v>45</v>
      </c>
    </row>
    <row r="23" spans="1:26" x14ac:dyDescent="0.3">
      <c r="A23" s="55" t="s">
        <v>1038</v>
      </c>
      <c r="B23" s="10" t="s">
        <v>1085</v>
      </c>
      <c r="C23" s="10" t="s">
        <v>1086</v>
      </c>
      <c r="D23" s="11">
        <v>45301</v>
      </c>
      <c r="E23" s="12">
        <v>168000</v>
      </c>
      <c r="F23" s="10" t="s">
        <v>27</v>
      </c>
      <c r="G23" s="10" t="s">
        <v>28</v>
      </c>
      <c r="H23" s="12">
        <v>168000</v>
      </c>
      <c r="I23" s="12">
        <v>59000</v>
      </c>
      <c r="J23" s="13">
        <f t="shared" si="0"/>
        <v>35.119047619047613</v>
      </c>
      <c r="K23" s="12">
        <v>145722</v>
      </c>
      <c r="L23" s="12">
        <v>9153</v>
      </c>
      <c r="M23" s="12">
        <f t="shared" si="1"/>
        <v>158847</v>
      </c>
      <c r="N23" s="12">
        <v>73821</v>
      </c>
      <c r="O23" s="14">
        <f t="shared" si="2"/>
        <v>2.1517860771325235</v>
      </c>
      <c r="P23" s="15">
        <v>900</v>
      </c>
      <c r="Q23" s="16">
        <f t="shared" si="3"/>
        <v>176.49666666666667</v>
      </c>
      <c r="R23" s="17" t="s">
        <v>1038</v>
      </c>
      <c r="S23" s="18">
        <f>ABS(O34-O23)*100</f>
        <v>17.727611857523605</v>
      </c>
      <c r="T23" s="10" t="s">
        <v>30</v>
      </c>
      <c r="U23" s="10" t="s">
        <v>36</v>
      </c>
      <c r="V23" s="12">
        <v>9153</v>
      </c>
      <c r="W23" s="10" t="s">
        <v>31</v>
      </c>
      <c r="X23" s="10" t="s">
        <v>1039</v>
      </c>
      <c r="Y23" s="10" t="s">
        <v>33</v>
      </c>
      <c r="Z23" s="10">
        <v>45</v>
      </c>
    </row>
    <row r="24" spans="1:26" x14ac:dyDescent="0.3">
      <c r="A24" s="55" t="s">
        <v>1038</v>
      </c>
      <c r="B24" s="10" t="s">
        <v>1059</v>
      </c>
      <c r="C24" s="10" t="s">
        <v>1060</v>
      </c>
      <c r="D24" s="11">
        <v>45210</v>
      </c>
      <c r="E24" s="12">
        <v>149900</v>
      </c>
      <c r="F24" s="10" t="s">
        <v>27</v>
      </c>
      <c r="G24" s="10" t="s">
        <v>28</v>
      </c>
      <c r="H24" s="12">
        <v>149900</v>
      </c>
      <c r="I24" s="12">
        <v>53800</v>
      </c>
      <c r="J24" s="13">
        <f t="shared" si="0"/>
        <v>35.890593729152769</v>
      </c>
      <c r="K24" s="12">
        <v>127728</v>
      </c>
      <c r="L24" s="12">
        <v>10405</v>
      </c>
      <c r="M24" s="12">
        <f t="shared" si="1"/>
        <v>139495</v>
      </c>
      <c r="N24" s="12">
        <v>63417</v>
      </c>
      <c r="O24" s="14">
        <f t="shared" si="2"/>
        <v>2.1996467824085024</v>
      </c>
      <c r="P24" s="15">
        <v>1001</v>
      </c>
      <c r="Q24" s="16">
        <f t="shared" si="3"/>
        <v>139.35564435564436</v>
      </c>
      <c r="R24" s="17" t="s">
        <v>1038</v>
      </c>
      <c r="S24" s="18">
        <f>ABS(O48-O24)*100</f>
        <v>219.96467824085025</v>
      </c>
      <c r="T24" s="10" t="s">
        <v>708</v>
      </c>
      <c r="U24" s="10" t="s">
        <v>36</v>
      </c>
      <c r="V24" s="12">
        <v>10405</v>
      </c>
      <c r="W24" s="10" t="s">
        <v>31</v>
      </c>
      <c r="X24" s="10" t="s">
        <v>1039</v>
      </c>
      <c r="Y24" s="10" t="s">
        <v>33</v>
      </c>
      <c r="Z24" s="10">
        <v>50</v>
      </c>
    </row>
    <row r="25" spans="1:26" x14ac:dyDescent="0.3">
      <c r="A25" s="56" t="s">
        <v>1038</v>
      </c>
      <c r="B25" s="19" t="s">
        <v>1049</v>
      </c>
      <c r="C25" s="19" t="s">
        <v>1050</v>
      </c>
      <c r="D25" s="20">
        <v>45288</v>
      </c>
      <c r="E25" s="21">
        <v>140000</v>
      </c>
      <c r="F25" s="19" t="s">
        <v>27</v>
      </c>
      <c r="G25" s="19" t="s">
        <v>28</v>
      </c>
      <c r="H25" s="21">
        <v>140000</v>
      </c>
      <c r="I25" s="21">
        <v>47900</v>
      </c>
      <c r="J25" s="22">
        <f t="shared" si="0"/>
        <v>34.214285714285715</v>
      </c>
      <c r="K25" s="21">
        <v>117875</v>
      </c>
      <c r="L25" s="21">
        <v>9637</v>
      </c>
      <c r="M25" s="21">
        <f t="shared" si="1"/>
        <v>130363</v>
      </c>
      <c r="N25" s="21">
        <v>58507</v>
      </c>
      <c r="O25" s="23">
        <f t="shared" si="2"/>
        <v>2.2281607329037549</v>
      </c>
      <c r="P25" s="24">
        <v>672</v>
      </c>
      <c r="Q25" s="25">
        <f t="shared" si="3"/>
        <v>193.99255952380952</v>
      </c>
      <c r="R25" s="26" t="s">
        <v>1038</v>
      </c>
      <c r="S25" s="27">
        <f>ABS(O54-O25)*100</f>
        <v>222.8160732903755</v>
      </c>
      <c r="T25" s="19" t="s">
        <v>30</v>
      </c>
      <c r="U25" s="19" t="s">
        <v>36</v>
      </c>
      <c r="V25" s="21">
        <v>9637</v>
      </c>
      <c r="W25" s="19" t="s">
        <v>31</v>
      </c>
      <c r="X25" s="19" t="s">
        <v>1039</v>
      </c>
      <c r="Y25" s="19" t="s">
        <v>33</v>
      </c>
      <c r="Z25" s="19">
        <v>45</v>
      </c>
    </row>
    <row r="26" spans="1:26" x14ac:dyDescent="0.3">
      <c r="A26" s="55" t="s">
        <v>1038</v>
      </c>
      <c r="B26" s="10" t="s">
        <v>1097</v>
      </c>
      <c r="C26" s="10" t="s">
        <v>1098</v>
      </c>
      <c r="D26" s="11">
        <v>45616</v>
      </c>
      <c r="E26" s="12">
        <v>180000</v>
      </c>
      <c r="F26" s="10" t="s">
        <v>27</v>
      </c>
      <c r="G26" s="10" t="s">
        <v>28</v>
      </c>
      <c r="H26" s="12">
        <v>180000</v>
      </c>
      <c r="I26" s="12">
        <v>70500</v>
      </c>
      <c r="J26" s="13">
        <f t="shared" si="0"/>
        <v>39.166666666666664</v>
      </c>
      <c r="K26" s="12">
        <v>150690</v>
      </c>
      <c r="L26" s="12">
        <v>9931</v>
      </c>
      <c r="M26" s="12">
        <f t="shared" si="1"/>
        <v>170069</v>
      </c>
      <c r="N26" s="12">
        <v>76085</v>
      </c>
      <c r="O26" s="14">
        <f t="shared" si="2"/>
        <v>2.2352500492869818</v>
      </c>
      <c r="P26" s="15">
        <v>991</v>
      </c>
      <c r="Q26" s="16">
        <f t="shared" si="3"/>
        <v>171.6135216952573</v>
      </c>
      <c r="R26" s="17" t="s">
        <v>1038</v>
      </c>
      <c r="S26" s="18">
        <f>ABS(O29-O26)*100</f>
        <v>16.786410025258114</v>
      </c>
      <c r="T26" s="10" t="s">
        <v>43</v>
      </c>
      <c r="U26" s="10" t="s">
        <v>31</v>
      </c>
      <c r="V26" s="12">
        <v>9931</v>
      </c>
      <c r="W26" s="10" t="s">
        <v>31</v>
      </c>
      <c r="X26" s="10" t="s">
        <v>1039</v>
      </c>
      <c r="Y26" s="10" t="s">
        <v>33</v>
      </c>
      <c r="Z26" s="10">
        <v>45</v>
      </c>
    </row>
    <row r="27" spans="1:26" x14ac:dyDescent="0.3">
      <c r="A27" s="55" t="s">
        <v>1038</v>
      </c>
      <c r="B27" s="10" t="s">
        <v>1053</v>
      </c>
      <c r="C27" s="10" t="s">
        <v>1054</v>
      </c>
      <c r="D27" s="11">
        <v>45534</v>
      </c>
      <c r="E27" s="12">
        <v>160000</v>
      </c>
      <c r="F27" s="10" t="s">
        <v>27</v>
      </c>
      <c r="G27" s="10" t="s">
        <v>28</v>
      </c>
      <c r="H27" s="12">
        <v>160000</v>
      </c>
      <c r="I27" s="12">
        <v>62500</v>
      </c>
      <c r="J27" s="13">
        <f t="shared" si="0"/>
        <v>39.0625</v>
      </c>
      <c r="K27" s="12">
        <v>132945</v>
      </c>
      <c r="L27" s="12">
        <v>9737</v>
      </c>
      <c r="M27" s="12">
        <f t="shared" si="1"/>
        <v>150263</v>
      </c>
      <c r="N27" s="12">
        <v>66598</v>
      </c>
      <c r="O27" s="14">
        <f t="shared" si="2"/>
        <v>2.2562689570257364</v>
      </c>
      <c r="P27" s="15">
        <v>811</v>
      </c>
      <c r="Q27" s="16">
        <f t="shared" si="3"/>
        <v>185.28113440197288</v>
      </c>
      <c r="R27" s="17" t="s">
        <v>1038</v>
      </c>
      <c r="S27" s="18">
        <f>ABS(O54-O27)*100</f>
        <v>225.62689570257365</v>
      </c>
      <c r="T27" s="10" t="s">
        <v>30</v>
      </c>
      <c r="U27" s="10" t="s">
        <v>36</v>
      </c>
      <c r="V27" s="12">
        <v>9737</v>
      </c>
      <c r="W27" s="10" t="s">
        <v>31</v>
      </c>
      <c r="X27" s="10" t="s">
        <v>1039</v>
      </c>
      <c r="Y27" s="10" t="s">
        <v>33</v>
      </c>
      <c r="Z27" s="10">
        <v>45</v>
      </c>
    </row>
    <row r="28" spans="1:26" x14ac:dyDescent="0.3">
      <c r="A28" s="56" t="s">
        <v>1038</v>
      </c>
      <c r="B28" s="19" t="s">
        <v>1065</v>
      </c>
      <c r="C28" s="19" t="s">
        <v>1066</v>
      </c>
      <c r="D28" s="20">
        <v>45398</v>
      </c>
      <c r="E28" s="21">
        <v>200000</v>
      </c>
      <c r="F28" s="19" t="s">
        <v>27</v>
      </c>
      <c r="G28" s="19" t="s">
        <v>28</v>
      </c>
      <c r="H28" s="21">
        <v>200000</v>
      </c>
      <c r="I28" s="21">
        <v>74200</v>
      </c>
      <c r="J28" s="22">
        <f t="shared" si="0"/>
        <v>37.1</v>
      </c>
      <c r="K28" s="21">
        <v>157216</v>
      </c>
      <c r="L28" s="21">
        <v>9912</v>
      </c>
      <c r="M28" s="21">
        <f t="shared" si="1"/>
        <v>190088</v>
      </c>
      <c r="N28" s="21">
        <v>79623</v>
      </c>
      <c r="O28" s="23">
        <f t="shared" si="2"/>
        <v>2.3873503887067806</v>
      </c>
      <c r="P28" s="24">
        <v>1001</v>
      </c>
      <c r="Q28" s="25">
        <f t="shared" si="3"/>
        <v>189.89810189810188</v>
      </c>
      <c r="R28" s="26" t="s">
        <v>1038</v>
      </c>
      <c r="S28" s="27">
        <f>ABS(O49-O28)*100</f>
        <v>238.73503887067807</v>
      </c>
      <c r="T28" s="19" t="s">
        <v>30</v>
      </c>
      <c r="U28" s="19" t="s">
        <v>36</v>
      </c>
      <c r="V28" s="21">
        <v>9912</v>
      </c>
      <c r="W28" s="19" t="s">
        <v>31</v>
      </c>
      <c r="X28" s="19" t="s">
        <v>1039</v>
      </c>
      <c r="Y28" s="19" t="s">
        <v>33</v>
      </c>
      <c r="Z28" s="19">
        <v>45</v>
      </c>
    </row>
    <row r="29" spans="1:26" x14ac:dyDescent="0.3">
      <c r="A29" s="56" t="s">
        <v>1038</v>
      </c>
      <c r="B29" s="19" t="s">
        <v>1057</v>
      </c>
      <c r="C29" s="19" t="s">
        <v>1058</v>
      </c>
      <c r="D29" s="20">
        <v>45568</v>
      </c>
      <c r="E29" s="21">
        <v>233000</v>
      </c>
      <c r="F29" s="19" t="s">
        <v>27</v>
      </c>
      <c r="G29" s="19" t="s">
        <v>28</v>
      </c>
      <c r="H29" s="21">
        <v>233000</v>
      </c>
      <c r="I29" s="21">
        <v>86000</v>
      </c>
      <c r="J29" s="22">
        <f t="shared" si="0"/>
        <v>36.909871244635198</v>
      </c>
      <c r="K29" s="21">
        <v>181707</v>
      </c>
      <c r="L29" s="21">
        <v>10140</v>
      </c>
      <c r="M29" s="21">
        <f t="shared" si="1"/>
        <v>222860</v>
      </c>
      <c r="N29" s="21">
        <v>92738</v>
      </c>
      <c r="O29" s="23">
        <f t="shared" si="2"/>
        <v>2.4031141495395629</v>
      </c>
      <c r="P29" s="24">
        <v>1352</v>
      </c>
      <c r="Q29" s="25">
        <f t="shared" si="3"/>
        <v>164.83727810650888</v>
      </c>
      <c r="R29" s="26" t="s">
        <v>1038</v>
      </c>
      <c r="S29" s="27">
        <f>ABS(O54-O29)*100</f>
        <v>240.3114149539563</v>
      </c>
      <c r="T29" s="19" t="s">
        <v>181</v>
      </c>
      <c r="U29" s="19" t="s">
        <v>36</v>
      </c>
      <c r="V29" s="21">
        <v>10140</v>
      </c>
      <c r="W29" s="19" t="s">
        <v>31</v>
      </c>
      <c r="X29" s="19" t="s">
        <v>1039</v>
      </c>
      <c r="Y29" s="19" t="s">
        <v>33</v>
      </c>
      <c r="Z29" s="19">
        <v>45</v>
      </c>
    </row>
    <row r="30" spans="1:26" x14ac:dyDescent="0.3">
      <c r="A30" s="56" t="s">
        <v>1038</v>
      </c>
      <c r="B30" s="19" t="s">
        <v>1093</v>
      </c>
      <c r="C30" s="19" t="s">
        <v>1094</v>
      </c>
      <c r="D30" s="20">
        <v>45702</v>
      </c>
      <c r="E30" s="21">
        <v>189000</v>
      </c>
      <c r="F30" s="19" t="s">
        <v>27</v>
      </c>
      <c r="G30" s="19" t="s">
        <v>28</v>
      </c>
      <c r="H30" s="21">
        <v>189000</v>
      </c>
      <c r="I30" s="21">
        <v>67100</v>
      </c>
      <c r="J30" s="22">
        <f t="shared" si="0"/>
        <v>35.5026455026455</v>
      </c>
      <c r="K30" s="21">
        <v>143248</v>
      </c>
      <c r="L30" s="21">
        <v>9931</v>
      </c>
      <c r="M30" s="21">
        <f t="shared" si="1"/>
        <v>179069</v>
      </c>
      <c r="N30" s="21">
        <v>72063</v>
      </c>
      <c r="O30" s="23">
        <f t="shared" si="2"/>
        <v>2.4848951611784131</v>
      </c>
      <c r="P30" s="24">
        <v>851</v>
      </c>
      <c r="Q30" s="25">
        <f t="shared" si="3"/>
        <v>210.42185663924795</v>
      </c>
      <c r="R30" s="26" t="s">
        <v>1038</v>
      </c>
      <c r="S30" s="27">
        <f>ABS(O36-O30)*100</f>
        <v>248.4895161178413</v>
      </c>
      <c r="T30" s="19" t="s">
        <v>43</v>
      </c>
      <c r="U30" s="19" t="s">
        <v>31</v>
      </c>
      <c r="V30" s="21">
        <v>9931</v>
      </c>
      <c r="W30" s="19" t="s">
        <v>31</v>
      </c>
      <c r="X30" s="19" t="s">
        <v>1039</v>
      </c>
      <c r="Y30" s="19" t="s">
        <v>33</v>
      </c>
      <c r="Z30" s="19">
        <v>45</v>
      </c>
    </row>
    <row r="31" spans="1:26" x14ac:dyDescent="0.3">
      <c r="A31" s="56" t="s">
        <v>1038</v>
      </c>
      <c r="B31" s="19" t="s">
        <v>1073</v>
      </c>
      <c r="C31" s="19" t="s">
        <v>1074</v>
      </c>
      <c r="D31" s="20">
        <v>45491</v>
      </c>
      <c r="E31" s="21">
        <v>156000</v>
      </c>
      <c r="F31" s="19" t="s">
        <v>27</v>
      </c>
      <c r="G31" s="19" t="s">
        <v>28</v>
      </c>
      <c r="H31" s="21">
        <v>156000</v>
      </c>
      <c r="I31" s="21">
        <v>55800</v>
      </c>
      <c r="J31" s="22">
        <f t="shared" si="0"/>
        <v>35.769230769230766</v>
      </c>
      <c r="K31" s="21">
        <v>118004</v>
      </c>
      <c r="L31" s="21">
        <v>9890</v>
      </c>
      <c r="M31" s="21">
        <f t="shared" si="1"/>
        <v>146110</v>
      </c>
      <c r="N31" s="21">
        <v>58440</v>
      </c>
      <c r="O31" s="23">
        <f t="shared" si="2"/>
        <v>2.5001711156741959</v>
      </c>
      <c r="P31" s="24">
        <v>686</v>
      </c>
      <c r="Q31" s="25">
        <f t="shared" si="3"/>
        <v>212.98833819241983</v>
      </c>
      <c r="R31" s="26" t="s">
        <v>1038</v>
      </c>
      <c r="S31" s="27">
        <f>ABS(O48-O31)*100</f>
        <v>250.01711156741959</v>
      </c>
      <c r="T31" s="19" t="s">
        <v>30</v>
      </c>
      <c r="U31" s="19" t="s">
        <v>36</v>
      </c>
      <c r="V31" s="21">
        <v>9890</v>
      </c>
      <c r="W31" s="19" t="s">
        <v>31</v>
      </c>
      <c r="X31" s="19" t="s">
        <v>1039</v>
      </c>
      <c r="Y31" s="19" t="s">
        <v>33</v>
      </c>
      <c r="Z31" s="19">
        <v>45</v>
      </c>
    </row>
    <row r="32" spans="1:26" ht="15" thickBot="1" x14ac:dyDescent="0.35">
      <c r="A32" s="55" t="s">
        <v>1038</v>
      </c>
      <c r="B32" s="10" t="s">
        <v>1042</v>
      </c>
      <c r="C32" s="10" t="s">
        <v>1043</v>
      </c>
      <c r="D32" s="11">
        <v>45540</v>
      </c>
      <c r="E32" s="12">
        <v>200000</v>
      </c>
      <c r="F32" s="10" t="s">
        <v>27</v>
      </c>
      <c r="G32" s="10" t="s">
        <v>55</v>
      </c>
      <c r="H32" s="12">
        <v>200000</v>
      </c>
      <c r="I32" s="12">
        <v>72100</v>
      </c>
      <c r="J32" s="13">
        <f t="shared" si="0"/>
        <v>36.049999999999997</v>
      </c>
      <c r="K32" s="12">
        <v>152580</v>
      </c>
      <c r="L32" s="12">
        <v>19900</v>
      </c>
      <c r="M32" s="12">
        <f t="shared" si="1"/>
        <v>180100</v>
      </c>
      <c r="N32" s="12">
        <v>71718</v>
      </c>
      <c r="O32" s="14">
        <f t="shared" si="2"/>
        <v>2.5112245182520425</v>
      </c>
      <c r="P32" s="15">
        <v>840</v>
      </c>
      <c r="Q32" s="16">
        <f t="shared" si="3"/>
        <v>214.4047619047619</v>
      </c>
      <c r="R32" s="17" t="s">
        <v>1038</v>
      </c>
      <c r="S32" s="18">
        <f>ABS(O64-O32)*100</f>
        <v>251.12245182520425</v>
      </c>
      <c r="T32" s="10" t="s">
        <v>30</v>
      </c>
      <c r="U32" s="10" t="s">
        <v>36</v>
      </c>
      <c r="V32" s="12">
        <v>19900</v>
      </c>
      <c r="W32" s="10" t="s">
        <v>1044</v>
      </c>
      <c r="X32" s="10" t="s">
        <v>1039</v>
      </c>
      <c r="Y32" s="10" t="s">
        <v>33</v>
      </c>
      <c r="Z32" s="10">
        <v>45</v>
      </c>
    </row>
    <row r="33" spans="1:26" ht="15" thickTop="1" x14ac:dyDescent="0.3">
      <c r="A33" s="57"/>
      <c r="B33" s="37"/>
      <c r="C33" s="37"/>
      <c r="D33" s="38" t="s">
        <v>2766</v>
      </c>
      <c r="E33" s="39">
        <f>+SUM(E2:E32)</f>
        <v>4890200</v>
      </c>
      <c r="F33" s="37"/>
      <c r="G33" s="37"/>
      <c r="H33" s="39">
        <f>+SUM(H2:H32)</f>
        <v>4890200</v>
      </c>
      <c r="I33" s="39">
        <f>+SUM(I2:I32)</f>
        <v>1989700</v>
      </c>
      <c r="J33" s="40"/>
      <c r="K33" s="39">
        <f>+SUM(K2:K32)</f>
        <v>4602890</v>
      </c>
      <c r="L33" s="39"/>
      <c r="M33" s="39">
        <f>+SUM(M2:M32)</f>
        <v>4556703</v>
      </c>
      <c r="N33" s="39">
        <f>+SUM(N2:N32)</f>
        <v>2307764</v>
      </c>
      <c r="O33" s="41"/>
      <c r="P33" s="42"/>
      <c r="Q33" s="43">
        <f>AVERAGE(Q2:Q32)</f>
        <v>160.68686326485582</v>
      </c>
      <c r="R33" s="44"/>
      <c r="S33" s="45">
        <f>ABS(O35-O34)*100</f>
        <v>1.7444451378080705</v>
      </c>
      <c r="T33" s="37"/>
      <c r="U33" s="37"/>
      <c r="V33" s="39"/>
      <c r="W33" s="37"/>
      <c r="X33" s="37"/>
      <c r="Y33" s="37"/>
      <c r="Z33" s="37"/>
    </row>
    <row r="34" spans="1:26" x14ac:dyDescent="0.3">
      <c r="A34" s="58"/>
      <c r="B34" s="28"/>
      <c r="C34" s="28"/>
      <c r="D34" s="29"/>
      <c r="E34" s="30"/>
      <c r="F34" s="28"/>
      <c r="G34" s="28"/>
      <c r="H34" s="30"/>
      <c r="I34" s="30" t="s">
        <v>2767</v>
      </c>
      <c r="J34" s="31">
        <f>I33/H33*100</f>
        <v>40.687497443867329</v>
      </c>
      <c r="K34" s="30"/>
      <c r="L34" s="30"/>
      <c r="M34" s="30"/>
      <c r="N34" s="30" t="s">
        <v>2769</v>
      </c>
      <c r="O34" s="32">
        <f>M33/N33</f>
        <v>1.9745099585572874</v>
      </c>
      <c r="P34" s="33"/>
      <c r="Q34" s="34" t="s">
        <v>2771</v>
      </c>
      <c r="R34" s="35">
        <f>STDEV(O2:O32)</f>
        <v>0.32099786866824476</v>
      </c>
      <c r="S34" s="36"/>
      <c r="T34" s="28"/>
      <c r="U34" s="28"/>
      <c r="V34" s="30"/>
      <c r="W34" s="28"/>
      <c r="X34" s="28"/>
      <c r="Y34" s="28"/>
      <c r="Z34" s="28"/>
    </row>
    <row r="35" spans="1:26" x14ac:dyDescent="0.3">
      <c r="A35" s="59"/>
      <c r="B35" s="46"/>
      <c r="C35" s="46"/>
      <c r="D35" s="47"/>
      <c r="E35" s="48"/>
      <c r="F35" s="46"/>
      <c r="G35" s="46"/>
      <c r="H35" s="48"/>
      <c r="I35" s="48" t="s">
        <v>2768</v>
      </c>
      <c r="J35" s="49">
        <f>STDEV(J2:J32)</f>
        <v>5.7739719683720807</v>
      </c>
      <c r="K35" s="48"/>
      <c r="L35" s="48"/>
      <c r="M35" s="48"/>
      <c r="N35" s="48" t="s">
        <v>2770</v>
      </c>
      <c r="O35" s="50">
        <f>AVERAGE(O2:O32)</f>
        <v>1.9919544099353681</v>
      </c>
      <c r="P35" s="51"/>
      <c r="Q35" s="52" t="s">
        <v>2772</v>
      </c>
      <c r="R35" s="54">
        <f>AVERAGE(S2:S32)</f>
        <v>125.49117195760977</v>
      </c>
      <c r="S35" s="53" t="s">
        <v>2773</v>
      </c>
      <c r="T35" s="46">
        <f>+(R35/O35)</f>
        <v>62.999018115922397</v>
      </c>
      <c r="U35" s="46"/>
      <c r="V35" s="48"/>
      <c r="W35" s="46"/>
      <c r="X35" s="46"/>
      <c r="Y35" s="46"/>
      <c r="Z35" s="46"/>
    </row>
    <row r="38" spans="1:26" x14ac:dyDescent="0.3">
      <c r="A38" s="60" t="s">
        <v>2811</v>
      </c>
    </row>
    <row r="39" spans="1:26" x14ac:dyDescent="0.3">
      <c r="A39" s="56" t="s">
        <v>1038</v>
      </c>
      <c r="B39" s="19" t="s">
        <v>1036</v>
      </c>
      <c r="C39" s="19" t="s">
        <v>1037</v>
      </c>
      <c r="D39" s="20">
        <v>45639</v>
      </c>
      <c r="E39" s="21">
        <v>85000</v>
      </c>
      <c r="F39" s="19" t="s">
        <v>69</v>
      </c>
      <c r="G39" s="19" t="s">
        <v>28</v>
      </c>
      <c r="H39" s="21">
        <v>85000</v>
      </c>
      <c r="I39" s="21">
        <v>85100</v>
      </c>
      <c r="J39" s="22">
        <f>I39/H39*100</f>
        <v>100.11764705882354</v>
      </c>
      <c r="K39" s="21">
        <v>184148</v>
      </c>
      <c r="L39" s="21">
        <v>17454</v>
      </c>
      <c r="M39" s="21">
        <f>H39-L39</f>
        <v>67546</v>
      </c>
      <c r="N39" s="21">
        <v>90104</v>
      </c>
      <c r="O39" s="23">
        <f>M39/N39</f>
        <v>0.74964485483441357</v>
      </c>
      <c r="P39" s="24">
        <v>1484</v>
      </c>
      <c r="Q39" s="25">
        <f>M39/P39</f>
        <v>45.516172506738542</v>
      </c>
      <c r="R39" s="26" t="s">
        <v>1038</v>
      </c>
      <c r="S39" s="27">
        <f>ABS(O74-O39)*100</f>
        <v>74.964485483441351</v>
      </c>
      <c r="T39" s="19" t="s">
        <v>147</v>
      </c>
      <c r="U39" s="19" t="s">
        <v>31</v>
      </c>
      <c r="V39" s="21">
        <v>17454</v>
      </c>
      <c r="W39" s="19" t="s">
        <v>31</v>
      </c>
      <c r="X39" s="19" t="s">
        <v>1039</v>
      </c>
      <c r="Y39" s="19" t="s">
        <v>33</v>
      </c>
      <c r="Z39" s="19">
        <v>41</v>
      </c>
    </row>
    <row r="40" spans="1:26" x14ac:dyDescent="0.3">
      <c r="A40" s="55" t="s">
        <v>1038</v>
      </c>
      <c r="B40" s="10" t="s">
        <v>1051</v>
      </c>
      <c r="C40" s="10" t="s">
        <v>1052</v>
      </c>
      <c r="D40" s="11">
        <v>45331</v>
      </c>
      <c r="E40" s="12">
        <v>205000</v>
      </c>
      <c r="F40" s="10" t="s">
        <v>27</v>
      </c>
      <c r="G40" s="10" t="s">
        <v>28</v>
      </c>
      <c r="H40" s="12">
        <v>205000</v>
      </c>
      <c r="I40" s="12">
        <v>52500</v>
      </c>
      <c r="J40" s="13">
        <f>I40/H40*100</f>
        <v>25.609756097560975</v>
      </c>
      <c r="K40" s="12">
        <v>130011</v>
      </c>
      <c r="L40" s="12">
        <v>9685</v>
      </c>
      <c r="M40" s="12">
        <f>H40-L40</f>
        <v>195315</v>
      </c>
      <c r="N40" s="12">
        <v>65041</v>
      </c>
      <c r="O40" s="14">
        <f>M40/N40</f>
        <v>3.0029519841330852</v>
      </c>
      <c r="P40" s="15">
        <v>680</v>
      </c>
      <c r="Q40" s="16">
        <f>M40/P40</f>
        <v>287.22794117647061</v>
      </c>
      <c r="R40" s="17" t="s">
        <v>1038</v>
      </c>
      <c r="S40" s="18">
        <f>ABS(O69-O40)*100</f>
        <v>300.29519841330853</v>
      </c>
      <c r="T40" s="10" t="s">
        <v>30</v>
      </c>
      <c r="U40" s="10" t="s">
        <v>36</v>
      </c>
      <c r="V40" s="12">
        <v>9685</v>
      </c>
      <c r="W40" s="10" t="s">
        <v>31</v>
      </c>
      <c r="X40" s="10" t="s">
        <v>1039</v>
      </c>
      <c r="Y40" s="10" t="s">
        <v>33</v>
      </c>
      <c r="Z40" s="10">
        <v>45</v>
      </c>
    </row>
  </sheetData>
  <sortState xmlns:xlrd2="http://schemas.microsoft.com/office/spreadsheetml/2017/richdata2" ref="A2:Z32">
    <sortCondition ref="O2:O32"/>
  </sortState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1455F-62B5-4A81-8B33-066E9CB68F7C}">
  <dimension ref="A1:Z21"/>
  <sheetViews>
    <sheetView zoomScaleNormal="100" workbookViewId="0">
      <selection activeCell="L28" sqref="L28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17.33203125" bestFit="1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1101</v>
      </c>
      <c r="B2" s="19" t="s">
        <v>1119</v>
      </c>
      <c r="C2" s="19" t="s">
        <v>1120</v>
      </c>
      <c r="D2" s="20">
        <v>45415</v>
      </c>
      <c r="E2" s="21">
        <v>125000</v>
      </c>
      <c r="F2" s="19" t="s">
        <v>27</v>
      </c>
      <c r="G2" s="19" t="s">
        <v>28</v>
      </c>
      <c r="H2" s="21">
        <v>125000</v>
      </c>
      <c r="I2" s="21">
        <v>91500</v>
      </c>
      <c r="J2" s="22">
        <f t="shared" ref="J2:J18" si="0">I2/H2*100</f>
        <v>73.2</v>
      </c>
      <c r="K2" s="21">
        <v>216202</v>
      </c>
      <c r="L2" s="21">
        <v>11544</v>
      </c>
      <c r="M2" s="21">
        <f t="shared" ref="M2:M18" si="1">H2-L2</f>
        <v>113456</v>
      </c>
      <c r="N2" s="21">
        <v>104952</v>
      </c>
      <c r="O2" s="23">
        <f t="shared" ref="O2:O18" si="2">M2/N2</f>
        <v>1.0810275173412607</v>
      </c>
      <c r="P2" s="24">
        <v>1272</v>
      </c>
      <c r="Q2" s="25">
        <f t="shared" ref="Q2:Q18" si="3">M2/P2</f>
        <v>89.19496855345912</v>
      </c>
      <c r="R2" s="26" t="s">
        <v>1101</v>
      </c>
      <c r="S2" s="27">
        <f>ABS(O11-O2)*100</f>
        <v>90.753025959825905</v>
      </c>
      <c r="T2" s="19" t="s">
        <v>43</v>
      </c>
      <c r="U2" s="19" t="s">
        <v>36</v>
      </c>
      <c r="V2" s="21">
        <v>10977</v>
      </c>
      <c r="W2" s="19" t="s">
        <v>31</v>
      </c>
      <c r="X2" s="19" t="s">
        <v>1102</v>
      </c>
      <c r="Y2" s="19" t="s">
        <v>33</v>
      </c>
      <c r="Z2" s="19">
        <v>45</v>
      </c>
    </row>
    <row r="3" spans="1:26" x14ac:dyDescent="0.3">
      <c r="A3" s="55" t="s">
        <v>1101</v>
      </c>
      <c r="B3" s="10" t="s">
        <v>1121</v>
      </c>
      <c r="C3" s="10" t="s">
        <v>1122</v>
      </c>
      <c r="D3" s="11">
        <v>45495</v>
      </c>
      <c r="E3" s="12">
        <v>130000</v>
      </c>
      <c r="F3" s="10" t="s">
        <v>27</v>
      </c>
      <c r="G3" s="10" t="s">
        <v>28</v>
      </c>
      <c r="H3" s="12">
        <v>130000</v>
      </c>
      <c r="I3" s="12">
        <v>93900</v>
      </c>
      <c r="J3" s="13">
        <f t="shared" si="0"/>
        <v>72.230769230769226</v>
      </c>
      <c r="K3" s="12">
        <v>217322</v>
      </c>
      <c r="L3" s="12">
        <v>13670</v>
      </c>
      <c r="M3" s="12">
        <f t="shared" si="1"/>
        <v>116330</v>
      </c>
      <c r="N3" s="12">
        <v>104436</v>
      </c>
      <c r="O3" s="14">
        <f t="shared" si="2"/>
        <v>1.1138879313646635</v>
      </c>
      <c r="P3" s="15">
        <v>1312</v>
      </c>
      <c r="Q3" s="16">
        <f t="shared" si="3"/>
        <v>88.666158536585371</v>
      </c>
      <c r="R3" s="17" t="s">
        <v>1101</v>
      </c>
      <c r="S3" s="18">
        <f>ABS(O10-O3)*100</f>
        <v>81.564200125405463</v>
      </c>
      <c r="T3" s="10" t="s">
        <v>43</v>
      </c>
      <c r="U3" s="10" t="s">
        <v>36</v>
      </c>
      <c r="V3" s="12">
        <v>13670</v>
      </c>
      <c r="W3" s="10" t="s">
        <v>31</v>
      </c>
      <c r="X3" s="10" t="s">
        <v>1102</v>
      </c>
      <c r="Y3" s="10" t="s">
        <v>33</v>
      </c>
      <c r="Z3" s="10">
        <v>45</v>
      </c>
    </row>
    <row r="4" spans="1:26" x14ac:dyDescent="0.3">
      <c r="A4" s="55" t="s">
        <v>1101</v>
      </c>
      <c r="B4" s="10" t="s">
        <v>1105</v>
      </c>
      <c r="C4" s="10" t="s">
        <v>1106</v>
      </c>
      <c r="D4" s="11">
        <v>45369</v>
      </c>
      <c r="E4" s="12">
        <v>174200</v>
      </c>
      <c r="F4" s="10" t="s">
        <v>27</v>
      </c>
      <c r="G4" s="10" t="s">
        <v>28</v>
      </c>
      <c r="H4" s="12">
        <v>174200</v>
      </c>
      <c r="I4" s="12">
        <v>78400</v>
      </c>
      <c r="J4" s="13">
        <f t="shared" si="0"/>
        <v>45.005740528128591</v>
      </c>
      <c r="K4" s="12">
        <v>192631</v>
      </c>
      <c r="L4" s="12">
        <v>10992</v>
      </c>
      <c r="M4" s="12">
        <f t="shared" si="1"/>
        <v>163208</v>
      </c>
      <c r="N4" s="12">
        <v>93148</v>
      </c>
      <c r="O4" s="14">
        <f t="shared" si="2"/>
        <v>1.7521363851075706</v>
      </c>
      <c r="P4" s="15">
        <v>1080</v>
      </c>
      <c r="Q4" s="16">
        <f t="shared" si="3"/>
        <v>151.11851851851853</v>
      </c>
      <c r="R4" s="17" t="s">
        <v>1101</v>
      </c>
      <c r="S4" s="18">
        <f>ABS(O20-O4)*100</f>
        <v>15.346875582484421</v>
      </c>
      <c r="T4" s="10" t="s">
        <v>43</v>
      </c>
      <c r="U4" s="10" t="s">
        <v>36</v>
      </c>
      <c r="V4" s="12">
        <v>10992</v>
      </c>
      <c r="W4" s="10" t="s">
        <v>31</v>
      </c>
      <c r="X4" s="10" t="s">
        <v>1102</v>
      </c>
      <c r="Y4" s="10" t="s">
        <v>33</v>
      </c>
      <c r="Z4" s="10">
        <v>45</v>
      </c>
    </row>
    <row r="5" spans="1:26" x14ac:dyDescent="0.3">
      <c r="A5" s="56" t="s">
        <v>1101</v>
      </c>
      <c r="B5" s="19" t="s">
        <v>1109</v>
      </c>
      <c r="C5" s="19" t="s">
        <v>1110</v>
      </c>
      <c r="D5" s="20">
        <v>45191</v>
      </c>
      <c r="E5" s="21">
        <v>175000</v>
      </c>
      <c r="F5" s="19" t="s">
        <v>27</v>
      </c>
      <c r="G5" s="19" t="s">
        <v>28</v>
      </c>
      <c r="H5" s="21">
        <v>175000</v>
      </c>
      <c r="I5" s="21">
        <v>78400</v>
      </c>
      <c r="J5" s="22">
        <f t="shared" si="0"/>
        <v>44.800000000000004</v>
      </c>
      <c r="K5" s="21">
        <v>192160</v>
      </c>
      <c r="L5" s="21">
        <v>11420</v>
      </c>
      <c r="M5" s="21">
        <f t="shared" si="1"/>
        <v>163580</v>
      </c>
      <c r="N5" s="21">
        <v>92687</v>
      </c>
      <c r="O5" s="23">
        <f t="shared" si="2"/>
        <v>1.7648645441108246</v>
      </c>
      <c r="P5" s="24">
        <v>1080</v>
      </c>
      <c r="Q5" s="25">
        <f t="shared" si="3"/>
        <v>151.46296296296296</v>
      </c>
      <c r="R5" s="26" t="s">
        <v>1101</v>
      </c>
      <c r="S5" s="27">
        <f>ABS(O19-O5)*100</f>
        <v>176.48645441108246</v>
      </c>
      <c r="T5" s="19" t="s">
        <v>43</v>
      </c>
      <c r="U5" s="19" t="s">
        <v>36</v>
      </c>
      <c r="V5" s="21">
        <v>10977</v>
      </c>
      <c r="W5" s="19" t="s">
        <v>31</v>
      </c>
      <c r="X5" s="19" t="s">
        <v>1102</v>
      </c>
      <c r="Y5" s="19" t="s">
        <v>33</v>
      </c>
      <c r="Z5" s="19">
        <v>45</v>
      </c>
    </row>
    <row r="6" spans="1:26" x14ac:dyDescent="0.3">
      <c r="A6" s="55" t="s">
        <v>1101</v>
      </c>
      <c r="B6" s="10" t="s">
        <v>1099</v>
      </c>
      <c r="C6" s="10" t="s">
        <v>1100</v>
      </c>
      <c r="D6" s="11">
        <v>45113</v>
      </c>
      <c r="E6" s="12">
        <v>192500</v>
      </c>
      <c r="F6" s="10" t="s">
        <v>27</v>
      </c>
      <c r="G6" s="10" t="s">
        <v>28</v>
      </c>
      <c r="H6" s="12">
        <v>192500</v>
      </c>
      <c r="I6" s="12">
        <v>84900</v>
      </c>
      <c r="J6" s="13">
        <f t="shared" si="0"/>
        <v>44.103896103896105</v>
      </c>
      <c r="K6" s="12">
        <v>209509</v>
      </c>
      <c r="L6" s="12">
        <v>10940</v>
      </c>
      <c r="M6" s="12">
        <f t="shared" si="1"/>
        <v>181560</v>
      </c>
      <c r="N6" s="12">
        <v>101830</v>
      </c>
      <c r="O6" s="14">
        <f t="shared" si="2"/>
        <v>1.7829716193656093</v>
      </c>
      <c r="P6" s="15">
        <v>1250</v>
      </c>
      <c r="Q6" s="16">
        <f t="shared" si="3"/>
        <v>145.24799999999999</v>
      </c>
      <c r="R6" s="17" t="s">
        <v>1101</v>
      </c>
      <c r="S6" s="18">
        <f>ABS(O25-O6)*100</f>
        <v>178.29716193656094</v>
      </c>
      <c r="T6" s="10" t="s">
        <v>43</v>
      </c>
      <c r="U6" s="10" t="s">
        <v>36</v>
      </c>
      <c r="V6" s="12">
        <v>10940</v>
      </c>
      <c r="W6" s="10" t="s">
        <v>31</v>
      </c>
      <c r="X6" s="10" t="s">
        <v>1102</v>
      </c>
      <c r="Y6" s="10" t="s">
        <v>33</v>
      </c>
      <c r="Z6" s="10">
        <v>45</v>
      </c>
    </row>
    <row r="7" spans="1:26" x14ac:dyDescent="0.3">
      <c r="A7" s="56" t="s">
        <v>1101</v>
      </c>
      <c r="B7" s="19" t="s">
        <v>1125</v>
      </c>
      <c r="C7" s="19" t="s">
        <v>1126</v>
      </c>
      <c r="D7" s="20">
        <v>45182</v>
      </c>
      <c r="E7" s="21">
        <v>175000</v>
      </c>
      <c r="F7" s="19" t="s">
        <v>27</v>
      </c>
      <c r="G7" s="19" t="s">
        <v>28</v>
      </c>
      <c r="H7" s="21">
        <v>175000</v>
      </c>
      <c r="I7" s="21">
        <v>74900</v>
      </c>
      <c r="J7" s="22">
        <f t="shared" si="0"/>
        <v>42.8</v>
      </c>
      <c r="K7" s="21">
        <v>183407</v>
      </c>
      <c r="L7" s="21">
        <v>10547</v>
      </c>
      <c r="M7" s="21">
        <f t="shared" si="1"/>
        <v>164453</v>
      </c>
      <c r="N7" s="21">
        <v>88646</v>
      </c>
      <c r="O7" s="23">
        <f t="shared" si="2"/>
        <v>1.8551654897006069</v>
      </c>
      <c r="P7" s="24">
        <v>1080</v>
      </c>
      <c r="Q7" s="25">
        <f t="shared" si="3"/>
        <v>152.2712962962963</v>
      </c>
      <c r="R7" s="26" t="s">
        <v>1101</v>
      </c>
      <c r="S7" s="27">
        <f>ABS(O12-O7)*100</f>
        <v>30.814451158766531</v>
      </c>
      <c r="T7" s="19" t="s">
        <v>43</v>
      </c>
      <c r="U7" s="19" t="s">
        <v>36</v>
      </c>
      <c r="V7" s="21">
        <v>10547</v>
      </c>
      <c r="W7" s="19" t="s">
        <v>31</v>
      </c>
      <c r="X7" s="19" t="s">
        <v>1102</v>
      </c>
      <c r="Y7" s="19" t="s">
        <v>33</v>
      </c>
      <c r="Z7" s="19">
        <v>45</v>
      </c>
    </row>
    <row r="8" spans="1:26" x14ac:dyDescent="0.3">
      <c r="A8" s="56" t="s">
        <v>1101</v>
      </c>
      <c r="B8" s="19" t="s">
        <v>2797</v>
      </c>
      <c r="C8" s="19" t="s">
        <v>2798</v>
      </c>
      <c r="D8" s="20">
        <v>45351</v>
      </c>
      <c r="E8" s="21">
        <v>180000</v>
      </c>
      <c r="F8" s="19" t="s">
        <v>27</v>
      </c>
      <c r="G8" s="19" t="s">
        <v>2781</v>
      </c>
      <c r="H8" s="21">
        <v>180000</v>
      </c>
      <c r="I8" s="21">
        <v>75400</v>
      </c>
      <c r="J8" s="22">
        <f t="shared" si="0"/>
        <v>41.888888888888886</v>
      </c>
      <c r="K8" s="21">
        <v>184718</v>
      </c>
      <c r="L8" s="21">
        <v>10977</v>
      </c>
      <c r="M8" s="21">
        <f t="shared" si="1"/>
        <v>169023</v>
      </c>
      <c r="N8" s="21">
        <v>89097</v>
      </c>
      <c r="O8" s="23">
        <f t="shared" si="2"/>
        <v>1.8970672413212566</v>
      </c>
      <c r="P8" s="24">
        <v>1080</v>
      </c>
      <c r="Q8" s="25">
        <f t="shared" si="3"/>
        <v>156.50277777777777</v>
      </c>
      <c r="R8" s="26" t="s">
        <v>1101</v>
      </c>
      <c r="S8" s="27">
        <f>ABS(O792-O8)*100</f>
        <v>189.70672413212566</v>
      </c>
      <c r="T8" s="19" t="s">
        <v>43</v>
      </c>
      <c r="U8" s="19" t="s">
        <v>36</v>
      </c>
      <c r="V8" s="21">
        <v>10977</v>
      </c>
      <c r="W8" s="19" t="s">
        <v>31</v>
      </c>
      <c r="X8" s="19" t="s">
        <v>1102</v>
      </c>
      <c r="Y8" s="19" t="s">
        <v>33</v>
      </c>
      <c r="Z8" s="19">
        <v>45</v>
      </c>
    </row>
    <row r="9" spans="1:26" x14ac:dyDescent="0.3">
      <c r="A9" s="55" t="s">
        <v>1101</v>
      </c>
      <c r="B9" s="10" t="s">
        <v>1107</v>
      </c>
      <c r="C9" s="10" t="s">
        <v>1108</v>
      </c>
      <c r="D9" s="11">
        <v>45408</v>
      </c>
      <c r="E9" s="12">
        <v>204000</v>
      </c>
      <c r="F9" s="10" t="s">
        <v>27</v>
      </c>
      <c r="G9" s="10" t="s">
        <v>28</v>
      </c>
      <c r="H9" s="12">
        <v>204000</v>
      </c>
      <c r="I9" s="12">
        <v>90000</v>
      </c>
      <c r="J9" s="13">
        <f t="shared" si="0"/>
        <v>44.117647058823529</v>
      </c>
      <c r="K9" s="12">
        <v>208467</v>
      </c>
      <c r="L9" s="12">
        <v>10977</v>
      </c>
      <c r="M9" s="12">
        <f t="shared" si="1"/>
        <v>193023</v>
      </c>
      <c r="N9" s="12">
        <v>101276</v>
      </c>
      <c r="O9" s="14">
        <f t="shared" si="2"/>
        <v>1.9059105809866108</v>
      </c>
      <c r="P9" s="15">
        <v>1304</v>
      </c>
      <c r="Q9" s="16">
        <f t="shared" si="3"/>
        <v>148.02377300613497</v>
      </c>
      <c r="R9" s="17" t="s">
        <v>1101</v>
      </c>
      <c r="S9" s="18">
        <f>ABS(O24-O9)*100</f>
        <v>190.59105809866108</v>
      </c>
      <c r="T9" s="10" t="s">
        <v>43</v>
      </c>
      <c r="U9" s="10" t="s">
        <v>36</v>
      </c>
      <c r="V9" s="12">
        <v>10977</v>
      </c>
      <c r="W9" s="10" t="s">
        <v>31</v>
      </c>
      <c r="X9" s="10" t="s">
        <v>1102</v>
      </c>
      <c r="Y9" s="10" t="s">
        <v>33</v>
      </c>
      <c r="Z9" s="10">
        <v>45</v>
      </c>
    </row>
    <row r="10" spans="1:26" x14ac:dyDescent="0.3">
      <c r="A10" s="56" t="s">
        <v>1101</v>
      </c>
      <c r="B10" s="19" t="s">
        <v>1117</v>
      </c>
      <c r="C10" s="19" t="s">
        <v>1118</v>
      </c>
      <c r="D10" s="20">
        <v>45433</v>
      </c>
      <c r="E10" s="21">
        <v>180000</v>
      </c>
      <c r="F10" s="19" t="s">
        <v>27</v>
      </c>
      <c r="G10" s="19" t="s">
        <v>28</v>
      </c>
      <c r="H10" s="21">
        <v>180000</v>
      </c>
      <c r="I10" s="21">
        <v>79200</v>
      </c>
      <c r="J10" s="22">
        <f t="shared" si="0"/>
        <v>44</v>
      </c>
      <c r="K10" s="21">
        <v>181791</v>
      </c>
      <c r="L10" s="21">
        <v>11334</v>
      </c>
      <c r="M10" s="21">
        <f t="shared" si="1"/>
        <v>168666</v>
      </c>
      <c r="N10" s="21">
        <v>87413</v>
      </c>
      <c r="O10" s="23">
        <f t="shared" si="2"/>
        <v>1.9295299326187181</v>
      </c>
      <c r="P10" s="24">
        <v>1080</v>
      </c>
      <c r="Q10" s="25">
        <f t="shared" si="3"/>
        <v>156.17222222222222</v>
      </c>
      <c r="R10" s="26" t="s">
        <v>1101</v>
      </c>
      <c r="S10" s="27">
        <f>ABS(O20-O10)*100</f>
        <v>2.3924791686303237</v>
      </c>
      <c r="T10" s="19" t="s">
        <v>43</v>
      </c>
      <c r="U10" s="19" t="s">
        <v>36</v>
      </c>
      <c r="V10" s="21">
        <v>11334</v>
      </c>
      <c r="W10" s="19" t="s">
        <v>31</v>
      </c>
      <c r="X10" s="19" t="s">
        <v>1102</v>
      </c>
      <c r="Y10" s="19" t="s">
        <v>33</v>
      </c>
      <c r="Z10" s="19">
        <v>45</v>
      </c>
    </row>
    <row r="11" spans="1:26" x14ac:dyDescent="0.3">
      <c r="A11" s="55" t="s">
        <v>1101</v>
      </c>
      <c r="B11" s="10" t="s">
        <v>1115</v>
      </c>
      <c r="C11" s="10" t="s">
        <v>1116</v>
      </c>
      <c r="D11" s="11">
        <v>45307</v>
      </c>
      <c r="E11" s="12">
        <v>169000</v>
      </c>
      <c r="F11" s="10" t="s">
        <v>27</v>
      </c>
      <c r="G11" s="10" t="s">
        <v>28</v>
      </c>
      <c r="H11" s="12">
        <v>169000</v>
      </c>
      <c r="I11" s="12">
        <v>67600</v>
      </c>
      <c r="J11" s="13">
        <f t="shared" si="0"/>
        <v>40</v>
      </c>
      <c r="K11" s="12">
        <v>165935</v>
      </c>
      <c r="L11" s="12">
        <v>10850</v>
      </c>
      <c r="M11" s="12">
        <f t="shared" si="1"/>
        <v>158150</v>
      </c>
      <c r="N11" s="12">
        <v>79530</v>
      </c>
      <c r="O11" s="14">
        <f t="shared" si="2"/>
        <v>1.9885577769395197</v>
      </c>
      <c r="P11" s="15">
        <v>1080</v>
      </c>
      <c r="Q11" s="16">
        <f t="shared" si="3"/>
        <v>146.43518518518519</v>
      </c>
      <c r="R11" s="17" t="s">
        <v>1101</v>
      </c>
      <c r="S11" s="18">
        <f>ABS(O22-O11)*100</f>
        <v>198.85577769395198</v>
      </c>
      <c r="T11" s="10" t="s">
        <v>43</v>
      </c>
      <c r="U11" s="10" t="s">
        <v>36</v>
      </c>
      <c r="V11" s="12">
        <v>10850</v>
      </c>
      <c r="W11" s="10" t="s">
        <v>31</v>
      </c>
      <c r="X11" s="10" t="s">
        <v>1102</v>
      </c>
      <c r="Y11" s="10" t="s">
        <v>33</v>
      </c>
      <c r="Z11" s="10">
        <v>45</v>
      </c>
    </row>
    <row r="12" spans="1:26" x14ac:dyDescent="0.3">
      <c r="A12" s="56" t="s">
        <v>1101</v>
      </c>
      <c r="B12" s="19" t="s">
        <v>1105</v>
      </c>
      <c r="C12" s="19" t="s">
        <v>1106</v>
      </c>
      <c r="D12" s="20">
        <v>45432</v>
      </c>
      <c r="E12" s="21">
        <v>212500</v>
      </c>
      <c r="F12" s="19" t="s">
        <v>27</v>
      </c>
      <c r="G12" s="19" t="s">
        <v>28</v>
      </c>
      <c r="H12" s="21">
        <v>212500</v>
      </c>
      <c r="I12" s="21">
        <v>83600</v>
      </c>
      <c r="J12" s="22">
        <f t="shared" si="0"/>
        <v>39.341176470588238</v>
      </c>
      <c r="K12" s="21">
        <v>192631</v>
      </c>
      <c r="L12" s="21">
        <v>10992</v>
      </c>
      <c r="M12" s="21">
        <f t="shared" si="1"/>
        <v>201508</v>
      </c>
      <c r="N12" s="21">
        <v>93148</v>
      </c>
      <c r="O12" s="23">
        <f t="shared" si="2"/>
        <v>2.1633100012882722</v>
      </c>
      <c r="P12" s="24">
        <v>1080</v>
      </c>
      <c r="Q12" s="25">
        <f t="shared" si="3"/>
        <v>186.58148148148149</v>
      </c>
      <c r="R12" s="26" t="s">
        <v>1101</v>
      </c>
      <c r="S12" s="27">
        <f>ABS(O29-O12)*100</f>
        <v>216.33100012882721</v>
      </c>
      <c r="T12" s="19" t="s">
        <v>43</v>
      </c>
      <c r="U12" s="19" t="s">
        <v>36</v>
      </c>
      <c r="V12" s="21">
        <v>10992</v>
      </c>
      <c r="W12" s="19" t="s">
        <v>31</v>
      </c>
      <c r="X12" s="19" t="s">
        <v>1102</v>
      </c>
      <c r="Y12" s="19" t="s">
        <v>33</v>
      </c>
      <c r="Z12" s="19">
        <v>45</v>
      </c>
    </row>
    <row r="13" spans="1:26" x14ac:dyDescent="0.3">
      <c r="A13" s="55" t="s">
        <v>1101</v>
      </c>
      <c r="B13" s="10" t="s">
        <v>1119</v>
      </c>
      <c r="C13" s="10" t="s">
        <v>1120</v>
      </c>
      <c r="D13" s="11">
        <v>45553</v>
      </c>
      <c r="E13" s="12">
        <v>240000</v>
      </c>
      <c r="F13" s="10" t="s">
        <v>27</v>
      </c>
      <c r="G13" s="10" t="s">
        <v>28</v>
      </c>
      <c r="H13" s="12">
        <v>240000</v>
      </c>
      <c r="I13" s="12">
        <v>91500</v>
      </c>
      <c r="J13" s="13">
        <f t="shared" si="0"/>
        <v>38.125</v>
      </c>
      <c r="K13" s="12">
        <v>216202</v>
      </c>
      <c r="L13" s="12">
        <v>11544</v>
      </c>
      <c r="M13" s="12">
        <f t="shared" si="1"/>
        <v>228456</v>
      </c>
      <c r="N13" s="12">
        <v>104952</v>
      </c>
      <c r="O13" s="14">
        <f t="shared" si="2"/>
        <v>2.1767665218385548</v>
      </c>
      <c r="P13" s="15">
        <v>1272</v>
      </c>
      <c r="Q13" s="16">
        <f t="shared" si="3"/>
        <v>179.60377358490567</v>
      </c>
      <c r="R13" s="17" t="s">
        <v>1101</v>
      </c>
      <c r="S13" s="18">
        <f>ABS(O21-O13)*100</f>
        <v>26.039731834680936</v>
      </c>
      <c r="T13" s="10" t="s">
        <v>43</v>
      </c>
      <c r="U13" s="10" t="s">
        <v>36</v>
      </c>
      <c r="V13" s="12">
        <v>10977</v>
      </c>
      <c r="W13" s="10" t="s">
        <v>31</v>
      </c>
      <c r="X13" s="10" t="s">
        <v>1102</v>
      </c>
      <c r="Y13" s="10" t="s">
        <v>33</v>
      </c>
      <c r="Z13" s="10">
        <v>45</v>
      </c>
    </row>
    <row r="14" spans="1:26" x14ac:dyDescent="0.3">
      <c r="A14" s="55" t="s">
        <v>1101</v>
      </c>
      <c r="B14" s="10" t="s">
        <v>1127</v>
      </c>
      <c r="C14" s="10" t="s">
        <v>1128</v>
      </c>
      <c r="D14" s="11">
        <v>45735</v>
      </c>
      <c r="E14" s="12">
        <v>260000</v>
      </c>
      <c r="F14" s="10" t="s">
        <v>27</v>
      </c>
      <c r="G14" s="10" t="s">
        <v>28</v>
      </c>
      <c r="H14" s="12">
        <v>260000</v>
      </c>
      <c r="I14" s="12">
        <v>100800</v>
      </c>
      <c r="J14" s="13">
        <f t="shared" si="0"/>
        <v>38.769230769230766</v>
      </c>
      <c r="K14" s="12">
        <v>232843</v>
      </c>
      <c r="L14" s="12">
        <v>12117</v>
      </c>
      <c r="M14" s="12">
        <f t="shared" si="1"/>
        <v>247883</v>
      </c>
      <c r="N14" s="12">
        <v>113192</v>
      </c>
      <c r="O14" s="14">
        <f t="shared" si="2"/>
        <v>2.189933917591349</v>
      </c>
      <c r="P14" s="15">
        <v>1424</v>
      </c>
      <c r="Q14" s="16">
        <f t="shared" si="3"/>
        <v>174.07514044943821</v>
      </c>
      <c r="R14" s="17" t="s">
        <v>1101</v>
      </c>
      <c r="S14" s="18">
        <f>ABS(O17-O14)*100</f>
        <v>6.0405860566395742</v>
      </c>
      <c r="T14" s="10" t="s">
        <v>43</v>
      </c>
      <c r="U14" s="10" t="s">
        <v>31</v>
      </c>
      <c r="V14" s="12">
        <v>12117</v>
      </c>
      <c r="W14" s="10" t="s">
        <v>31</v>
      </c>
      <c r="X14" s="10" t="s">
        <v>1102</v>
      </c>
      <c r="Y14" s="10" t="s">
        <v>33</v>
      </c>
      <c r="Z14" s="10">
        <v>43</v>
      </c>
    </row>
    <row r="15" spans="1:26" x14ac:dyDescent="0.3">
      <c r="A15" s="56" t="s">
        <v>1101</v>
      </c>
      <c r="B15" s="19" t="s">
        <v>1123</v>
      </c>
      <c r="C15" s="19" t="s">
        <v>1124</v>
      </c>
      <c r="D15" s="20">
        <v>45145</v>
      </c>
      <c r="E15" s="21">
        <v>200000</v>
      </c>
      <c r="F15" s="19" t="s">
        <v>27</v>
      </c>
      <c r="G15" s="19" t="s">
        <v>28</v>
      </c>
      <c r="H15" s="21">
        <v>200000</v>
      </c>
      <c r="I15" s="21">
        <v>72300</v>
      </c>
      <c r="J15" s="22">
        <f t="shared" si="0"/>
        <v>36.15</v>
      </c>
      <c r="K15" s="21">
        <v>178131</v>
      </c>
      <c r="L15" s="21">
        <v>11392</v>
      </c>
      <c r="M15" s="21">
        <f t="shared" si="1"/>
        <v>188608</v>
      </c>
      <c r="N15" s="21">
        <v>85507</v>
      </c>
      <c r="O15" s="23">
        <f t="shared" si="2"/>
        <v>2.2057609318535323</v>
      </c>
      <c r="P15" s="24">
        <v>1190</v>
      </c>
      <c r="Q15" s="25">
        <f t="shared" si="3"/>
        <v>158.49411764705883</v>
      </c>
      <c r="R15" s="26" t="s">
        <v>1101</v>
      </c>
      <c r="S15" s="27">
        <f>ABS(O21-O15)*100</f>
        <v>28.939172836178685</v>
      </c>
      <c r="T15" s="19" t="s">
        <v>43</v>
      </c>
      <c r="U15" s="19" t="s">
        <v>36</v>
      </c>
      <c r="V15" s="21">
        <v>11392</v>
      </c>
      <c r="W15" s="19" t="s">
        <v>31</v>
      </c>
      <c r="X15" s="19" t="s">
        <v>1102</v>
      </c>
      <c r="Y15" s="19" t="s">
        <v>33</v>
      </c>
      <c r="Z15" s="19">
        <v>45</v>
      </c>
    </row>
    <row r="16" spans="1:26" x14ac:dyDescent="0.3">
      <c r="A16" s="55" t="s">
        <v>1101</v>
      </c>
      <c r="B16" s="10" t="s">
        <v>1113</v>
      </c>
      <c r="C16" s="10" t="s">
        <v>1114</v>
      </c>
      <c r="D16" s="11">
        <v>45257</v>
      </c>
      <c r="E16" s="12">
        <v>215000</v>
      </c>
      <c r="F16" s="10" t="s">
        <v>27</v>
      </c>
      <c r="G16" s="10" t="s">
        <v>28</v>
      </c>
      <c r="H16" s="12">
        <v>215000</v>
      </c>
      <c r="I16" s="12">
        <v>76800</v>
      </c>
      <c r="J16" s="13">
        <f t="shared" si="0"/>
        <v>35.720930232558139</v>
      </c>
      <c r="K16" s="12">
        <v>188304</v>
      </c>
      <c r="L16" s="12">
        <v>10850</v>
      </c>
      <c r="M16" s="12">
        <f t="shared" si="1"/>
        <v>204150</v>
      </c>
      <c r="N16" s="12">
        <v>91002</v>
      </c>
      <c r="O16" s="14">
        <f t="shared" si="2"/>
        <v>2.2433572888507944</v>
      </c>
      <c r="P16" s="15">
        <v>1080</v>
      </c>
      <c r="Q16" s="16">
        <f t="shared" si="3"/>
        <v>189.02777777777777</v>
      </c>
      <c r="R16" s="17" t="s">
        <v>1101</v>
      </c>
      <c r="S16" s="18">
        <f>ABS(O28-O16)*100</f>
        <v>224.33572888507945</v>
      </c>
      <c r="T16" s="10" t="s">
        <v>43</v>
      </c>
      <c r="U16" s="10" t="s">
        <v>36</v>
      </c>
      <c r="V16" s="12">
        <v>10850</v>
      </c>
      <c r="W16" s="10" t="s">
        <v>31</v>
      </c>
      <c r="X16" s="10" t="s">
        <v>1102</v>
      </c>
      <c r="Y16" s="10" t="s">
        <v>33</v>
      </c>
      <c r="Z16" s="10">
        <v>45</v>
      </c>
    </row>
    <row r="17" spans="1:26" x14ac:dyDescent="0.3">
      <c r="A17" s="56" t="s">
        <v>1101</v>
      </c>
      <c r="B17" s="19" t="s">
        <v>1103</v>
      </c>
      <c r="C17" s="19" t="s">
        <v>1104</v>
      </c>
      <c r="D17" s="20">
        <v>45646</v>
      </c>
      <c r="E17" s="21">
        <v>220000</v>
      </c>
      <c r="F17" s="19" t="s">
        <v>27</v>
      </c>
      <c r="G17" s="19" t="s">
        <v>28</v>
      </c>
      <c r="H17" s="21">
        <v>220000</v>
      </c>
      <c r="I17" s="21">
        <v>84100</v>
      </c>
      <c r="J17" s="22">
        <f t="shared" si="0"/>
        <v>38.227272727272727</v>
      </c>
      <c r="K17" s="21">
        <v>192600</v>
      </c>
      <c r="L17" s="21">
        <v>14688</v>
      </c>
      <c r="M17" s="21">
        <f t="shared" si="1"/>
        <v>205312</v>
      </c>
      <c r="N17" s="21">
        <v>91236</v>
      </c>
      <c r="O17" s="23">
        <f t="shared" si="2"/>
        <v>2.2503397781577448</v>
      </c>
      <c r="P17" s="24">
        <v>1080</v>
      </c>
      <c r="Q17" s="25">
        <f t="shared" si="3"/>
        <v>190.1037037037037</v>
      </c>
      <c r="R17" s="26" t="s">
        <v>1101</v>
      </c>
      <c r="S17" s="27">
        <f>ABS(O35-O17)*100</f>
        <v>225.03397781577448</v>
      </c>
      <c r="T17" s="19" t="s">
        <v>43</v>
      </c>
      <c r="U17" s="19" t="s">
        <v>31</v>
      </c>
      <c r="V17" s="21">
        <v>12788</v>
      </c>
      <c r="W17" s="19" t="s">
        <v>31</v>
      </c>
      <c r="X17" s="19" t="s">
        <v>1102</v>
      </c>
      <c r="Y17" s="19" t="s">
        <v>33</v>
      </c>
      <c r="Z17" s="19">
        <v>45</v>
      </c>
    </row>
    <row r="18" spans="1:26" ht="15" thickBot="1" x14ac:dyDescent="0.35">
      <c r="A18" s="56" t="s">
        <v>1101</v>
      </c>
      <c r="B18" s="19" t="s">
        <v>1111</v>
      </c>
      <c r="C18" s="19" t="s">
        <v>1112</v>
      </c>
      <c r="D18" s="20">
        <v>45250</v>
      </c>
      <c r="E18" s="21">
        <v>220000</v>
      </c>
      <c r="F18" s="19" t="s">
        <v>27</v>
      </c>
      <c r="G18" s="19" t="s">
        <v>28</v>
      </c>
      <c r="H18" s="21">
        <v>220000</v>
      </c>
      <c r="I18" s="21">
        <v>78400</v>
      </c>
      <c r="J18" s="22">
        <f t="shared" si="0"/>
        <v>35.63636363636364</v>
      </c>
      <c r="K18" s="21">
        <v>190881</v>
      </c>
      <c r="L18" s="21">
        <v>17600</v>
      </c>
      <c r="M18" s="21">
        <f t="shared" si="1"/>
        <v>202400</v>
      </c>
      <c r="N18" s="21">
        <v>88862</v>
      </c>
      <c r="O18" s="23">
        <f t="shared" si="2"/>
        <v>2.2776890009227793</v>
      </c>
      <c r="P18" s="24">
        <v>1080</v>
      </c>
      <c r="Q18" s="25">
        <f t="shared" si="3"/>
        <v>187.40740740740742</v>
      </c>
      <c r="R18" s="26" t="s">
        <v>1101</v>
      </c>
      <c r="S18" s="27">
        <f>ABS(O31-O18)*100</f>
        <v>227.76890009227793</v>
      </c>
      <c r="T18" s="19" t="s">
        <v>43</v>
      </c>
      <c r="U18" s="19" t="s">
        <v>36</v>
      </c>
      <c r="V18" s="21">
        <v>17600</v>
      </c>
      <c r="W18" s="19" t="s">
        <v>31</v>
      </c>
      <c r="X18" s="19" t="s">
        <v>1102</v>
      </c>
      <c r="Y18" s="19" t="s">
        <v>33</v>
      </c>
      <c r="Z18" s="19">
        <v>45</v>
      </c>
    </row>
    <row r="19" spans="1:26" ht="15" thickTop="1" x14ac:dyDescent="0.3">
      <c r="A19" s="57"/>
      <c r="B19" s="37"/>
      <c r="C19" s="37"/>
      <c r="D19" s="38" t="s">
        <v>2766</v>
      </c>
      <c r="E19" s="39">
        <f>+SUM(E2:E18)</f>
        <v>3272200</v>
      </c>
      <c r="F19" s="37"/>
      <c r="G19" s="37"/>
      <c r="H19" s="39">
        <f>+SUM(H2:H18)</f>
        <v>3272200</v>
      </c>
      <c r="I19" s="39">
        <f>+SUM(I2:I18)</f>
        <v>1401700</v>
      </c>
      <c r="J19" s="40"/>
      <c r="K19" s="39">
        <f>+SUM(K2:K18)</f>
        <v>3343734</v>
      </c>
      <c r="L19" s="39"/>
      <c r="M19" s="39">
        <f>+SUM(M2:M18)</f>
        <v>3069766</v>
      </c>
      <c r="N19" s="39">
        <f>+SUM(N2:N18)</f>
        <v>1610914</v>
      </c>
      <c r="O19" s="41"/>
      <c r="P19" s="42"/>
      <c r="Q19" s="43">
        <f>AVERAGE(Q2:Q18)</f>
        <v>155.90525088887739</v>
      </c>
      <c r="R19" s="44"/>
      <c r="S19" s="45">
        <f>ABS(O21-O20)*100</f>
        <v>1.0764062559330601</v>
      </c>
      <c r="T19" s="37"/>
      <c r="U19" s="37"/>
      <c r="V19" s="39"/>
      <c r="W19" s="37"/>
      <c r="X19" s="37"/>
      <c r="Y19" s="37"/>
      <c r="Z19" s="37"/>
    </row>
    <row r="20" spans="1:26" x14ac:dyDescent="0.3">
      <c r="A20" s="58"/>
      <c r="B20" s="28"/>
      <c r="C20" s="28"/>
      <c r="D20" s="29"/>
      <c r="E20" s="30"/>
      <c r="F20" s="28"/>
      <c r="G20" s="28"/>
      <c r="H20" s="30"/>
      <c r="I20" s="30" t="s">
        <v>2767</v>
      </c>
      <c r="J20" s="31">
        <f>I19/H19*100</f>
        <v>42.836623678259272</v>
      </c>
      <c r="K20" s="30"/>
      <c r="L20" s="30"/>
      <c r="M20" s="30"/>
      <c r="N20" s="30" t="s">
        <v>2769</v>
      </c>
      <c r="O20" s="32">
        <f>M19/N19</f>
        <v>1.9056051409324148</v>
      </c>
      <c r="P20" s="33"/>
      <c r="Q20" s="34" t="s">
        <v>2771</v>
      </c>
      <c r="R20" s="35">
        <f>STDEV(O2:O18)</f>
        <v>0.35842419471039477</v>
      </c>
      <c r="S20" s="36"/>
      <c r="T20" s="28"/>
      <c r="U20" s="28"/>
      <c r="V20" s="30"/>
      <c r="W20" s="28"/>
      <c r="X20" s="28"/>
      <c r="Y20" s="28"/>
      <c r="Z20" s="28"/>
    </row>
    <row r="21" spans="1:26" x14ac:dyDescent="0.3">
      <c r="A21" s="59"/>
      <c r="B21" s="46"/>
      <c r="C21" s="46"/>
      <c r="D21" s="47"/>
      <c r="E21" s="48"/>
      <c r="F21" s="46"/>
      <c r="G21" s="46"/>
      <c r="H21" s="48"/>
      <c r="I21" s="48" t="s">
        <v>2768</v>
      </c>
      <c r="J21" s="49">
        <f>STDEV(J2:J18)</f>
        <v>11.146775848105239</v>
      </c>
      <c r="K21" s="48"/>
      <c r="L21" s="48"/>
      <c r="M21" s="48"/>
      <c r="N21" s="48" t="s">
        <v>2770</v>
      </c>
      <c r="O21" s="50">
        <f>AVERAGE(O2:O18)</f>
        <v>1.9163692034917454</v>
      </c>
      <c r="P21" s="51"/>
      <c r="Q21" s="52" t="s">
        <v>2772</v>
      </c>
      <c r="R21" s="54">
        <f>AVERAGE(S2:S18)</f>
        <v>124.07631211276191</v>
      </c>
      <c r="S21" s="53" t="s">
        <v>2773</v>
      </c>
      <c r="T21" s="46">
        <f>+(R21/O21)</f>
        <v>64.745515575332277</v>
      </c>
      <c r="U21" s="46"/>
      <c r="V21" s="48"/>
      <c r="W21" s="46"/>
      <c r="X21" s="46"/>
      <c r="Y21" s="46"/>
      <c r="Z21" s="46"/>
    </row>
  </sheetData>
  <sortState xmlns:xlrd2="http://schemas.microsoft.com/office/spreadsheetml/2017/richdata2" ref="A2:Z18">
    <sortCondition ref="O2:O18"/>
  </sortState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AB34-19F2-4EA1-9EF6-5B813EF28E50}">
  <dimension ref="A1:Z50"/>
  <sheetViews>
    <sheetView topLeftCell="A4" zoomScaleNormal="100" workbookViewId="0">
      <selection activeCell="M53" sqref="M53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5.664062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17.33203125" bestFit="1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0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711</v>
      </c>
      <c r="B2" s="19" t="s">
        <v>1196</v>
      </c>
      <c r="C2" s="19" t="s">
        <v>1197</v>
      </c>
      <c r="D2" s="20">
        <v>45336</v>
      </c>
      <c r="E2" s="21">
        <v>165900</v>
      </c>
      <c r="F2" s="19" t="s">
        <v>27</v>
      </c>
      <c r="G2" s="19" t="s">
        <v>28</v>
      </c>
      <c r="H2" s="21">
        <v>165900</v>
      </c>
      <c r="I2" s="21">
        <v>74500</v>
      </c>
      <c r="J2" s="22">
        <f t="shared" ref="J2:J40" si="0">I2/H2*100</f>
        <v>44.906570223025923</v>
      </c>
      <c r="K2" s="21">
        <v>200830</v>
      </c>
      <c r="L2" s="21">
        <v>8013</v>
      </c>
      <c r="M2" s="21">
        <f t="shared" ref="M2:M40" si="1">H2-L2</f>
        <v>157887</v>
      </c>
      <c r="N2" s="21">
        <v>98376</v>
      </c>
      <c r="O2" s="23">
        <f t="shared" ref="O2:O40" si="2">M2/N2</f>
        <v>1.604934130275677</v>
      </c>
      <c r="P2" s="24">
        <v>1389</v>
      </c>
      <c r="Q2" s="25">
        <f t="shared" ref="Q2:Q40" si="3">M2/P2</f>
        <v>113.6695464362851</v>
      </c>
      <c r="R2" s="26" t="s">
        <v>711</v>
      </c>
      <c r="S2" s="27">
        <f>ABS(O5-O2)*100</f>
        <v>19.764226859047461</v>
      </c>
      <c r="T2" s="19" t="s">
        <v>52</v>
      </c>
      <c r="U2" s="19" t="s">
        <v>36</v>
      </c>
      <c r="V2" s="21">
        <v>8013</v>
      </c>
      <c r="W2" s="19" t="s">
        <v>31</v>
      </c>
      <c r="X2" s="19" t="s">
        <v>712</v>
      </c>
      <c r="Y2" s="19" t="s">
        <v>33</v>
      </c>
      <c r="Z2" s="19">
        <v>45</v>
      </c>
    </row>
    <row r="3" spans="1:26" x14ac:dyDescent="0.3">
      <c r="A3" s="56" t="s">
        <v>711</v>
      </c>
      <c r="B3" s="19" t="s">
        <v>731</v>
      </c>
      <c r="C3" s="19" t="s">
        <v>732</v>
      </c>
      <c r="D3" s="20">
        <v>45250</v>
      </c>
      <c r="E3" s="21">
        <v>134000</v>
      </c>
      <c r="F3" s="19" t="s">
        <v>27</v>
      </c>
      <c r="G3" s="19" t="s">
        <v>28</v>
      </c>
      <c r="H3" s="21">
        <v>134000</v>
      </c>
      <c r="I3" s="21">
        <v>57000</v>
      </c>
      <c r="J3" s="22">
        <f t="shared" si="0"/>
        <v>42.537313432835823</v>
      </c>
      <c r="K3" s="21">
        <v>154893</v>
      </c>
      <c r="L3" s="21">
        <v>6895</v>
      </c>
      <c r="M3" s="21">
        <f t="shared" si="1"/>
        <v>127105</v>
      </c>
      <c r="N3" s="21">
        <v>75509</v>
      </c>
      <c r="O3" s="23">
        <f t="shared" si="2"/>
        <v>1.6833092743911322</v>
      </c>
      <c r="P3" s="24">
        <v>957</v>
      </c>
      <c r="Q3" s="25">
        <f t="shared" si="3"/>
        <v>132.81609195402299</v>
      </c>
      <c r="R3" s="26" t="s">
        <v>711</v>
      </c>
      <c r="S3" s="27">
        <f>ABS(O37-O3)*100</f>
        <v>86.324155151061774</v>
      </c>
      <c r="T3" s="19" t="s">
        <v>30</v>
      </c>
      <c r="U3" s="19" t="s">
        <v>36</v>
      </c>
      <c r="V3" s="21">
        <v>6895</v>
      </c>
      <c r="W3" s="19" t="s">
        <v>31</v>
      </c>
      <c r="X3" s="19" t="s">
        <v>712</v>
      </c>
      <c r="Y3" s="19" t="s">
        <v>33</v>
      </c>
      <c r="Z3" s="19">
        <v>45</v>
      </c>
    </row>
    <row r="4" spans="1:26" x14ac:dyDescent="0.3">
      <c r="A4" s="55" t="s">
        <v>711</v>
      </c>
      <c r="B4" s="10" t="s">
        <v>1155</v>
      </c>
      <c r="C4" s="10" t="s">
        <v>1156</v>
      </c>
      <c r="D4" s="11">
        <v>45260</v>
      </c>
      <c r="E4" s="12">
        <v>114000</v>
      </c>
      <c r="F4" s="10" t="s">
        <v>27</v>
      </c>
      <c r="G4" s="10" t="s">
        <v>28</v>
      </c>
      <c r="H4" s="12">
        <v>114000</v>
      </c>
      <c r="I4" s="12">
        <v>47900</v>
      </c>
      <c r="J4" s="13">
        <f t="shared" si="0"/>
        <v>42.017543859649123</v>
      </c>
      <c r="K4" s="12">
        <v>127577</v>
      </c>
      <c r="L4" s="12">
        <v>8923</v>
      </c>
      <c r="M4" s="12">
        <f t="shared" si="1"/>
        <v>105077</v>
      </c>
      <c r="N4" s="12">
        <v>60537</v>
      </c>
      <c r="O4" s="14">
        <f t="shared" si="2"/>
        <v>1.7357483852850324</v>
      </c>
      <c r="P4" s="15">
        <v>707</v>
      </c>
      <c r="Q4" s="16">
        <f t="shared" si="3"/>
        <v>148.62376237623764</v>
      </c>
      <c r="R4" s="17" t="s">
        <v>711</v>
      </c>
      <c r="S4" s="18">
        <f>ABS(O21-O4)*100</f>
        <v>38.68275737101299</v>
      </c>
      <c r="T4" s="10" t="s">
        <v>30</v>
      </c>
      <c r="U4" s="10" t="s">
        <v>36</v>
      </c>
      <c r="V4" s="12">
        <v>8923</v>
      </c>
      <c r="W4" s="10" t="s">
        <v>31</v>
      </c>
      <c r="X4" s="10" t="s">
        <v>712</v>
      </c>
      <c r="Y4" s="10" t="s">
        <v>33</v>
      </c>
      <c r="Z4" s="10">
        <v>45</v>
      </c>
    </row>
    <row r="5" spans="1:26" x14ac:dyDescent="0.3">
      <c r="A5" s="55" t="s">
        <v>711</v>
      </c>
      <c r="B5" s="10" t="s">
        <v>735</v>
      </c>
      <c r="C5" s="10" t="s">
        <v>736</v>
      </c>
      <c r="D5" s="11">
        <v>45197</v>
      </c>
      <c r="E5" s="12">
        <v>195000</v>
      </c>
      <c r="F5" s="10" t="s">
        <v>27</v>
      </c>
      <c r="G5" s="10" t="s">
        <v>28</v>
      </c>
      <c r="H5" s="12">
        <v>195000</v>
      </c>
      <c r="I5" s="12">
        <v>87000</v>
      </c>
      <c r="J5" s="13">
        <f t="shared" si="0"/>
        <v>44.61538461538462</v>
      </c>
      <c r="K5" s="12">
        <v>211217</v>
      </c>
      <c r="L5" s="12">
        <v>9313</v>
      </c>
      <c r="M5" s="12">
        <f t="shared" si="1"/>
        <v>185687</v>
      </c>
      <c r="N5" s="12">
        <v>103012</v>
      </c>
      <c r="O5" s="14">
        <f t="shared" si="2"/>
        <v>1.8025763988661516</v>
      </c>
      <c r="P5" s="15">
        <v>1652</v>
      </c>
      <c r="Q5" s="16">
        <f t="shared" si="3"/>
        <v>112.40133171912834</v>
      </c>
      <c r="R5" s="17" t="s">
        <v>711</v>
      </c>
      <c r="S5" s="18">
        <f>ABS(O37-O5)*100</f>
        <v>74.397442703559832</v>
      </c>
      <c r="T5" s="10" t="s">
        <v>52</v>
      </c>
      <c r="U5" s="10" t="s">
        <v>36</v>
      </c>
      <c r="V5" s="12">
        <v>6895</v>
      </c>
      <c r="W5" s="10" t="s">
        <v>31</v>
      </c>
      <c r="X5" s="10" t="s">
        <v>712</v>
      </c>
      <c r="Y5" s="10" t="s">
        <v>33</v>
      </c>
      <c r="Z5" s="10">
        <v>47</v>
      </c>
    </row>
    <row r="6" spans="1:26" x14ac:dyDescent="0.3">
      <c r="A6" s="55" t="s">
        <v>711</v>
      </c>
      <c r="B6" s="10" t="s">
        <v>1179</v>
      </c>
      <c r="C6" s="10" t="s">
        <v>1180</v>
      </c>
      <c r="D6" s="11">
        <v>45533</v>
      </c>
      <c r="E6" s="12">
        <v>145000</v>
      </c>
      <c r="F6" s="10" t="s">
        <v>27</v>
      </c>
      <c r="G6" s="10" t="s">
        <v>28</v>
      </c>
      <c r="H6" s="12">
        <v>145000</v>
      </c>
      <c r="I6" s="12">
        <v>68900</v>
      </c>
      <c r="J6" s="13">
        <f t="shared" si="0"/>
        <v>47.517241379310342</v>
      </c>
      <c r="K6" s="12">
        <v>156074</v>
      </c>
      <c r="L6" s="12">
        <v>12927</v>
      </c>
      <c r="M6" s="12">
        <f t="shared" si="1"/>
        <v>132073</v>
      </c>
      <c r="N6" s="12">
        <v>73034</v>
      </c>
      <c r="O6" s="14">
        <f t="shared" si="2"/>
        <v>1.8083769203384725</v>
      </c>
      <c r="P6" s="15">
        <v>957</v>
      </c>
      <c r="Q6" s="16">
        <f t="shared" si="3"/>
        <v>138.00731452455591</v>
      </c>
      <c r="R6" s="17" t="s">
        <v>711</v>
      </c>
      <c r="S6" s="18">
        <f>ABS(O11-O6)*100</f>
        <v>13.107243153659208</v>
      </c>
      <c r="T6" s="10" t="s">
        <v>30</v>
      </c>
      <c r="U6" s="10" t="s">
        <v>36</v>
      </c>
      <c r="V6" s="12">
        <v>12927</v>
      </c>
      <c r="W6" s="10" t="s">
        <v>31</v>
      </c>
      <c r="X6" s="10" t="s">
        <v>712</v>
      </c>
      <c r="Y6" s="10" t="s">
        <v>33</v>
      </c>
      <c r="Z6" s="10">
        <v>45</v>
      </c>
    </row>
    <row r="7" spans="1:26" x14ac:dyDescent="0.3">
      <c r="A7" s="56" t="s">
        <v>711</v>
      </c>
      <c r="B7" s="19" t="s">
        <v>725</v>
      </c>
      <c r="C7" s="19" t="s">
        <v>726</v>
      </c>
      <c r="D7" s="20">
        <v>45448</v>
      </c>
      <c r="E7" s="21">
        <v>140000</v>
      </c>
      <c r="F7" s="19" t="s">
        <v>27</v>
      </c>
      <c r="G7" s="19" t="s">
        <v>28</v>
      </c>
      <c r="H7" s="21">
        <v>140000</v>
      </c>
      <c r="I7" s="21">
        <v>65900</v>
      </c>
      <c r="J7" s="22">
        <f t="shared" si="0"/>
        <v>47.071428571428569</v>
      </c>
      <c r="K7" s="21">
        <v>149392</v>
      </c>
      <c r="L7" s="21">
        <v>8119</v>
      </c>
      <c r="M7" s="21">
        <f t="shared" si="1"/>
        <v>131881</v>
      </c>
      <c r="N7" s="21">
        <v>72078</v>
      </c>
      <c r="O7" s="23">
        <f t="shared" si="2"/>
        <v>1.8296983823080553</v>
      </c>
      <c r="P7" s="24">
        <v>957</v>
      </c>
      <c r="Q7" s="25">
        <f t="shared" si="3"/>
        <v>137.80668756530827</v>
      </c>
      <c r="R7" s="26" t="s">
        <v>711</v>
      </c>
      <c r="S7" s="27">
        <f>ABS(O44-O7)*100</f>
        <v>182.96983823080552</v>
      </c>
      <c r="T7" s="19" t="s">
        <v>30</v>
      </c>
      <c r="U7" s="19" t="s">
        <v>36</v>
      </c>
      <c r="V7" s="21">
        <v>8119</v>
      </c>
      <c r="W7" s="19" t="s">
        <v>31</v>
      </c>
      <c r="X7" s="19" t="s">
        <v>712</v>
      </c>
      <c r="Y7" s="19" t="s">
        <v>33</v>
      </c>
      <c r="Z7" s="19">
        <v>45</v>
      </c>
    </row>
    <row r="8" spans="1:26" x14ac:dyDescent="0.3">
      <c r="A8" s="55" t="s">
        <v>711</v>
      </c>
      <c r="B8" s="10" t="s">
        <v>737</v>
      </c>
      <c r="C8" s="10" t="s">
        <v>738</v>
      </c>
      <c r="D8" s="11">
        <v>45268</v>
      </c>
      <c r="E8" s="12">
        <v>136000</v>
      </c>
      <c r="F8" s="10" t="s">
        <v>27</v>
      </c>
      <c r="G8" s="10" t="s">
        <v>28</v>
      </c>
      <c r="H8" s="12">
        <v>136000</v>
      </c>
      <c r="I8" s="12">
        <v>51600</v>
      </c>
      <c r="J8" s="13">
        <f t="shared" si="0"/>
        <v>37.941176470588232</v>
      </c>
      <c r="K8" s="12">
        <v>138901</v>
      </c>
      <c r="L8" s="12">
        <v>7638</v>
      </c>
      <c r="M8" s="12">
        <f t="shared" si="1"/>
        <v>128362</v>
      </c>
      <c r="N8" s="12">
        <v>66970</v>
      </c>
      <c r="O8" s="14">
        <f t="shared" si="2"/>
        <v>1.9167089741675376</v>
      </c>
      <c r="P8" s="15">
        <v>971</v>
      </c>
      <c r="Q8" s="16">
        <f t="shared" si="3"/>
        <v>132.19567456230689</v>
      </c>
      <c r="R8" s="17" t="s">
        <v>711</v>
      </c>
      <c r="S8" s="18">
        <f>ABS(O39-O8)*100</f>
        <v>70.234903796743126</v>
      </c>
      <c r="T8" s="10" t="s">
        <v>30</v>
      </c>
      <c r="U8" s="10" t="s">
        <v>36</v>
      </c>
      <c r="V8" s="12">
        <v>7638</v>
      </c>
      <c r="W8" s="10" t="s">
        <v>31</v>
      </c>
      <c r="X8" s="10" t="s">
        <v>712</v>
      </c>
      <c r="Y8" s="10" t="s">
        <v>33</v>
      </c>
      <c r="Z8" s="10">
        <v>45</v>
      </c>
    </row>
    <row r="9" spans="1:26" x14ac:dyDescent="0.3">
      <c r="A9" s="55" t="s">
        <v>711</v>
      </c>
      <c r="B9" s="10" t="s">
        <v>745</v>
      </c>
      <c r="C9" s="10" t="s">
        <v>746</v>
      </c>
      <c r="D9" s="11">
        <v>45344</v>
      </c>
      <c r="E9" s="12">
        <v>152000</v>
      </c>
      <c r="F9" s="10" t="s">
        <v>27</v>
      </c>
      <c r="G9" s="10" t="s">
        <v>28</v>
      </c>
      <c r="H9" s="12">
        <v>152000</v>
      </c>
      <c r="I9" s="12">
        <v>57600</v>
      </c>
      <c r="J9" s="13">
        <f t="shared" si="0"/>
        <v>37.894736842105267</v>
      </c>
      <c r="K9" s="12">
        <v>154290</v>
      </c>
      <c r="L9" s="12">
        <v>7933</v>
      </c>
      <c r="M9" s="12">
        <f t="shared" si="1"/>
        <v>144067</v>
      </c>
      <c r="N9" s="12">
        <v>74671</v>
      </c>
      <c r="O9" s="14">
        <f t="shared" si="2"/>
        <v>1.9293567784012535</v>
      </c>
      <c r="P9" s="15">
        <v>957</v>
      </c>
      <c r="Q9" s="16">
        <f t="shared" si="3"/>
        <v>150.54022988505747</v>
      </c>
      <c r="R9" s="17" t="s">
        <v>711</v>
      </c>
      <c r="S9" s="18">
        <f>ABS(O36-O9)*100</f>
        <v>57.458714554473687</v>
      </c>
      <c r="T9" s="10" t="s">
        <v>30</v>
      </c>
      <c r="U9" s="10" t="s">
        <v>36</v>
      </c>
      <c r="V9" s="12">
        <v>7593</v>
      </c>
      <c r="W9" s="10" t="s">
        <v>31</v>
      </c>
      <c r="X9" s="10" t="s">
        <v>712</v>
      </c>
      <c r="Y9" s="10" t="s">
        <v>33</v>
      </c>
      <c r="Z9" s="10">
        <v>45</v>
      </c>
    </row>
    <row r="10" spans="1:26" x14ac:dyDescent="0.3">
      <c r="A10" s="56" t="s">
        <v>711</v>
      </c>
      <c r="B10" s="19" t="s">
        <v>1181</v>
      </c>
      <c r="C10" s="19" t="s">
        <v>1182</v>
      </c>
      <c r="D10" s="20">
        <v>45237</v>
      </c>
      <c r="E10" s="21">
        <v>145000</v>
      </c>
      <c r="F10" s="19" t="s">
        <v>27</v>
      </c>
      <c r="G10" s="19" t="s">
        <v>28</v>
      </c>
      <c r="H10" s="21">
        <v>145000</v>
      </c>
      <c r="I10" s="21">
        <v>53400</v>
      </c>
      <c r="J10" s="22">
        <f t="shared" si="0"/>
        <v>36.827586206896548</v>
      </c>
      <c r="K10" s="21">
        <v>146994</v>
      </c>
      <c r="L10" s="21">
        <v>9796</v>
      </c>
      <c r="M10" s="21">
        <f t="shared" si="1"/>
        <v>135204</v>
      </c>
      <c r="N10" s="21">
        <v>69998</v>
      </c>
      <c r="O10" s="23">
        <f t="shared" si="2"/>
        <v>1.9315409011686049</v>
      </c>
      <c r="P10" s="24">
        <v>957</v>
      </c>
      <c r="Q10" s="25">
        <f t="shared" si="3"/>
        <v>141.27899686520377</v>
      </c>
      <c r="R10" s="26" t="s">
        <v>711</v>
      </c>
      <c r="S10" s="27">
        <f>ABS(O14-O10)*100</f>
        <v>3.4238013758417285</v>
      </c>
      <c r="T10" s="19" t="s">
        <v>30</v>
      </c>
      <c r="U10" s="19" t="s">
        <v>36</v>
      </c>
      <c r="V10" s="21">
        <v>9090</v>
      </c>
      <c r="W10" s="19" t="s">
        <v>31</v>
      </c>
      <c r="X10" s="19" t="s">
        <v>712</v>
      </c>
      <c r="Y10" s="19" t="s">
        <v>33</v>
      </c>
      <c r="Z10" s="19">
        <v>45</v>
      </c>
    </row>
    <row r="11" spans="1:26" x14ac:dyDescent="0.3">
      <c r="A11" s="56" t="s">
        <v>711</v>
      </c>
      <c r="B11" s="19" t="s">
        <v>741</v>
      </c>
      <c r="C11" s="19" t="s">
        <v>742</v>
      </c>
      <c r="D11" s="20">
        <v>45107</v>
      </c>
      <c r="E11" s="21">
        <v>140000</v>
      </c>
      <c r="F11" s="19" t="s">
        <v>27</v>
      </c>
      <c r="G11" s="19" t="s">
        <v>28</v>
      </c>
      <c r="H11" s="21">
        <v>140000</v>
      </c>
      <c r="I11" s="21">
        <v>51300</v>
      </c>
      <c r="J11" s="22">
        <f t="shared" si="0"/>
        <v>36.642857142857146</v>
      </c>
      <c r="K11" s="21">
        <v>141394</v>
      </c>
      <c r="L11" s="21">
        <v>8484</v>
      </c>
      <c r="M11" s="21">
        <f t="shared" si="1"/>
        <v>131516</v>
      </c>
      <c r="N11" s="21">
        <v>67811</v>
      </c>
      <c r="O11" s="23">
        <f t="shared" si="2"/>
        <v>1.9394493518750646</v>
      </c>
      <c r="P11" s="24">
        <v>957</v>
      </c>
      <c r="Q11" s="25">
        <f t="shared" si="3"/>
        <v>137.42528735632183</v>
      </c>
      <c r="R11" s="26" t="s">
        <v>711</v>
      </c>
      <c r="S11" s="27">
        <f>ABS(O40-O11)*100</f>
        <v>70.569761896236983</v>
      </c>
      <c r="T11" s="19" t="s">
        <v>30</v>
      </c>
      <c r="U11" s="19" t="s">
        <v>36</v>
      </c>
      <c r="V11" s="21">
        <v>7456</v>
      </c>
      <c r="W11" s="19" t="s">
        <v>31</v>
      </c>
      <c r="X11" s="19" t="s">
        <v>712</v>
      </c>
      <c r="Y11" s="19" t="s">
        <v>33</v>
      </c>
      <c r="Z11" s="19">
        <v>45</v>
      </c>
    </row>
    <row r="12" spans="1:26" x14ac:dyDescent="0.3">
      <c r="A12" s="56" t="s">
        <v>711</v>
      </c>
      <c r="B12" s="19" t="s">
        <v>1149</v>
      </c>
      <c r="C12" s="19" t="s">
        <v>1150</v>
      </c>
      <c r="D12" s="20">
        <v>45496</v>
      </c>
      <c r="E12" s="21">
        <v>185000</v>
      </c>
      <c r="F12" s="19" t="s">
        <v>27</v>
      </c>
      <c r="G12" s="19" t="s">
        <v>28</v>
      </c>
      <c r="H12" s="21">
        <v>185000</v>
      </c>
      <c r="I12" s="21">
        <v>84600</v>
      </c>
      <c r="J12" s="22">
        <f t="shared" si="0"/>
        <v>45.729729729729726</v>
      </c>
      <c r="K12" s="21">
        <v>186509</v>
      </c>
      <c r="L12" s="21">
        <v>9029</v>
      </c>
      <c r="M12" s="21">
        <f t="shared" si="1"/>
        <v>175971</v>
      </c>
      <c r="N12" s="21">
        <v>90551</v>
      </c>
      <c r="O12" s="23">
        <f t="shared" si="2"/>
        <v>1.9433357997150777</v>
      </c>
      <c r="P12" s="24">
        <v>1224</v>
      </c>
      <c r="Q12" s="25">
        <f t="shared" si="3"/>
        <v>143.76715686274511</v>
      </c>
      <c r="R12" s="26" t="s">
        <v>711</v>
      </c>
      <c r="S12" s="27">
        <f>ABS(O32-O12)*100</f>
        <v>47.786362203922629</v>
      </c>
      <c r="T12" s="19" t="s">
        <v>30</v>
      </c>
      <c r="U12" s="19" t="s">
        <v>36</v>
      </c>
      <c r="V12" s="21">
        <v>9029</v>
      </c>
      <c r="W12" s="19" t="s">
        <v>31</v>
      </c>
      <c r="X12" s="19" t="s">
        <v>712</v>
      </c>
      <c r="Y12" s="19" t="s">
        <v>33</v>
      </c>
      <c r="Z12" s="19">
        <v>43</v>
      </c>
    </row>
    <row r="13" spans="1:26" x14ac:dyDescent="0.3">
      <c r="A13" s="55" t="s">
        <v>711</v>
      </c>
      <c r="B13" s="10" t="s">
        <v>1147</v>
      </c>
      <c r="C13" s="10" t="s">
        <v>1148</v>
      </c>
      <c r="D13" s="11">
        <v>45418</v>
      </c>
      <c r="E13" s="12">
        <v>170000</v>
      </c>
      <c r="F13" s="10" t="s">
        <v>27</v>
      </c>
      <c r="G13" s="10" t="s">
        <v>28</v>
      </c>
      <c r="H13" s="12">
        <v>170000</v>
      </c>
      <c r="I13" s="12">
        <v>75000</v>
      </c>
      <c r="J13" s="13">
        <f t="shared" si="0"/>
        <v>44.117647058823529</v>
      </c>
      <c r="K13" s="12">
        <v>170584</v>
      </c>
      <c r="L13" s="12">
        <v>9850</v>
      </c>
      <c r="M13" s="12">
        <f t="shared" si="1"/>
        <v>160150</v>
      </c>
      <c r="N13" s="12">
        <v>82007</v>
      </c>
      <c r="O13" s="14">
        <f t="shared" si="2"/>
        <v>1.9528820710427159</v>
      </c>
      <c r="P13" s="15">
        <v>1044</v>
      </c>
      <c r="Q13" s="16">
        <f t="shared" si="3"/>
        <v>153.40038314176246</v>
      </c>
      <c r="R13" s="17" t="s">
        <v>711</v>
      </c>
      <c r="S13" s="18">
        <f>ABS(O34-O13)*100</f>
        <v>52.888477613323559</v>
      </c>
      <c r="T13" s="10" t="s">
        <v>30</v>
      </c>
      <c r="U13" s="10" t="s">
        <v>36</v>
      </c>
      <c r="V13" s="12">
        <v>9850</v>
      </c>
      <c r="W13" s="10" t="s">
        <v>31</v>
      </c>
      <c r="X13" s="10" t="s">
        <v>712</v>
      </c>
      <c r="Y13" s="10" t="s">
        <v>33</v>
      </c>
      <c r="Z13" s="10">
        <v>45</v>
      </c>
    </row>
    <row r="14" spans="1:26" x14ac:dyDescent="0.3">
      <c r="A14" s="55" t="s">
        <v>711</v>
      </c>
      <c r="B14" s="10" t="s">
        <v>1169</v>
      </c>
      <c r="C14" s="10" t="s">
        <v>1170</v>
      </c>
      <c r="D14" s="11">
        <v>45176</v>
      </c>
      <c r="E14" s="12">
        <v>145000</v>
      </c>
      <c r="F14" s="10" t="s">
        <v>27</v>
      </c>
      <c r="G14" s="10" t="s">
        <v>28</v>
      </c>
      <c r="H14" s="12">
        <v>145000</v>
      </c>
      <c r="I14" s="12">
        <v>55900</v>
      </c>
      <c r="J14" s="13">
        <f t="shared" si="0"/>
        <v>38.551724137931039</v>
      </c>
      <c r="K14" s="12">
        <v>144604</v>
      </c>
      <c r="L14" s="12">
        <v>9778</v>
      </c>
      <c r="M14" s="12">
        <f t="shared" si="1"/>
        <v>135222</v>
      </c>
      <c r="N14" s="12">
        <v>68788</v>
      </c>
      <c r="O14" s="14">
        <f t="shared" si="2"/>
        <v>1.9657789149270222</v>
      </c>
      <c r="P14" s="15">
        <v>945</v>
      </c>
      <c r="Q14" s="16">
        <f t="shared" si="3"/>
        <v>143.09206349206349</v>
      </c>
      <c r="R14" s="17" t="s">
        <v>711</v>
      </c>
      <c r="S14" s="18">
        <f>ABS(O24-O14)*100</f>
        <v>23.003277730633954</v>
      </c>
      <c r="T14" s="10" t="s">
        <v>30</v>
      </c>
      <c r="U14" s="10" t="s">
        <v>36</v>
      </c>
      <c r="V14" s="12">
        <v>9778</v>
      </c>
      <c r="W14" s="10" t="s">
        <v>31</v>
      </c>
      <c r="X14" s="10" t="s">
        <v>712</v>
      </c>
      <c r="Y14" s="10" t="s">
        <v>33</v>
      </c>
      <c r="Z14" s="10">
        <v>45</v>
      </c>
    </row>
    <row r="15" spans="1:26" x14ac:dyDescent="0.3">
      <c r="A15" s="55" t="s">
        <v>711</v>
      </c>
      <c r="B15" s="10" t="s">
        <v>1171</v>
      </c>
      <c r="C15" s="10" t="s">
        <v>1172</v>
      </c>
      <c r="D15" s="11">
        <v>45184</v>
      </c>
      <c r="E15" s="12">
        <v>150000</v>
      </c>
      <c r="F15" s="10" t="s">
        <v>27</v>
      </c>
      <c r="G15" s="10" t="s">
        <v>28</v>
      </c>
      <c r="H15" s="12">
        <v>150000</v>
      </c>
      <c r="I15" s="12">
        <v>57400</v>
      </c>
      <c r="J15" s="13">
        <f t="shared" si="0"/>
        <v>38.266666666666666</v>
      </c>
      <c r="K15" s="12">
        <v>148081</v>
      </c>
      <c r="L15" s="12">
        <v>6246</v>
      </c>
      <c r="M15" s="12">
        <f t="shared" si="1"/>
        <v>143754</v>
      </c>
      <c r="N15" s="12">
        <v>72364</v>
      </c>
      <c r="O15" s="14">
        <f t="shared" si="2"/>
        <v>1.9865402686418661</v>
      </c>
      <c r="P15" s="15">
        <v>864</v>
      </c>
      <c r="Q15" s="16">
        <f t="shared" si="3"/>
        <v>166.38194444444446</v>
      </c>
      <c r="R15" s="17" t="s">
        <v>711</v>
      </c>
      <c r="S15" s="18">
        <f>ABS(O24-O15)*100</f>
        <v>20.927142359149563</v>
      </c>
      <c r="T15" s="10" t="s">
        <v>30</v>
      </c>
      <c r="U15" s="10" t="s">
        <v>36</v>
      </c>
      <c r="V15" s="12">
        <v>6246</v>
      </c>
      <c r="W15" s="10" t="s">
        <v>31</v>
      </c>
      <c r="X15" s="10" t="s">
        <v>712</v>
      </c>
      <c r="Y15" s="10" t="s">
        <v>33</v>
      </c>
      <c r="Z15" s="10">
        <v>45</v>
      </c>
    </row>
    <row r="16" spans="1:26" x14ac:dyDescent="0.3">
      <c r="A16" s="55" t="s">
        <v>711</v>
      </c>
      <c r="B16" s="10" t="s">
        <v>1145</v>
      </c>
      <c r="C16" s="10" t="s">
        <v>1146</v>
      </c>
      <c r="D16" s="11">
        <v>45310</v>
      </c>
      <c r="E16" s="12">
        <v>175000</v>
      </c>
      <c r="F16" s="10" t="s">
        <v>27</v>
      </c>
      <c r="G16" s="10" t="s">
        <v>28</v>
      </c>
      <c r="H16" s="12">
        <v>175000</v>
      </c>
      <c r="I16" s="12">
        <v>65300</v>
      </c>
      <c r="J16" s="13">
        <f t="shared" si="0"/>
        <v>37.314285714285717</v>
      </c>
      <c r="K16" s="12">
        <v>171407</v>
      </c>
      <c r="L16" s="12">
        <v>6567</v>
      </c>
      <c r="M16" s="12">
        <f t="shared" si="1"/>
        <v>168433</v>
      </c>
      <c r="N16" s="12">
        <v>84102</v>
      </c>
      <c r="O16" s="14">
        <f t="shared" si="2"/>
        <v>2.0027228841169058</v>
      </c>
      <c r="P16" s="15">
        <v>882</v>
      </c>
      <c r="Q16" s="16">
        <f t="shared" si="3"/>
        <v>190.9671201814059</v>
      </c>
      <c r="R16" s="17" t="s">
        <v>711</v>
      </c>
      <c r="S16" s="18">
        <f>ABS(O38-O16)*100</f>
        <v>58.492041452538899</v>
      </c>
      <c r="T16" s="10" t="s">
        <v>30</v>
      </c>
      <c r="U16" s="10" t="s">
        <v>36</v>
      </c>
      <c r="V16" s="12">
        <v>6567</v>
      </c>
      <c r="W16" s="10" t="s">
        <v>31</v>
      </c>
      <c r="X16" s="10" t="s">
        <v>712</v>
      </c>
      <c r="Y16" s="10" t="s">
        <v>33</v>
      </c>
      <c r="Z16" s="10">
        <v>45</v>
      </c>
    </row>
    <row r="17" spans="1:26" x14ac:dyDescent="0.3">
      <c r="A17" s="56" t="s">
        <v>711</v>
      </c>
      <c r="B17" s="19" t="s">
        <v>1173</v>
      </c>
      <c r="C17" s="19" t="s">
        <v>1174</v>
      </c>
      <c r="D17" s="20">
        <v>45594</v>
      </c>
      <c r="E17" s="21">
        <v>172500</v>
      </c>
      <c r="F17" s="19" t="s">
        <v>27</v>
      </c>
      <c r="G17" s="19" t="s">
        <v>28</v>
      </c>
      <c r="H17" s="21">
        <v>172500</v>
      </c>
      <c r="I17" s="21">
        <v>73500</v>
      </c>
      <c r="J17" s="22">
        <f t="shared" si="0"/>
        <v>42.608695652173914</v>
      </c>
      <c r="K17" s="21">
        <v>167989</v>
      </c>
      <c r="L17" s="21">
        <v>7496</v>
      </c>
      <c r="M17" s="21">
        <f t="shared" si="1"/>
        <v>165004</v>
      </c>
      <c r="N17" s="21">
        <v>81884</v>
      </c>
      <c r="O17" s="23">
        <f t="shared" si="2"/>
        <v>2.015094523960725</v>
      </c>
      <c r="P17" s="24">
        <v>1153</v>
      </c>
      <c r="Q17" s="25">
        <f t="shared" si="3"/>
        <v>143.10841283607979</v>
      </c>
      <c r="R17" s="26" t="s">
        <v>711</v>
      </c>
      <c r="S17" s="27">
        <f>ABS(O25-O17)*100</f>
        <v>22.875059108628058</v>
      </c>
      <c r="T17" s="19" t="s">
        <v>30</v>
      </c>
      <c r="U17" s="19" t="s">
        <v>31</v>
      </c>
      <c r="V17" s="21">
        <v>7496</v>
      </c>
      <c r="W17" s="19" t="s">
        <v>31</v>
      </c>
      <c r="X17" s="19" t="s">
        <v>712</v>
      </c>
      <c r="Y17" s="19" t="s">
        <v>33</v>
      </c>
      <c r="Z17" s="19">
        <v>45</v>
      </c>
    </row>
    <row r="18" spans="1:26" x14ac:dyDescent="0.3">
      <c r="A18" s="56" t="s">
        <v>711</v>
      </c>
      <c r="B18" s="19" t="s">
        <v>1143</v>
      </c>
      <c r="C18" s="19" t="s">
        <v>1144</v>
      </c>
      <c r="D18" s="20">
        <v>45468</v>
      </c>
      <c r="E18" s="21">
        <v>163000</v>
      </c>
      <c r="F18" s="19" t="s">
        <v>27</v>
      </c>
      <c r="G18" s="19" t="s">
        <v>28</v>
      </c>
      <c r="H18" s="21">
        <v>163000</v>
      </c>
      <c r="I18" s="21">
        <v>69700</v>
      </c>
      <c r="J18" s="22">
        <f t="shared" si="0"/>
        <v>42.760736196319016</v>
      </c>
      <c r="K18" s="21">
        <v>152032</v>
      </c>
      <c r="L18" s="21">
        <v>6567</v>
      </c>
      <c r="M18" s="21">
        <f t="shared" si="1"/>
        <v>156433</v>
      </c>
      <c r="N18" s="21">
        <v>74216</v>
      </c>
      <c r="O18" s="23">
        <f t="shared" si="2"/>
        <v>2.1078069418993208</v>
      </c>
      <c r="P18" s="24">
        <v>858</v>
      </c>
      <c r="Q18" s="25">
        <f t="shared" si="3"/>
        <v>182.32284382284382</v>
      </c>
      <c r="R18" s="26" t="s">
        <v>711</v>
      </c>
      <c r="S18" s="27" t="e">
        <f>ABS(#REF!-O18)*100</f>
        <v>#REF!</v>
      </c>
      <c r="T18" s="19" t="s">
        <v>30</v>
      </c>
      <c r="U18" s="19" t="s">
        <v>36</v>
      </c>
      <c r="V18" s="21">
        <v>6567</v>
      </c>
      <c r="W18" s="19" t="s">
        <v>31</v>
      </c>
      <c r="X18" s="19" t="s">
        <v>712</v>
      </c>
      <c r="Y18" s="19" t="s">
        <v>33</v>
      </c>
      <c r="Z18" s="19">
        <v>45</v>
      </c>
    </row>
    <row r="19" spans="1:26" x14ac:dyDescent="0.3">
      <c r="A19" s="55" t="s">
        <v>711</v>
      </c>
      <c r="B19" s="10" t="s">
        <v>715</v>
      </c>
      <c r="C19" s="10" t="s">
        <v>716</v>
      </c>
      <c r="D19" s="11">
        <v>45252</v>
      </c>
      <c r="E19" s="12">
        <v>135000</v>
      </c>
      <c r="F19" s="10" t="s">
        <v>27</v>
      </c>
      <c r="G19" s="10" t="s">
        <v>28</v>
      </c>
      <c r="H19" s="12">
        <v>135000</v>
      </c>
      <c r="I19" s="12">
        <v>47100</v>
      </c>
      <c r="J19" s="13">
        <f t="shared" si="0"/>
        <v>34.888888888888893</v>
      </c>
      <c r="K19" s="12">
        <v>125536</v>
      </c>
      <c r="L19" s="12">
        <v>9724</v>
      </c>
      <c r="M19" s="12">
        <f t="shared" si="1"/>
        <v>125276</v>
      </c>
      <c r="N19" s="12">
        <v>59087</v>
      </c>
      <c r="O19" s="14">
        <f t="shared" si="2"/>
        <v>2.1201956437118148</v>
      </c>
      <c r="P19" s="15">
        <v>812</v>
      </c>
      <c r="Q19" s="16">
        <f t="shared" si="3"/>
        <v>154.2807881773399</v>
      </c>
      <c r="R19" s="17" t="s">
        <v>711</v>
      </c>
      <c r="S19" s="18">
        <f>ABS(O61-O19)*100</f>
        <v>212.01956437118147</v>
      </c>
      <c r="T19" s="10" t="s">
        <v>30</v>
      </c>
      <c r="U19" s="10" t="s">
        <v>36</v>
      </c>
      <c r="V19" s="12">
        <v>8000</v>
      </c>
      <c r="W19" s="10" t="s">
        <v>31</v>
      </c>
      <c r="X19" s="10" t="s">
        <v>712</v>
      </c>
      <c r="Y19" s="10" t="s">
        <v>33</v>
      </c>
      <c r="Z19" s="10">
        <v>45</v>
      </c>
    </row>
    <row r="20" spans="1:26" x14ac:dyDescent="0.3">
      <c r="A20" s="56" t="s">
        <v>711</v>
      </c>
      <c r="B20" s="19" t="s">
        <v>709</v>
      </c>
      <c r="C20" s="19" t="s">
        <v>710</v>
      </c>
      <c r="D20" s="20">
        <v>45385</v>
      </c>
      <c r="E20" s="21">
        <v>137000</v>
      </c>
      <c r="F20" s="19" t="s">
        <v>27</v>
      </c>
      <c r="G20" s="19" t="s">
        <v>28</v>
      </c>
      <c r="H20" s="21">
        <v>137000</v>
      </c>
      <c r="I20" s="21">
        <v>55500</v>
      </c>
      <c r="J20" s="22">
        <f t="shared" si="0"/>
        <v>40.510948905109487</v>
      </c>
      <c r="K20" s="21">
        <v>127085</v>
      </c>
      <c r="L20" s="21">
        <v>7223</v>
      </c>
      <c r="M20" s="21">
        <f t="shared" si="1"/>
        <v>129777</v>
      </c>
      <c r="N20" s="21">
        <v>61154</v>
      </c>
      <c r="O20" s="23">
        <f t="shared" si="2"/>
        <v>2.1221342839389084</v>
      </c>
      <c r="P20" s="24">
        <v>957</v>
      </c>
      <c r="Q20" s="25">
        <f t="shared" si="3"/>
        <v>135.60815047021944</v>
      </c>
      <c r="R20" s="26" t="s">
        <v>711</v>
      </c>
      <c r="S20" s="27">
        <f>ABS(O64-O20)*100</f>
        <v>212.21342839389084</v>
      </c>
      <c r="T20" s="19" t="s">
        <v>30</v>
      </c>
      <c r="U20" s="19" t="s">
        <v>36</v>
      </c>
      <c r="V20" s="21">
        <v>7223</v>
      </c>
      <c r="W20" s="19" t="s">
        <v>31</v>
      </c>
      <c r="X20" s="19" t="s">
        <v>712</v>
      </c>
      <c r="Y20" s="19" t="s">
        <v>33</v>
      </c>
      <c r="Z20" s="19">
        <v>45</v>
      </c>
    </row>
    <row r="21" spans="1:26" x14ac:dyDescent="0.3">
      <c r="A21" s="55" t="s">
        <v>711</v>
      </c>
      <c r="B21" s="10" t="s">
        <v>723</v>
      </c>
      <c r="C21" s="10" t="s">
        <v>724</v>
      </c>
      <c r="D21" s="11">
        <v>45243</v>
      </c>
      <c r="E21" s="12">
        <v>163000</v>
      </c>
      <c r="F21" s="10" t="s">
        <v>27</v>
      </c>
      <c r="G21" s="10" t="s">
        <v>28</v>
      </c>
      <c r="H21" s="12">
        <v>163000</v>
      </c>
      <c r="I21" s="12">
        <v>55900</v>
      </c>
      <c r="J21" s="13">
        <f t="shared" si="0"/>
        <v>34.294478527607367</v>
      </c>
      <c r="K21" s="12">
        <v>151139</v>
      </c>
      <c r="L21" s="12">
        <v>8122</v>
      </c>
      <c r="M21" s="12">
        <f t="shared" si="1"/>
        <v>154878</v>
      </c>
      <c r="N21" s="12">
        <v>72967</v>
      </c>
      <c r="O21" s="14">
        <f t="shared" si="2"/>
        <v>2.1225759589951623</v>
      </c>
      <c r="P21" s="15">
        <v>957</v>
      </c>
      <c r="Q21" s="16">
        <f t="shared" si="3"/>
        <v>161.8369905956113</v>
      </c>
      <c r="R21" s="17" t="s">
        <v>711</v>
      </c>
      <c r="S21" s="18">
        <f>ABS(O59-O21)*100</f>
        <v>212.25759589951622</v>
      </c>
      <c r="T21" s="10" t="s">
        <v>30</v>
      </c>
      <c r="U21" s="10" t="s">
        <v>36</v>
      </c>
      <c r="V21" s="12">
        <v>7289</v>
      </c>
      <c r="W21" s="10" t="s">
        <v>31</v>
      </c>
      <c r="X21" s="10" t="s">
        <v>712</v>
      </c>
      <c r="Y21" s="10" t="s">
        <v>33</v>
      </c>
      <c r="Z21" s="10">
        <v>45</v>
      </c>
    </row>
    <row r="22" spans="1:26" x14ac:dyDescent="0.3">
      <c r="A22" s="56" t="s">
        <v>711</v>
      </c>
      <c r="B22" s="19" t="s">
        <v>1167</v>
      </c>
      <c r="C22" s="19" t="s">
        <v>1168</v>
      </c>
      <c r="D22" s="20">
        <v>45489</v>
      </c>
      <c r="E22" s="21">
        <v>147000</v>
      </c>
      <c r="F22" s="19" t="s">
        <v>27</v>
      </c>
      <c r="G22" s="19" t="s">
        <v>28</v>
      </c>
      <c r="H22" s="21">
        <v>147000</v>
      </c>
      <c r="I22" s="21">
        <v>61200</v>
      </c>
      <c r="J22" s="22">
        <f t="shared" si="0"/>
        <v>41.632653061224488</v>
      </c>
      <c r="K22" s="21">
        <v>133362</v>
      </c>
      <c r="L22" s="21">
        <v>8000</v>
      </c>
      <c r="M22" s="21">
        <f t="shared" si="1"/>
        <v>139000</v>
      </c>
      <c r="N22" s="21">
        <v>63960</v>
      </c>
      <c r="O22" s="23">
        <f t="shared" si="2"/>
        <v>2.1732332707942463</v>
      </c>
      <c r="P22" s="24">
        <v>833</v>
      </c>
      <c r="Q22" s="25">
        <f t="shared" si="3"/>
        <v>166.86674669867946</v>
      </c>
      <c r="R22" s="26" t="s">
        <v>711</v>
      </c>
      <c r="S22" s="27">
        <f>ABS(O33-O22)*100</f>
        <v>30.541120223684803</v>
      </c>
      <c r="T22" s="19" t="s">
        <v>30</v>
      </c>
      <c r="U22" s="19" t="s">
        <v>36</v>
      </c>
      <c r="V22" s="21">
        <v>8000</v>
      </c>
      <c r="W22" s="19" t="s">
        <v>31</v>
      </c>
      <c r="X22" s="19" t="s">
        <v>712</v>
      </c>
      <c r="Y22" s="19" t="s">
        <v>33</v>
      </c>
      <c r="Z22" s="19">
        <v>45</v>
      </c>
    </row>
    <row r="23" spans="1:26" x14ac:dyDescent="0.3">
      <c r="A23" s="56" t="s">
        <v>711</v>
      </c>
      <c r="B23" s="19" t="s">
        <v>1157</v>
      </c>
      <c r="C23" s="19" t="s">
        <v>1158</v>
      </c>
      <c r="D23" s="20">
        <v>45667</v>
      </c>
      <c r="E23" s="21">
        <v>150000</v>
      </c>
      <c r="F23" s="19" t="s">
        <v>27</v>
      </c>
      <c r="G23" s="19" t="s">
        <v>28</v>
      </c>
      <c r="H23" s="21">
        <v>150000</v>
      </c>
      <c r="I23" s="21">
        <v>59300</v>
      </c>
      <c r="J23" s="22">
        <f t="shared" si="0"/>
        <v>39.533333333333331</v>
      </c>
      <c r="K23" s="21">
        <v>134815</v>
      </c>
      <c r="L23" s="21">
        <v>7111</v>
      </c>
      <c r="M23" s="21">
        <f t="shared" si="1"/>
        <v>142889</v>
      </c>
      <c r="N23" s="21">
        <v>65155</v>
      </c>
      <c r="O23" s="23">
        <f t="shared" si="2"/>
        <v>2.1930626966464586</v>
      </c>
      <c r="P23" s="24">
        <v>856</v>
      </c>
      <c r="Q23" s="25">
        <f t="shared" si="3"/>
        <v>166.92640186915887</v>
      </c>
      <c r="R23" s="26" t="s">
        <v>711</v>
      </c>
      <c r="S23" s="27">
        <f>ABS(O39-O23)*100</f>
        <v>42.599531548851033</v>
      </c>
      <c r="T23" s="19" t="s">
        <v>30</v>
      </c>
      <c r="U23" s="19" t="s">
        <v>31</v>
      </c>
      <c r="V23" s="21">
        <v>7111</v>
      </c>
      <c r="W23" s="19" t="s">
        <v>31</v>
      </c>
      <c r="X23" s="19" t="s">
        <v>712</v>
      </c>
      <c r="Y23" s="19" t="s">
        <v>33</v>
      </c>
      <c r="Z23" s="19">
        <v>45</v>
      </c>
    </row>
    <row r="24" spans="1:26" x14ac:dyDescent="0.3">
      <c r="A24" s="55" t="s">
        <v>711</v>
      </c>
      <c r="B24" s="10" t="s">
        <v>1177</v>
      </c>
      <c r="C24" s="10" t="s">
        <v>1178</v>
      </c>
      <c r="D24" s="11">
        <v>45590</v>
      </c>
      <c r="E24" s="12">
        <v>152000</v>
      </c>
      <c r="F24" s="10" t="s">
        <v>27</v>
      </c>
      <c r="G24" s="10" t="s">
        <v>28</v>
      </c>
      <c r="H24" s="12">
        <v>152000</v>
      </c>
      <c r="I24" s="12">
        <v>59800</v>
      </c>
      <c r="J24" s="13">
        <f t="shared" si="0"/>
        <v>39.342105263157897</v>
      </c>
      <c r="K24" s="12">
        <v>136382</v>
      </c>
      <c r="L24" s="12">
        <v>6567</v>
      </c>
      <c r="M24" s="12">
        <f t="shared" si="1"/>
        <v>145433</v>
      </c>
      <c r="N24" s="12">
        <v>66232</v>
      </c>
      <c r="O24" s="14">
        <f t="shared" si="2"/>
        <v>2.1958116922333617</v>
      </c>
      <c r="P24" s="15">
        <v>957</v>
      </c>
      <c r="Q24" s="16">
        <f t="shared" si="3"/>
        <v>151.96760710553815</v>
      </c>
      <c r="R24" s="17" t="s">
        <v>711</v>
      </c>
      <c r="S24" s="18">
        <f>ABS(O30-O24)*100</f>
        <v>17.45402939850127</v>
      </c>
      <c r="T24" s="10" t="s">
        <v>30</v>
      </c>
      <c r="U24" s="10" t="s">
        <v>31</v>
      </c>
      <c r="V24" s="12">
        <v>6567</v>
      </c>
      <c r="W24" s="10" t="s">
        <v>31</v>
      </c>
      <c r="X24" s="10" t="s">
        <v>712</v>
      </c>
      <c r="Y24" s="10" t="s">
        <v>33</v>
      </c>
      <c r="Z24" s="10">
        <v>45</v>
      </c>
    </row>
    <row r="25" spans="1:26" x14ac:dyDescent="0.3">
      <c r="A25" s="56" t="s">
        <v>711</v>
      </c>
      <c r="B25" s="19" t="s">
        <v>1131</v>
      </c>
      <c r="C25" s="19" t="s">
        <v>1132</v>
      </c>
      <c r="D25" s="20">
        <v>45614</v>
      </c>
      <c r="E25" s="21">
        <v>180000</v>
      </c>
      <c r="F25" s="19" t="s">
        <v>27</v>
      </c>
      <c r="G25" s="19" t="s">
        <v>28</v>
      </c>
      <c r="H25" s="21">
        <v>180000</v>
      </c>
      <c r="I25" s="21">
        <v>72300</v>
      </c>
      <c r="J25" s="22">
        <f t="shared" si="0"/>
        <v>40.166666666666664</v>
      </c>
      <c r="K25" s="21">
        <v>158142</v>
      </c>
      <c r="L25" s="21">
        <v>7197</v>
      </c>
      <c r="M25" s="21">
        <f t="shared" si="1"/>
        <v>172803</v>
      </c>
      <c r="N25" s="21">
        <v>77012</v>
      </c>
      <c r="O25" s="23">
        <f t="shared" si="2"/>
        <v>2.2438451150470056</v>
      </c>
      <c r="P25" s="24">
        <v>858</v>
      </c>
      <c r="Q25" s="25">
        <f t="shared" si="3"/>
        <v>201.40209790209789</v>
      </c>
      <c r="R25" s="26" t="s">
        <v>711</v>
      </c>
      <c r="S25" s="27">
        <f>ABS(O49-O25)*100</f>
        <v>94.827009290102481</v>
      </c>
      <c r="T25" s="19" t="s">
        <v>30</v>
      </c>
      <c r="U25" s="19" t="s">
        <v>31</v>
      </c>
      <c r="V25" s="21">
        <v>7197</v>
      </c>
      <c r="W25" s="19" t="s">
        <v>31</v>
      </c>
      <c r="X25" s="19" t="s">
        <v>712</v>
      </c>
      <c r="Y25" s="19" t="s">
        <v>33</v>
      </c>
      <c r="Z25" s="19">
        <v>45</v>
      </c>
    </row>
    <row r="26" spans="1:26" x14ac:dyDescent="0.3">
      <c r="A26" s="55" t="s">
        <v>711</v>
      </c>
      <c r="B26" s="10" t="s">
        <v>743</v>
      </c>
      <c r="C26" s="10" t="s">
        <v>744</v>
      </c>
      <c r="D26" s="11">
        <v>45503</v>
      </c>
      <c r="E26" s="12">
        <v>164900</v>
      </c>
      <c r="F26" s="10" t="s">
        <v>27</v>
      </c>
      <c r="G26" s="10" t="s">
        <v>28</v>
      </c>
      <c r="H26" s="12">
        <v>164900</v>
      </c>
      <c r="I26" s="12">
        <v>61800</v>
      </c>
      <c r="J26" s="13">
        <f t="shared" si="0"/>
        <v>37.477258944815041</v>
      </c>
      <c r="K26" s="12">
        <v>140467</v>
      </c>
      <c r="L26" s="12">
        <v>7456</v>
      </c>
      <c r="M26" s="12">
        <f t="shared" si="1"/>
        <v>157444</v>
      </c>
      <c r="N26" s="12">
        <v>67862</v>
      </c>
      <c r="O26" s="14">
        <f t="shared" si="2"/>
        <v>2.3200613008753059</v>
      </c>
      <c r="P26" s="15">
        <v>957</v>
      </c>
      <c r="Q26" s="16">
        <f t="shared" si="3"/>
        <v>164.51828631138977</v>
      </c>
      <c r="R26" s="17" t="s">
        <v>711</v>
      </c>
      <c r="S26" s="18">
        <f>ABS(O53-O26)*100</f>
        <v>232.00613008753061</v>
      </c>
      <c r="T26" s="10" t="s">
        <v>30</v>
      </c>
      <c r="U26" s="10" t="s">
        <v>36</v>
      </c>
      <c r="V26" s="12">
        <v>7456</v>
      </c>
      <c r="W26" s="10" t="s">
        <v>31</v>
      </c>
      <c r="X26" s="10" t="s">
        <v>712</v>
      </c>
      <c r="Y26" s="10" t="s">
        <v>33</v>
      </c>
      <c r="Z26" s="10">
        <v>45</v>
      </c>
    </row>
    <row r="27" spans="1:26" x14ac:dyDescent="0.3">
      <c r="A27" s="56" t="s">
        <v>711</v>
      </c>
      <c r="B27" s="19" t="s">
        <v>1175</v>
      </c>
      <c r="C27" s="19" t="s">
        <v>1176</v>
      </c>
      <c r="D27" s="20">
        <v>45415</v>
      </c>
      <c r="E27" s="21">
        <v>168000</v>
      </c>
      <c r="F27" s="19" t="s">
        <v>27</v>
      </c>
      <c r="G27" s="19" t="s">
        <v>28</v>
      </c>
      <c r="H27" s="21">
        <v>168000</v>
      </c>
      <c r="I27" s="21">
        <v>62500</v>
      </c>
      <c r="J27" s="22">
        <f t="shared" si="0"/>
        <v>37.202380952380956</v>
      </c>
      <c r="K27" s="21">
        <v>142347</v>
      </c>
      <c r="L27" s="21">
        <v>6895</v>
      </c>
      <c r="M27" s="21">
        <f t="shared" si="1"/>
        <v>161105</v>
      </c>
      <c r="N27" s="21">
        <v>69108</v>
      </c>
      <c r="O27" s="23">
        <f t="shared" si="2"/>
        <v>2.3312062279330901</v>
      </c>
      <c r="P27" s="24">
        <v>957</v>
      </c>
      <c r="Q27" s="25">
        <f t="shared" si="3"/>
        <v>168.34378265412749</v>
      </c>
      <c r="R27" s="26" t="s">
        <v>711</v>
      </c>
      <c r="S27" s="27">
        <f>ABS(O34-O27)*100</f>
        <v>15.056061924286146</v>
      </c>
      <c r="T27" s="19" t="s">
        <v>30</v>
      </c>
      <c r="U27" s="19" t="s">
        <v>36</v>
      </c>
      <c r="V27" s="21">
        <v>6895</v>
      </c>
      <c r="W27" s="19" t="s">
        <v>31</v>
      </c>
      <c r="X27" s="19" t="s">
        <v>712</v>
      </c>
      <c r="Y27" s="19" t="s">
        <v>33</v>
      </c>
      <c r="Z27" s="19">
        <v>45</v>
      </c>
    </row>
    <row r="28" spans="1:26" x14ac:dyDescent="0.3">
      <c r="A28" s="55" t="s">
        <v>711</v>
      </c>
      <c r="B28" s="10" t="s">
        <v>1153</v>
      </c>
      <c r="C28" s="10" t="s">
        <v>1154</v>
      </c>
      <c r="D28" s="11">
        <v>45210</v>
      </c>
      <c r="E28" s="12">
        <v>180000</v>
      </c>
      <c r="F28" s="10" t="s">
        <v>27</v>
      </c>
      <c r="G28" s="10" t="s">
        <v>28</v>
      </c>
      <c r="H28" s="12">
        <v>180000</v>
      </c>
      <c r="I28" s="12">
        <v>59000</v>
      </c>
      <c r="J28" s="13">
        <f t="shared" si="0"/>
        <v>32.777777777777779</v>
      </c>
      <c r="K28" s="12">
        <v>152219</v>
      </c>
      <c r="L28" s="12">
        <v>6246</v>
      </c>
      <c r="M28" s="12">
        <f t="shared" si="1"/>
        <v>173754</v>
      </c>
      <c r="N28" s="12">
        <v>74476</v>
      </c>
      <c r="O28" s="14">
        <f t="shared" si="2"/>
        <v>2.3330200332993178</v>
      </c>
      <c r="P28" s="15">
        <v>840</v>
      </c>
      <c r="Q28" s="16">
        <f t="shared" si="3"/>
        <v>206.85</v>
      </c>
      <c r="R28" s="17" t="s">
        <v>711</v>
      </c>
      <c r="S28" s="18">
        <f>ABS(O45-O28)*100</f>
        <v>233.30200332993178</v>
      </c>
      <c r="T28" s="10" t="s">
        <v>30</v>
      </c>
      <c r="U28" s="10" t="s">
        <v>36</v>
      </c>
      <c r="V28" s="12">
        <v>6246</v>
      </c>
      <c r="W28" s="10" t="s">
        <v>31</v>
      </c>
      <c r="X28" s="10" t="s">
        <v>712</v>
      </c>
      <c r="Y28" s="10" t="s">
        <v>33</v>
      </c>
      <c r="Z28" s="10">
        <v>45</v>
      </c>
    </row>
    <row r="29" spans="1:26" x14ac:dyDescent="0.3">
      <c r="A29" s="55" t="s">
        <v>711</v>
      </c>
      <c r="B29" s="10" t="s">
        <v>713</v>
      </c>
      <c r="C29" s="10" t="s">
        <v>714</v>
      </c>
      <c r="D29" s="11">
        <v>45569</v>
      </c>
      <c r="E29" s="12">
        <v>151000</v>
      </c>
      <c r="F29" s="10" t="s">
        <v>27</v>
      </c>
      <c r="G29" s="10" t="s">
        <v>28</v>
      </c>
      <c r="H29" s="12">
        <v>151000</v>
      </c>
      <c r="I29" s="12">
        <v>56000</v>
      </c>
      <c r="J29" s="13">
        <f t="shared" si="0"/>
        <v>37.086092715231786</v>
      </c>
      <c r="K29" s="12">
        <v>127992</v>
      </c>
      <c r="L29" s="12">
        <v>7289</v>
      </c>
      <c r="M29" s="12">
        <f t="shared" si="1"/>
        <v>143711</v>
      </c>
      <c r="N29" s="12">
        <v>61583</v>
      </c>
      <c r="O29" s="14">
        <f t="shared" si="2"/>
        <v>2.3336147962911844</v>
      </c>
      <c r="P29" s="15">
        <v>957</v>
      </c>
      <c r="Q29" s="16">
        <f t="shared" si="3"/>
        <v>150.16823406478579</v>
      </c>
      <c r="R29" s="17" t="s">
        <v>711</v>
      </c>
      <c r="S29" s="18">
        <f>ABS(O72-O29)*100</f>
        <v>233.36147962911843</v>
      </c>
      <c r="T29" s="10" t="s">
        <v>30</v>
      </c>
      <c r="U29" s="10" t="s">
        <v>31</v>
      </c>
      <c r="V29" s="12">
        <v>7289</v>
      </c>
      <c r="W29" s="10" t="s">
        <v>31</v>
      </c>
      <c r="X29" s="10" t="s">
        <v>712</v>
      </c>
      <c r="Y29" s="10" t="s">
        <v>33</v>
      </c>
      <c r="Z29" s="10">
        <v>45</v>
      </c>
    </row>
    <row r="30" spans="1:26" x14ac:dyDescent="0.3">
      <c r="A30" s="56" t="s">
        <v>711</v>
      </c>
      <c r="B30" s="19" t="s">
        <v>739</v>
      </c>
      <c r="C30" s="19" t="s">
        <v>740</v>
      </c>
      <c r="D30" s="20">
        <v>45672</v>
      </c>
      <c r="E30" s="21">
        <v>170000</v>
      </c>
      <c r="F30" s="19" t="s">
        <v>27</v>
      </c>
      <c r="G30" s="19" t="s">
        <v>28</v>
      </c>
      <c r="H30" s="21">
        <v>170000</v>
      </c>
      <c r="I30" s="21">
        <v>62300</v>
      </c>
      <c r="J30" s="22">
        <f t="shared" si="0"/>
        <v>36.647058823529413</v>
      </c>
      <c r="K30" s="21">
        <v>141894</v>
      </c>
      <c r="L30" s="21">
        <v>7638</v>
      </c>
      <c r="M30" s="21">
        <f t="shared" si="1"/>
        <v>162362</v>
      </c>
      <c r="N30" s="21">
        <v>68497</v>
      </c>
      <c r="O30" s="23">
        <f t="shared" si="2"/>
        <v>2.3703519862183744</v>
      </c>
      <c r="P30" s="24">
        <v>957</v>
      </c>
      <c r="Q30" s="25">
        <f t="shared" si="3"/>
        <v>169.65726227795193</v>
      </c>
      <c r="R30" s="26" t="s">
        <v>711</v>
      </c>
      <c r="S30" s="27">
        <f>ABS(O59-O30)*100</f>
        <v>237.03519862183745</v>
      </c>
      <c r="T30" s="19" t="s">
        <v>30</v>
      </c>
      <c r="U30" s="19" t="s">
        <v>31</v>
      </c>
      <c r="V30" s="21">
        <v>7638</v>
      </c>
      <c r="W30" s="19" t="s">
        <v>31</v>
      </c>
      <c r="X30" s="19" t="s">
        <v>712</v>
      </c>
      <c r="Y30" s="19" t="s">
        <v>33</v>
      </c>
      <c r="Z30" s="19">
        <v>45</v>
      </c>
    </row>
    <row r="31" spans="1:26" x14ac:dyDescent="0.3">
      <c r="A31" s="56" t="s">
        <v>711</v>
      </c>
      <c r="B31" s="19" t="s">
        <v>733</v>
      </c>
      <c r="C31" s="19" t="s">
        <v>734</v>
      </c>
      <c r="D31" s="20">
        <v>45509</v>
      </c>
      <c r="E31" s="21">
        <v>154000</v>
      </c>
      <c r="F31" s="19" t="s">
        <v>27</v>
      </c>
      <c r="G31" s="19" t="s">
        <v>28</v>
      </c>
      <c r="H31" s="21">
        <v>154000</v>
      </c>
      <c r="I31" s="21">
        <v>55900</v>
      </c>
      <c r="J31" s="22">
        <f t="shared" si="0"/>
        <v>36.298701298701296</v>
      </c>
      <c r="K31" s="21">
        <v>126575</v>
      </c>
      <c r="L31" s="21">
        <v>6731</v>
      </c>
      <c r="M31" s="21">
        <f t="shared" si="1"/>
        <v>147269</v>
      </c>
      <c r="N31" s="21">
        <v>61144</v>
      </c>
      <c r="O31" s="23">
        <f t="shared" si="2"/>
        <v>2.4085601203715816</v>
      </c>
      <c r="P31" s="24">
        <v>812</v>
      </c>
      <c r="Q31" s="25">
        <f t="shared" si="3"/>
        <v>181.36576354679804</v>
      </c>
      <c r="R31" s="26" t="s">
        <v>711</v>
      </c>
      <c r="S31" s="27">
        <f>ABS(O63-O31)*100</f>
        <v>240.85601203715817</v>
      </c>
      <c r="T31" s="19" t="s">
        <v>30</v>
      </c>
      <c r="U31" s="19" t="s">
        <v>36</v>
      </c>
      <c r="V31" s="21">
        <v>6731</v>
      </c>
      <c r="W31" s="19" t="s">
        <v>31</v>
      </c>
      <c r="X31" s="19" t="s">
        <v>712</v>
      </c>
      <c r="Y31" s="19" t="s">
        <v>33</v>
      </c>
      <c r="Z31" s="19">
        <v>45</v>
      </c>
    </row>
    <row r="32" spans="1:26" x14ac:dyDescent="0.3">
      <c r="A32" s="56" t="s">
        <v>711</v>
      </c>
      <c r="B32" s="19" t="s">
        <v>1165</v>
      </c>
      <c r="C32" s="19" t="s">
        <v>1166</v>
      </c>
      <c r="D32" s="20">
        <v>45630</v>
      </c>
      <c r="E32" s="21">
        <v>180000</v>
      </c>
      <c r="F32" s="19" t="s">
        <v>27</v>
      </c>
      <c r="G32" s="19" t="s">
        <v>28</v>
      </c>
      <c r="H32" s="21">
        <v>180000</v>
      </c>
      <c r="I32" s="21">
        <v>64800</v>
      </c>
      <c r="J32" s="22">
        <f t="shared" si="0"/>
        <v>36</v>
      </c>
      <c r="K32" s="21">
        <v>148416</v>
      </c>
      <c r="L32" s="21">
        <v>14189</v>
      </c>
      <c r="M32" s="21">
        <f t="shared" si="1"/>
        <v>165811</v>
      </c>
      <c r="N32" s="21">
        <v>68483</v>
      </c>
      <c r="O32" s="23">
        <f t="shared" si="2"/>
        <v>2.421199421754304</v>
      </c>
      <c r="P32" s="24">
        <v>1490</v>
      </c>
      <c r="Q32" s="25">
        <f t="shared" si="3"/>
        <v>111.28255033557048</v>
      </c>
      <c r="R32" s="26" t="s">
        <v>711</v>
      </c>
      <c r="S32" s="27">
        <f>ABS(O43-O32)*100</f>
        <v>26.196722182532774</v>
      </c>
      <c r="T32" s="19" t="s">
        <v>181</v>
      </c>
      <c r="U32" s="19" t="s">
        <v>31</v>
      </c>
      <c r="V32" s="21">
        <v>14189</v>
      </c>
      <c r="W32" s="19" t="s">
        <v>31</v>
      </c>
      <c r="X32" s="19" t="s">
        <v>712</v>
      </c>
      <c r="Y32" s="19" t="s">
        <v>33</v>
      </c>
      <c r="Z32" s="19">
        <v>30</v>
      </c>
    </row>
    <row r="33" spans="1:26" x14ac:dyDescent="0.3">
      <c r="A33" s="55" t="s">
        <v>711</v>
      </c>
      <c r="B33" s="10" t="s">
        <v>1129</v>
      </c>
      <c r="C33" s="10" t="s">
        <v>1130</v>
      </c>
      <c r="D33" s="11">
        <v>45604</v>
      </c>
      <c r="E33" s="12">
        <v>198000</v>
      </c>
      <c r="F33" s="10" t="s">
        <v>27</v>
      </c>
      <c r="G33" s="10" t="s">
        <v>28</v>
      </c>
      <c r="H33" s="12">
        <v>198000</v>
      </c>
      <c r="I33" s="12">
        <v>72400</v>
      </c>
      <c r="J33" s="13">
        <f t="shared" si="0"/>
        <v>36.565656565656568</v>
      </c>
      <c r="K33" s="12">
        <v>158086</v>
      </c>
      <c r="L33" s="12">
        <v>7246</v>
      </c>
      <c r="M33" s="12">
        <f t="shared" si="1"/>
        <v>190754</v>
      </c>
      <c r="N33" s="12">
        <v>76959</v>
      </c>
      <c r="O33" s="14">
        <f t="shared" si="2"/>
        <v>2.4786444730310944</v>
      </c>
      <c r="P33" s="15">
        <v>910</v>
      </c>
      <c r="Q33" s="16">
        <f t="shared" si="3"/>
        <v>209.61978021978021</v>
      </c>
      <c r="R33" s="17" t="s">
        <v>711</v>
      </c>
      <c r="S33" s="18">
        <f>ABS(O58-O33)*100</f>
        <v>247.86444730310944</v>
      </c>
      <c r="T33" s="10" t="s">
        <v>30</v>
      </c>
      <c r="U33" s="10" t="s">
        <v>31</v>
      </c>
      <c r="V33" s="12">
        <v>7246</v>
      </c>
      <c r="W33" s="10" t="s">
        <v>31</v>
      </c>
      <c r="X33" s="10" t="s">
        <v>712</v>
      </c>
      <c r="Y33" s="10" t="s">
        <v>33</v>
      </c>
      <c r="Z33" s="10">
        <v>45</v>
      </c>
    </row>
    <row r="34" spans="1:26" x14ac:dyDescent="0.3">
      <c r="A34" s="56" t="s">
        <v>711</v>
      </c>
      <c r="B34" s="19" t="s">
        <v>1151</v>
      </c>
      <c r="C34" s="19" t="s">
        <v>1152</v>
      </c>
      <c r="D34" s="20">
        <v>45408</v>
      </c>
      <c r="E34" s="21">
        <v>205000</v>
      </c>
      <c r="F34" s="19" t="s">
        <v>27</v>
      </c>
      <c r="G34" s="19" t="s">
        <v>28</v>
      </c>
      <c r="H34" s="21">
        <v>205000</v>
      </c>
      <c r="I34" s="21">
        <v>75800</v>
      </c>
      <c r="J34" s="22">
        <f t="shared" si="0"/>
        <v>36.975609756097562</v>
      </c>
      <c r="K34" s="21">
        <v>164438</v>
      </c>
      <c r="L34" s="21">
        <v>12060</v>
      </c>
      <c r="M34" s="21">
        <f t="shared" si="1"/>
        <v>192940</v>
      </c>
      <c r="N34" s="21">
        <v>77743</v>
      </c>
      <c r="O34" s="23">
        <f t="shared" si="2"/>
        <v>2.4817668471759515</v>
      </c>
      <c r="P34" s="24">
        <v>949</v>
      </c>
      <c r="Q34" s="25">
        <f t="shared" si="3"/>
        <v>203.30874604847207</v>
      </c>
      <c r="R34" s="26" t="s">
        <v>711</v>
      </c>
      <c r="S34" s="27">
        <f>ABS(O52-O34)*100</f>
        <v>248.17668471759515</v>
      </c>
      <c r="T34" s="19" t="s">
        <v>30</v>
      </c>
      <c r="U34" s="19" t="s">
        <v>36</v>
      </c>
      <c r="V34" s="21">
        <v>7674</v>
      </c>
      <c r="W34" s="19" t="s">
        <v>31</v>
      </c>
      <c r="X34" s="19" t="s">
        <v>712</v>
      </c>
      <c r="Y34" s="19" t="s">
        <v>33</v>
      </c>
      <c r="Z34" s="19">
        <v>45</v>
      </c>
    </row>
    <row r="35" spans="1:26" x14ac:dyDescent="0.3">
      <c r="A35" s="55" t="s">
        <v>711</v>
      </c>
      <c r="B35" s="10" t="s">
        <v>729</v>
      </c>
      <c r="C35" s="10" t="s">
        <v>730</v>
      </c>
      <c r="D35" s="11">
        <v>45566</v>
      </c>
      <c r="E35" s="12">
        <v>175000</v>
      </c>
      <c r="F35" s="10" t="s">
        <v>27</v>
      </c>
      <c r="G35" s="10" t="s">
        <v>28</v>
      </c>
      <c r="H35" s="12">
        <v>175000</v>
      </c>
      <c r="I35" s="12">
        <v>60900</v>
      </c>
      <c r="J35" s="13">
        <f t="shared" si="0"/>
        <v>34.799999999999997</v>
      </c>
      <c r="K35" s="12">
        <v>138556</v>
      </c>
      <c r="L35" s="12">
        <v>6895</v>
      </c>
      <c r="M35" s="12">
        <f t="shared" si="1"/>
        <v>168105</v>
      </c>
      <c r="N35" s="12">
        <v>67173</v>
      </c>
      <c r="O35" s="14">
        <f t="shared" si="2"/>
        <v>2.5025679960698497</v>
      </c>
      <c r="P35" s="15">
        <v>957</v>
      </c>
      <c r="Q35" s="16">
        <f t="shared" si="3"/>
        <v>175.65830721003135</v>
      </c>
      <c r="R35" s="17" t="s">
        <v>711</v>
      </c>
      <c r="S35" s="18">
        <f>ABS(O69-O35)*100</f>
        <v>250.25679960698497</v>
      </c>
      <c r="T35" s="10" t="s">
        <v>30</v>
      </c>
      <c r="U35" s="10" t="s">
        <v>36</v>
      </c>
      <c r="V35" s="12">
        <v>6895</v>
      </c>
      <c r="W35" s="10" t="s">
        <v>31</v>
      </c>
      <c r="X35" s="10" t="s">
        <v>712</v>
      </c>
      <c r="Y35" s="10" t="s">
        <v>33</v>
      </c>
      <c r="Z35" s="10">
        <v>45</v>
      </c>
    </row>
    <row r="36" spans="1:26" x14ac:dyDescent="0.3">
      <c r="A36" s="55" t="s">
        <v>711</v>
      </c>
      <c r="B36" s="10" t="s">
        <v>1161</v>
      </c>
      <c r="C36" s="10" t="s">
        <v>1162</v>
      </c>
      <c r="D36" s="11">
        <v>45691</v>
      </c>
      <c r="E36" s="12">
        <v>159000</v>
      </c>
      <c r="F36" s="10" t="s">
        <v>27</v>
      </c>
      <c r="G36" s="10" t="s">
        <v>28</v>
      </c>
      <c r="H36" s="12">
        <v>159000</v>
      </c>
      <c r="I36" s="12">
        <v>56200</v>
      </c>
      <c r="J36" s="13">
        <f t="shared" si="0"/>
        <v>35.345911949685529</v>
      </c>
      <c r="K36" s="12">
        <v>127418</v>
      </c>
      <c r="L36" s="12">
        <v>13611</v>
      </c>
      <c r="M36" s="12">
        <f t="shared" si="1"/>
        <v>145389</v>
      </c>
      <c r="N36" s="12">
        <v>58064</v>
      </c>
      <c r="O36" s="14">
        <f t="shared" si="2"/>
        <v>2.5039439239459904</v>
      </c>
      <c r="P36" s="15">
        <v>1402</v>
      </c>
      <c r="Q36" s="16">
        <f t="shared" si="3"/>
        <v>103.70114122681883</v>
      </c>
      <c r="R36" s="17" t="s">
        <v>711</v>
      </c>
      <c r="S36" s="18">
        <f>ABS(O49-O36)*100</f>
        <v>120.83689018000096</v>
      </c>
      <c r="T36" s="10" t="s">
        <v>147</v>
      </c>
      <c r="U36" s="10" t="s">
        <v>31</v>
      </c>
      <c r="V36" s="12">
        <v>13611</v>
      </c>
      <c r="W36" s="10" t="s">
        <v>31</v>
      </c>
      <c r="X36" s="10" t="s">
        <v>712</v>
      </c>
      <c r="Y36" s="10" t="s">
        <v>33</v>
      </c>
      <c r="Z36" s="10">
        <v>27</v>
      </c>
    </row>
    <row r="37" spans="1:26" x14ac:dyDescent="0.3">
      <c r="A37" s="56" t="s">
        <v>711</v>
      </c>
      <c r="B37" s="19" t="s">
        <v>1141</v>
      </c>
      <c r="C37" s="19" t="s">
        <v>1142</v>
      </c>
      <c r="D37" s="20">
        <v>45441</v>
      </c>
      <c r="E37" s="21">
        <v>174995</v>
      </c>
      <c r="F37" s="19" t="s">
        <v>27</v>
      </c>
      <c r="G37" s="19" t="s">
        <v>28</v>
      </c>
      <c r="H37" s="21">
        <v>174995</v>
      </c>
      <c r="I37" s="21">
        <v>62700</v>
      </c>
      <c r="J37" s="22">
        <f t="shared" si="0"/>
        <v>35.829595131289466</v>
      </c>
      <c r="K37" s="21">
        <v>136717</v>
      </c>
      <c r="L37" s="21">
        <v>8802</v>
      </c>
      <c r="M37" s="21">
        <f t="shared" si="1"/>
        <v>166193</v>
      </c>
      <c r="N37" s="21">
        <v>65262</v>
      </c>
      <c r="O37" s="23">
        <f t="shared" si="2"/>
        <v>2.54655082590175</v>
      </c>
      <c r="P37" s="24">
        <v>858</v>
      </c>
      <c r="Q37" s="25">
        <f t="shared" si="3"/>
        <v>193.69813519813519</v>
      </c>
      <c r="R37" s="26" t="s">
        <v>711</v>
      </c>
      <c r="S37" s="27">
        <f>ABS(O60-O37)*100</f>
        <v>254.655082590175</v>
      </c>
      <c r="T37" s="19" t="s">
        <v>30</v>
      </c>
      <c r="U37" s="19" t="s">
        <v>36</v>
      </c>
      <c r="V37" s="21">
        <v>7302</v>
      </c>
      <c r="W37" s="19" t="s">
        <v>31</v>
      </c>
      <c r="X37" s="19" t="s">
        <v>712</v>
      </c>
      <c r="Y37" s="19" t="s">
        <v>33</v>
      </c>
      <c r="Z37" s="19">
        <v>45</v>
      </c>
    </row>
    <row r="38" spans="1:26" x14ac:dyDescent="0.3">
      <c r="A38" s="55" t="s">
        <v>711</v>
      </c>
      <c r="B38" s="10" t="s">
        <v>1163</v>
      </c>
      <c r="C38" s="10" t="s">
        <v>1164</v>
      </c>
      <c r="D38" s="11">
        <v>45544</v>
      </c>
      <c r="E38" s="12">
        <v>203000</v>
      </c>
      <c r="F38" s="10" t="s">
        <v>27</v>
      </c>
      <c r="G38" s="10" t="s">
        <v>28</v>
      </c>
      <c r="H38" s="12">
        <v>203000</v>
      </c>
      <c r="I38" s="12">
        <v>71000</v>
      </c>
      <c r="J38" s="13">
        <f t="shared" si="0"/>
        <v>34.975369458128078</v>
      </c>
      <c r="K38" s="12">
        <v>155479</v>
      </c>
      <c r="L38" s="12">
        <v>7074</v>
      </c>
      <c r="M38" s="12">
        <f t="shared" si="1"/>
        <v>195926</v>
      </c>
      <c r="N38" s="12">
        <v>75716</v>
      </c>
      <c r="O38" s="14">
        <f t="shared" si="2"/>
        <v>2.5876432986422948</v>
      </c>
      <c r="P38" s="15">
        <v>864</v>
      </c>
      <c r="Q38" s="16">
        <f t="shared" si="3"/>
        <v>226.7662037037037</v>
      </c>
      <c r="R38" s="17" t="s">
        <v>711</v>
      </c>
      <c r="S38" s="18">
        <f>ABS(O50-O38)*100</f>
        <v>123.28346202929743</v>
      </c>
      <c r="T38" s="10" t="s">
        <v>30</v>
      </c>
      <c r="U38" s="10" t="s">
        <v>36</v>
      </c>
      <c r="V38" s="12">
        <v>7074</v>
      </c>
      <c r="W38" s="10" t="s">
        <v>31</v>
      </c>
      <c r="X38" s="10" t="s">
        <v>712</v>
      </c>
      <c r="Y38" s="10" t="s">
        <v>33</v>
      </c>
      <c r="Z38" s="10">
        <v>45</v>
      </c>
    </row>
    <row r="39" spans="1:26" x14ac:dyDescent="0.3">
      <c r="A39" s="56" t="s">
        <v>711</v>
      </c>
      <c r="B39" s="19" t="s">
        <v>1159</v>
      </c>
      <c r="C39" s="19" t="s">
        <v>1160</v>
      </c>
      <c r="D39" s="20">
        <v>45667</v>
      </c>
      <c r="E39" s="21">
        <v>188000</v>
      </c>
      <c r="F39" s="19" t="s">
        <v>27</v>
      </c>
      <c r="G39" s="19" t="s">
        <v>28</v>
      </c>
      <c r="H39" s="21">
        <v>188000</v>
      </c>
      <c r="I39" s="21">
        <v>65500</v>
      </c>
      <c r="J39" s="22">
        <f t="shared" si="0"/>
        <v>34.840425531914896</v>
      </c>
      <c r="K39" s="21">
        <v>142705</v>
      </c>
      <c r="L39" s="21">
        <v>8000</v>
      </c>
      <c r="M39" s="21">
        <f t="shared" si="1"/>
        <v>180000</v>
      </c>
      <c r="N39" s="21">
        <v>68727</v>
      </c>
      <c r="O39" s="23">
        <f t="shared" si="2"/>
        <v>2.6190580121349689</v>
      </c>
      <c r="P39" s="24">
        <v>833</v>
      </c>
      <c r="Q39" s="25">
        <f t="shared" si="3"/>
        <v>216.08643457382954</v>
      </c>
      <c r="R39" s="26" t="s">
        <v>711</v>
      </c>
      <c r="S39" s="27">
        <f>ABS(O53-O39)*100</f>
        <v>261.90580121349689</v>
      </c>
      <c r="T39" s="19" t="s">
        <v>30</v>
      </c>
      <c r="U39" s="19" t="s">
        <v>31</v>
      </c>
      <c r="V39" s="21">
        <v>8000</v>
      </c>
      <c r="W39" s="19" t="s">
        <v>31</v>
      </c>
      <c r="X39" s="19" t="s">
        <v>712</v>
      </c>
      <c r="Y39" s="19" t="s">
        <v>33</v>
      </c>
      <c r="Z39" s="19">
        <v>45</v>
      </c>
    </row>
    <row r="40" spans="1:26" ht="15" thickBot="1" x14ac:dyDescent="0.35">
      <c r="A40" s="56" t="s">
        <v>711</v>
      </c>
      <c r="B40" s="19" t="s">
        <v>717</v>
      </c>
      <c r="C40" s="19" t="s">
        <v>718</v>
      </c>
      <c r="D40" s="20">
        <v>45519</v>
      </c>
      <c r="E40" s="21">
        <v>145000</v>
      </c>
      <c r="F40" s="19" t="s">
        <v>27</v>
      </c>
      <c r="G40" s="19" t="s">
        <v>28</v>
      </c>
      <c r="H40" s="21">
        <v>145000</v>
      </c>
      <c r="I40" s="21">
        <v>48000</v>
      </c>
      <c r="J40" s="22">
        <f t="shared" si="0"/>
        <v>33.103448275862071</v>
      </c>
      <c r="K40" s="21">
        <v>109502</v>
      </c>
      <c r="L40" s="21">
        <v>7947</v>
      </c>
      <c r="M40" s="21">
        <f t="shared" si="1"/>
        <v>137053</v>
      </c>
      <c r="N40" s="21">
        <v>51813</v>
      </c>
      <c r="O40" s="23">
        <f t="shared" si="2"/>
        <v>2.6451469708374344</v>
      </c>
      <c r="P40" s="24">
        <v>812</v>
      </c>
      <c r="Q40" s="25">
        <f t="shared" si="3"/>
        <v>168.7844827586207</v>
      </c>
      <c r="R40" s="26" t="s">
        <v>711</v>
      </c>
      <c r="S40" s="27">
        <f>ABS(O81-O40)*100</f>
        <v>264.51469708374344</v>
      </c>
      <c r="T40" s="19" t="s">
        <v>30</v>
      </c>
      <c r="U40" s="19" t="s">
        <v>36</v>
      </c>
      <c r="V40" s="21">
        <v>7347</v>
      </c>
      <c r="W40" s="19" t="s">
        <v>31</v>
      </c>
      <c r="X40" s="19" t="s">
        <v>712</v>
      </c>
      <c r="Y40" s="19" t="s">
        <v>33</v>
      </c>
      <c r="Z40" s="19">
        <v>45</v>
      </c>
    </row>
    <row r="41" spans="1:26" ht="15" thickTop="1" x14ac:dyDescent="0.3">
      <c r="A41" s="57"/>
      <c r="B41" s="37"/>
      <c r="C41" s="37"/>
      <c r="D41" s="38" t="s">
        <v>2766</v>
      </c>
      <c r="E41" s="39">
        <f>+SUM(E2:E40)</f>
        <v>6307295</v>
      </c>
      <c r="F41" s="37"/>
      <c r="G41" s="37"/>
      <c r="H41" s="39">
        <f>+SUM(H2:H40)</f>
        <v>6307295</v>
      </c>
      <c r="I41" s="39">
        <f>+SUM(I2:I40)</f>
        <v>2442400</v>
      </c>
      <c r="J41" s="40"/>
      <c r="K41" s="39">
        <f>+SUM(K2:K40)</f>
        <v>5802040</v>
      </c>
      <c r="L41" s="39"/>
      <c r="M41" s="39">
        <f>+SUM(M2:M40)</f>
        <v>5981698</v>
      </c>
      <c r="N41" s="39">
        <f>+SUM(N2:N40)</f>
        <v>2794085</v>
      </c>
      <c r="O41" s="41"/>
      <c r="P41" s="42"/>
      <c r="Q41" s="43">
        <f>AVERAGE(Q2:Q40)</f>
        <v>160.42314720447263</v>
      </c>
      <c r="R41" s="44"/>
      <c r="S41" s="45">
        <f>ABS(O43-O42)*100</f>
        <v>1.8388954286843173</v>
      </c>
      <c r="T41" s="37"/>
      <c r="U41" s="37"/>
      <c r="V41" s="39"/>
      <c r="W41" s="37"/>
      <c r="X41" s="37"/>
      <c r="Y41" s="37"/>
      <c r="Z41" s="37"/>
    </row>
    <row r="42" spans="1:26" x14ac:dyDescent="0.3">
      <c r="A42" s="58"/>
      <c r="B42" s="28"/>
      <c r="C42" s="28"/>
      <c r="D42" s="29"/>
      <c r="E42" s="30"/>
      <c r="F42" s="28"/>
      <c r="G42" s="28"/>
      <c r="H42" s="30"/>
      <c r="I42" s="30" t="s">
        <v>2767</v>
      </c>
      <c r="J42" s="31">
        <f>I41/H41*100</f>
        <v>38.723414712646232</v>
      </c>
      <c r="K42" s="30"/>
      <c r="L42" s="30"/>
      <c r="M42" s="30"/>
      <c r="N42" s="30" t="s">
        <v>2769</v>
      </c>
      <c r="O42" s="32">
        <f>M41/N41</f>
        <v>2.1408432456421331</v>
      </c>
      <c r="P42" s="33"/>
      <c r="Q42" s="34" t="s">
        <v>2771</v>
      </c>
      <c r="R42" s="35">
        <f>STDEV(O2:O40)</f>
        <v>0.28179429150937202</v>
      </c>
      <c r="S42" s="36"/>
      <c r="T42" s="28"/>
      <c r="U42" s="28"/>
      <c r="V42" s="30"/>
      <c r="W42" s="28"/>
      <c r="X42" s="28"/>
      <c r="Y42" s="28"/>
      <c r="Z42" s="28"/>
    </row>
    <row r="43" spans="1:26" x14ac:dyDescent="0.3">
      <c r="A43" s="59"/>
      <c r="B43" s="46"/>
      <c r="C43" s="46"/>
      <c r="D43" s="47"/>
      <c r="E43" s="48"/>
      <c r="F43" s="46"/>
      <c r="G43" s="46"/>
      <c r="H43" s="48"/>
      <c r="I43" s="48" t="s">
        <v>2768</v>
      </c>
      <c r="J43" s="49">
        <f>STDEV(J2:J40)</f>
        <v>3.9010615756306337</v>
      </c>
      <c r="K43" s="48"/>
      <c r="L43" s="48"/>
      <c r="M43" s="48"/>
      <c r="N43" s="48" t="s">
        <v>2770</v>
      </c>
      <c r="O43" s="50">
        <f>AVERAGE(O2:O40)</f>
        <v>2.1592321999289763</v>
      </c>
      <c r="P43" s="51"/>
      <c r="Q43" s="52" t="s">
        <v>2772</v>
      </c>
      <c r="R43" s="54" t="e">
        <f>AVERAGE(S2:S40)</f>
        <v>#REF!</v>
      </c>
      <c r="S43" s="53" t="s">
        <v>2773</v>
      </c>
      <c r="T43" s="46" t="e">
        <f>+(R43/O43)</f>
        <v>#REF!</v>
      </c>
      <c r="U43" s="46"/>
      <c r="V43" s="48"/>
      <c r="W43" s="46"/>
      <c r="X43" s="46"/>
      <c r="Y43" s="46"/>
      <c r="Z43" s="46"/>
    </row>
    <row r="47" spans="1:26" x14ac:dyDescent="0.3">
      <c r="A47" s="56" t="s">
        <v>711</v>
      </c>
      <c r="B47" s="19" t="s">
        <v>725</v>
      </c>
      <c r="C47" s="19" t="s">
        <v>726</v>
      </c>
      <c r="D47" s="20">
        <v>45391</v>
      </c>
      <c r="E47" s="21">
        <v>90000</v>
      </c>
      <c r="F47" s="19" t="s">
        <v>27</v>
      </c>
      <c r="G47" s="19" t="s">
        <v>28</v>
      </c>
      <c r="H47" s="21">
        <v>90000</v>
      </c>
      <c r="I47" s="21">
        <v>65900</v>
      </c>
      <c r="J47" s="22">
        <f>I47/H47*100</f>
        <v>73.222222222222229</v>
      </c>
      <c r="K47" s="21">
        <v>149392</v>
      </c>
      <c r="L47" s="21">
        <v>8119</v>
      </c>
      <c r="M47" s="21">
        <f>H47-L47</f>
        <v>81881</v>
      </c>
      <c r="N47" s="21">
        <v>72078</v>
      </c>
      <c r="O47" s="23">
        <f>M47/N47</f>
        <v>1.136005438552679</v>
      </c>
      <c r="P47" s="24">
        <v>957</v>
      </c>
      <c r="Q47" s="25">
        <f>M47/P47</f>
        <v>85.56008359456635</v>
      </c>
      <c r="R47" s="26" t="s">
        <v>711</v>
      </c>
      <c r="S47" s="27">
        <f>ABS(O84-O47)*100</f>
        <v>113.6005438552679</v>
      </c>
      <c r="T47" s="19" t="s">
        <v>30</v>
      </c>
      <c r="U47" s="19" t="s">
        <v>36</v>
      </c>
      <c r="V47" s="21">
        <v>8119</v>
      </c>
      <c r="W47" s="19" t="s">
        <v>31</v>
      </c>
      <c r="X47" s="19" t="s">
        <v>712</v>
      </c>
      <c r="Y47" s="19" t="s">
        <v>33</v>
      </c>
      <c r="Z47" s="19">
        <v>45</v>
      </c>
    </row>
    <row r="48" spans="1:26" x14ac:dyDescent="0.3">
      <c r="A48" s="56" t="s">
        <v>711</v>
      </c>
      <c r="B48" s="19" t="s">
        <v>719</v>
      </c>
      <c r="C48" s="19" t="s">
        <v>720</v>
      </c>
      <c r="D48" s="20">
        <v>45566</v>
      </c>
      <c r="E48" s="21">
        <v>100000</v>
      </c>
      <c r="F48" s="19" t="s">
        <v>27</v>
      </c>
      <c r="G48" s="19" t="s">
        <v>28</v>
      </c>
      <c r="H48" s="21">
        <v>100000</v>
      </c>
      <c r="I48" s="21">
        <v>66500</v>
      </c>
      <c r="J48" s="22">
        <f>I48/H48*100</f>
        <v>66.5</v>
      </c>
      <c r="K48" s="21">
        <v>151264</v>
      </c>
      <c r="L48" s="21">
        <v>7498</v>
      </c>
      <c r="M48" s="21">
        <f>H48-L48</f>
        <v>92502</v>
      </c>
      <c r="N48" s="21">
        <v>73350</v>
      </c>
      <c r="O48" s="23">
        <f>M48/N48</f>
        <v>1.2611042944785276</v>
      </c>
      <c r="P48" s="24">
        <v>957</v>
      </c>
      <c r="Q48" s="25">
        <f>M48/P48</f>
        <v>96.658307210031353</v>
      </c>
      <c r="R48" s="26" t="s">
        <v>711</v>
      </c>
      <c r="S48" s="27">
        <f>ABS(O89-O48)*100</f>
        <v>126.11042944785275</v>
      </c>
      <c r="T48" s="19" t="s">
        <v>30</v>
      </c>
      <c r="U48" s="19" t="s">
        <v>36</v>
      </c>
      <c r="V48" s="21">
        <v>7498</v>
      </c>
      <c r="W48" s="19" t="s">
        <v>31</v>
      </c>
      <c r="X48" s="19" t="s">
        <v>712</v>
      </c>
      <c r="Y48" s="19" t="s">
        <v>33</v>
      </c>
      <c r="Z48" s="19">
        <v>45</v>
      </c>
    </row>
    <row r="49" spans="1:26" x14ac:dyDescent="0.3">
      <c r="A49" s="55" t="s">
        <v>711</v>
      </c>
      <c r="B49" s="10" t="s">
        <v>721</v>
      </c>
      <c r="C49" s="10" t="s">
        <v>722</v>
      </c>
      <c r="D49" s="11">
        <v>45604</v>
      </c>
      <c r="E49" s="12">
        <v>100000</v>
      </c>
      <c r="F49" s="10" t="s">
        <v>27</v>
      </c>
      <c r="G49" s="10" t="s">
        <v>28</v>
      </c>
      <c r="H49" s="12">
        <v>100000</v>
      </c>
      <c r="I49" s="12">
        <v>64800</v>
      </c>
      <c r="J49" s="13">
        <f>I49/H49*100</f>
        <v>64.8</v>
      </c>
      <c r="K49" s="12">
        <v>147255</v>
      </c>
      <c r="L49" s="12">
        <v>7860</v>
      </c>
      <c r="M49" s="12">
        <f>H49-L49</f>
        <v>92140</v>
      </c>
      <c r="N49" s="12">
        <v>71119</v>
      </c>
      <c r="O49" s="14">
        <f>M49/N49</f>
        <v>1.2955750221459807</v>
      </c>
      <c r="P49" s="15">
        <v>957</v>
      </c>
      <c r="Q49" s="16">
        <f>M49/P49</f>
        <v>96.280041797283175</v>
      </c>
      <c r="R49" s="17" t="s">
        <v>711</v>
      </c>
      <c r="S49" s="18">
        <f>ABS(O89-O49)*100</f>
        <v>129.55750221459809</v>
      </c>
      <c r="T49" s="10" t="s">
        <v>30</v>
      </c>
      <c r="U49" s="10" t="s">
        <v>31</v>
      </c>
      <c r="V49" s="12">
        <v>7860</v>
      </c>
      <c r="W49" s="10" t="s">
        <v>31</v>
      </c>
      <c r="X49" s="10" t="s">
        <v>712</v>
      </c>
      <c r="Y49" s="10" t="s">
        <v>33</v>
      </c>
      <c r="Z49" s="10">
        <v>45</v>
      </c>
    </row>
    <row r="50" spans="1:26" x14ac:dyDescent="0.3">
      <c r="A50" s="55" t="s">
        <v>711</v>
      </c>
      <c r="B50" s="10" t="s">
        <v>727</v>
      </c>
      <c r="C50" s="10" t="s">
        <v>728</v>
      </c>
      <c r="D50" s="11">
        <v>45259</v>
      </c>
      <c r="E50" s="12">
        <v>160000</v>
      </c>
      <c r="F50" s="10" t="s">
        <v>27</v>
      </c>
      <c r="G50" s="10" t="s">
        <v>28</v>
      </c>
      <c r="H50" s="12">
        <v>160000</v>
      </c>
      <c r="I50" s="12">
        <v>32500</v>
      </c>
      <c r="J50" s="13">
        <f>I50/H50*100</f>
        <v>20.3125</v>
      </c>
      <c r="K50" s="12">
        <v>86193</v>
      </c>
      <c r="L50" s="12">
        <v>8434</v>
      </c>
      <c r="M50" s="12">
        <f>H50-L50</f>
        <v>151566</v>
      </c>
      <c r="N50" s="12">
        <v>39672</v>
      </c>
      <c r="O50" s="14">
        <f>M50/N50</f>
        <v>3.8204779189352691</v>
      </c>
      <c r="P50" s="15">
        <v>957</v>
      </c>
      <c r="Q50" s="16">
        <f>M50/P50</f>
        <v>158.37617554858934</v>
      </c>
      <c r="R50" s="17" t="s">
        <v>711</v>
      </c>
      <c r="S50" s="18">
        <f>ABS(O86-O50)*100</f>
        <v>382.04779189352689</v>
      </c>
      <c r="T50" s="10" t="s">
        <v>30</v>
      </c>
      <c r="U50" s="10" t="s">
        <v>36</v>
      </c>
      <c r="V50" s="12">
        <v>7387</v>
      </c>
      <c r="W50" s="10" t="s">
        <v>31</v>
      </c>
      <c r="X50" s="10" t="s">
        <v>712</v>
      </c>
      <c r="Y50" s="10" t="s">
        <v>33</v>
      </c>
      <c r="Z50" s="10">
        <v>25</v>
      </c>
    </row>
  </sheetData>
  <sortState xmlns:xlrd2="http://schemas.microsoft.com/office/spreadsheetml/2017/richdata2" ref="A2:Z40">
    <sortCondition ref="O2:O40"/>
  </sortState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4CEFF-2BBF-4445-A453-6CD00961AE16}">
  <dimension ref="A1:Z1"/>
  <sheetViews>
    <sheetView zoomScaleNormal="100" workbookViewId="0"/>
  </sheetViews>
  <sheetFormatPr defaultRowHeight="14.4" x14ac:dyDescent="0.3"/>
  <cols>
    <col min="1" max="1" width="9.109375" style="60" collapsed="1"/>
    <col min="2" max="26" width="9.109375" collapsed="1"/>
  </cols>
  <sheetData>
    <row r="1" spans="1:1" x14ac:dyDescent="0.3">
      <c r="A1" s="60" t="s">
        <v>2774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6718D-7540-4531-BB08-56B403C5D0CF}">
  <dimension ref="A1:Z10"/>
  <sheetViews>
    <sheetView zoomScaleNormal="100" workbookViewId="0">
      <selection activeCell="A10" sqref="A10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88671875" bestFit="1" customWidth="1" collapsed="1"/>
    <col min="4" max="4" width="10.6640625" bestFit="1" customWidth="1" collapsed="1"/>
    <col min="5" max="5" width="9.5546875" bestFit="1" customWidth="1" collapsed="1"/>
    <col min="6" max="6" width="5.5546875" bestFit="1" customWidth="1" collapsed="1"/>
    <col min="7" max="7" width="17.33203125" bestFit="1" customWidth="1" collapsed="1"/>
    <col min="8" max="8" width="10.1093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9.441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1185</v>
      </c>
      <c r="B2" s="19" t="s">
        <v>1183</v>
      </c>
      <c r="C2" s="19" t="s">
        <v>1184</v>
      </c>
      <c r="D2" s="20">
        <v>45597</v>
      </c>
      <c r="E2" s="21">
        <v>220000</v>
      </c>
      <c r="F2" s="19" t="s">
        <v>27</v>
      </c>
      <c r="G2" s="19" t="s">
        <v>28</v>
      </c>
      <c r="H2" s="21">
        <v>220000</v>
      </c>
      <c r="I2" s="21">
        <v>91200</v>
      </c>
      <c r="J2" s="22">
        <f t="shared" ref="J2:J3" si="0">I2/H2*100</f>
        <v>41.454545454545453</v>
      </c>
      <c r="K2" s="21">
        <v>192941</v>
      </c>
      <c r="L2" s="21">
        <v>10731</v>
      </c>
      <c r="M2" s="21">
        <f t="shared" ref="M2:M3" si="1">H2-L2</f>
        <v>209269</v>
      </c>
      <c r="N2" s="21">
        <v>95900</v>
      </c>
      <c r="O2" s="23">
        <f t="shared" ref="O2:O3" si="2">M2/N2</f>
        <v>2.1821584984358706</v>
      </c>
      <c r="P2" s="24">
        <v>1044</v>
      </c>
      <c r="Q2" s="25">
        <f t="shared" ref="Q2:Q3" si="3">M2/P2</f>
        <v>200.44923371647511</v>
      </c>
      <c r="R2" s="26" t="s">
        <v>1185</v>
      </c>
      <c r="S2" s="27">
        <f>ABS(O6-O2)*100</f>
        <v>29.994945753691372</v>
      </c>
      <c r="T2" s="19" t="s">
        <v>30</v>
      </c>
      <c r="U2" s="19" t="s">
        <v>31</v>
      </c>
      <c r="V2" s="21">
        <v>10731</v>
      </c>
      <c r="W2" s="19" t="s">
        <v>31</v>
      </c>
      <c r="X2" s="19" t="s">
        <v>1186</v>
      </c>
      <c r="Y2" s="19" t="s">
        <v>33</v>
      </c>
      <c r="Z2" s="19">
        <v>45</v>
      </c>
    </row>
    <row r="3" spans="1:26" ht="15" thickBot="1" x14ac:dyDescent="0.35">
      <c r="A3" s="55" t="s">
        <v>1185</v>
      </c>
      <c r="B3" s="10" t="s">
        <v>1187</v>
      </c>
      <c r="C3" s="10" t="s">
        <v>1188</v>
      </c>
      <c r="D3" s="11">
        <v>45596</v>
      </c>
      <c r="E3" s="12">
        <v>148511</v>
      </c>
      <c r="F3" s="10" t="s">
        <v>27</v>
      </c>
      <c r="G3" s="10" t="s">
        <v>28</v>
      </c>
      <c r="H3" s="12">
        <v>148511</v>
      </c>
      <c r="I3" s="12">
        <v>83800</v>
      </c>
      <c r="J3" s="13">
        <f t="shared" si="0"/>
        <v>56.426796668260259</v>
      </c>
      <c r="K3" s="12">
        <v>176181</v>
      </c>
      <c r="L3" s="12">
        <v>10731</v>
      </c>
      <c r="M3" s="12">
        <f t="shared" si="1"/>
        <v>137780</v>
      </c>
      <c r="N3" s="12">
        <v>87078</v>
      </c>
      <c r="O3" s="14">
        <f t="shared" si="2"/>
        <v>1.5822595833620432</v>
      </c>
      <c r="P3" s="15">
        <v>944</v>
      </c>
      <c r="Q3" s="16">
        <f t="shared" si="3"/>
        <v>145.95338983050848</v>
      </c>
      <c r="R3" s="17" t="s">
        <v>1185</v>
      </c>
      <c r="S3" s="18">
        <f>ABS(O6-O3)*100</f>
        <v>29.994945753691372</v>
      </c>
      <c r="T3" s="10" t="s">
        <v>30</v>
      </c>
      <c r="U3" s="10" t="s">
        <v>31</v>
      </c>
      <c r="V3" s="12">
        <v>10731</v>
      </c>
      <c r="W3" s="10" t="s">
        <v>31</v>
      </c>
      <c r="X3" s="10" t="s">
        <v>1186</v>
      </c>
      <c r="Y3" s="10" t="s">
        <v>33</v>
      </c>
      <c r="Z3" s="10">
        <v>45</v>
      </c>
    </row>
    <row r="4" spans="1:26" ht="15" thickTop="1" x14ac:dyDescent="0.3">
      <c r="A4" s="57"/>
      <c r="B4" s="37"/>
      <c r="C4" s="37"/>
      <c r="D4" s="38" t="s">
        <v>2766</v>
      </c>
      <c r="E4" s="39">
        <f>+SUM(E2:E3)</f>
        <v>368511</v>
      </c>
      <c r="F4" s="37"/>
      <c r="G4" s="37"/>
      <c r="H4" s="39">
        <f>+SUM(H2:H3)</f>
        <v>368511</v>
      </c>
      <c r="I4" s="39">
        <f>+SUM(I2:I3)</f>
        <v>175000</v>
      </c>
      <c r="J4" s="40"/>
      <c r="K4" s="39">
        <f>+SUM(K2:K3)</f>
        <v>369122</v>
      </c>
      <c r="L4" s="39"/>
      <c r="M4" s="39">
        <f>+SUM(M2:M3)</f>
        <v>347049</v>
      </c>
      <c r="N4" s="39">
        <f>+SUM(N2:N3)</f>
        <v>182978</v>
      </c>
      <c r="O4" s="41"/>
      <c r="P4" s="42"/>
      <c r="Q4" s="43">
        <f>AVERAGE(Q2:Q3)</f>
        <v>173.2013117734918</v>
      </c>
      <c r="R4" s="44"/>
      <c r="S4" s="45">
        <f>ABS(O6-O5)*100</f>
        <v>1.4461597101239843</v>
      </c>
      <c r="T4" s="37"/>
      <c r="U4" s="37"/>
      <c r="V4" s="39"/>
      <c r="W4" s="37"/>
      <c r="X4" s="37"/>
      <c r="Y4" s="37"/>
      <c r="Z4" s="37"/>
    </row>
    <row r="5" spans="1:26" x14ac:dyDescent="0.3">
      <c r="A5" s="58"/>
      <c r="B5" s="28"/>
      <c r="C5" s="28"/>
      <c r="D5" s="29"/>
      <c r="E5" s="30"/>
      <c r="F5" s="28"/>
      <c r="G5" s="28"/>
      <c r="H5" s="30"/>
      <c r="I5" s="30" t="s">
        <v>2767</v>
      </c>
      <c r="J5" s="31">
        <f>I4/H4*100</f>
        <v>47.488406044867048</v>
      </c>
      <c r="K5" s="30"/>
      <c r="L5" s="30"/>
      <c r="M5" s="30"/>
      <c r="N5" s="30" t="s">
        <v>2769</v>
      </c>
      <c r="O5" s="32">
        <f>M4/N4</f>
        <v>1.8966706380001968</v>
      </c>
      <c r="P5" s="33"/>
      <c r="Q5" s="34" t="s">
        <v>2771</v>
      </c>
      <c r="R5" s="35">
        <f>STDEV(O2:O3)</f>
        <v>0.42419259087515532</v>
      </c>
      <c r="S5" s="36"/>
      <c r="T5" s="28"/>
      <c r="U5" s="28"/>
      <c r="V5" s="30"/>
      <c r="W5" s="28"/>
      <c r="X5" s="28"/>
      <c r="Y5" s="28"/>
      <c r="Z5" s="28"/>
    </row>
    <row r="6" spans="1:26" x14ac:dyDescent="0.3">
      <c r="A6" s="59"/>
      <c r="B6" s="46"/>
      <c r="C6" s="46"/>
      <c r="D6" s="47"/>
      <c r="E6" s="48"/>
      <c r="F6" s="46"/>
      <c r="G6" s="46"/>
      <c r="H6" s="48"/>
      <c r="I6" s="48" t="s">
        <v>2768</v>
      </c>
      <c r="J6" s="49">
        <f>STDEV(J2:J3)</f>
        <v>10.586980362846282</v>
      </c>
      <c r="K6" s="48"/>
      <c r="L6" s="48"/>
      <c r="M6" s="48"/>
      <c r="N6" s="48" t="s">
        <v>2770</v>
      </c>
      <c r="O6" s="50">
        <f>AVERAGE(O2:O3)</f>
        <v>1.8822090408989569</v>
      </c>
      <c r="P6" s="51"/>
      <c r="Q6" s="52" t="s">
        <v>2772</v>
      </c>
      <c r="R6" s="54">
        <f>AVERAGE(S2:S3)</f>
        <v>29.994945753691372</v>
      </c>
      <c r="S6" s="53" t="s">
        <v>2773</v>
      </c>
      <c r="T6" s="46">
        <f>+(R6/O6)</f>
        <v>15.93603319393555</v>
      </c>
      <c r="U6" s="46"/>
      <c r="V6" s="48"/>
      <c r="W6" s="46"/>
      <c r="X6" s="46"/>
      <c r="Y6" s="46"/>
      <c r="Z6" s="46"/>
    </row>
    <row r="9" spans="1:26" x14ac:dyDescent="0.3">
      <c r="A9" s="60" t="s">
        <v>2811</v>
      </c>
    </row>
    <row r="10" spans="1:26" x14ac:dyDescent="0.3">
      <c r="A10" s="55" t="s">
        <v>1185</v>
      </c>
      <c r="B10" s="10" t="s">
        <v>1189</v>
      </c>
      <c r="C10" s="10" t="s">
        <v>1190</v>
      </c>
      <c r="D10" s="11">
        <v>45273</v>
      </c>
      <c r="E10" s="12">
        <v>40000</v>
      </c>
      <c r="F10" s="10" t="s">
        <v>27</v>
      </c>
      <c r="G10" s="10" t="s">
        <v>28</v>
      </c>
      <c r="H10" s="12">
        <v>40000</v>
      </c>
      <c r="I10" s="12">
        <v>71800</v>
      </c>
      <c r="J10" s="13">
        <f t="shared" ref="J10" si="4">I10/H10*100</f>
        <v>179.5</v>
      </c>
      <c r="K10" s="12">
        <v>178886</v>
      </c>
      <c r="L10" s="12">
        <v>10690</v>
      </c>
      <c r="M10" s="12">
        <f t="shared" ref="M10" si="5">H10-L10</f>
        <v>29310</v>
      </c>
      <c r="N10" s="12">
        <v>88524</v>
      </c>
      <c r="O10" s="14">
        <f t="shared" ref="O10" si="6">M10/N10</f>
        <v>0.33109665175545616</v>
      </c>
      <c r="P10" s="15">
        <v>1004</v>
      </c>
      <c r="Q10" s="16">
        <f t="shared" ref="Q10" si="7">M10/P10</f>
        <v>29.193227091633467</v>
      </c>
      <c r="R10" s="17" t="s">
        <v>1185</v>
      </c>
      <c r="S10" s="18">
        <f>ABS(O13-O10)*100</f>
        <v>33.109665175545615</v>
      </c>
      <c r="T10" s="10" t="s">
        <v>30</v>
      </c>
      <c r="U10" s="10" t="s">
        <v>31</v>
      </c>
      <c r="V10" s="12">
        <v>10416</v>
      </c>
      <c r="W10" s="10" t="s">
        <v>31</v>
      </c>
      <c r="X10" s="10" t="s">
        <v>1186</v>
      </c>
      <c r="Y10" s="10" t="s">
        <v>33</v>
      </c>
      <c r="Z10" s="10">
        <v>45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3E647-92FF-4E48-8452-B667BF494D21}">
  <dimension ref="A1:Z16"/>
  <sheetViews>
    <sheetView zoomScaleNormal="100" workbookViewId="0">
      <selection activeCell="G26" sqref="G26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1265</v>
      </c>
      <c r="B2" s="19" t="s">
        <v>1275</v>
      </c>
      <c r="C2" s="19" t="s">
        <v>1276</v>
      </c>
      <c r="D2" s="20">
        <v>45412</v>
      </c>
      <c r="E2" s="21">
        <v>115000</v>
      </c>
      <c r="F2" s="19" t="s">
        <v>27</v>
      </c>
      <c r="G2" s="19" t="s">
        <v>28</v>
      </c>
      <c r="H2" s="21">
        <v>115000</v>
      </c>
      <c r="I2" s="21">
        <v>89100</v>
      </c>
      <c r="J2" s="22">
        <f t="shared" ref="J2:J13" si="0">I2/H2*100</f>
        <v>77.478260869565219</v>
      </c>
      <c r="K2" s="21">
        <v>178305</v>
      </c>
      <c r="L2" s="21">
        <v>13861</v>
      </c>
      <c r="M2" s="21">
        <f t="shared" ref="M2:M13" si="1">H2-L2</f>
        <v>101139</v>
      </c>
      <c r="N2" s="21">
        <v>90353</v>
      </c>
      <c r="O2" s="23">
        <f t="shared" ref="O2:O13" si="2">M2/N2</f>
        <v>1.1193762243644372</v>
      </c>
      <c r="P2" s="24">
        <v>1024</v>
      </c>
      <c r="Q2" s="25">
        <f t="shared" ref="Q2:Q13" si="3">M2/P2</f>
        <v>98.7685546875</v>
      </c>
      <c r="R2" s="26" t="s">
        <v>1265</v>
      </c>
      <c r="S2" s="27">
        <f>ABS(O11-O2)*100</f>
        <v>100.88984018325723</v>
      </c>
      <c r="T2" s="19" t="s">
        <v>30</v>
      </c>
      <c r="U2" s="19" t="s">
        <v>36</v>
      </c>
      <c r="V2" s="21">
        <v>13861</v>
      </c>
      <c r="W2" s="19" t="s">
        <v>31</v>
      </c>
      <c r="X2" s="19" t="s">
        <v>1266</v>
      </c>
      <c r="Y2" s="19" t="s">
        <v>33</v>
      </c>
      <c r="Z2" s="19">
        <v>45</v>
      </c>
    </row>
    <row r="3" spans="1:26" x14ac:dyDescent="0.3">
      <c r="A3" s="55" t="s">
        <v>1265</v>
      </c>
      <c r="B3" s="10" t="s">
        <v>1285</v>
      </c>
      <c r="C3" s="10" t="s">
        <v>1286</v>
      </c>
      <c r="D3" s="11">
        <v>45644</v>
      </c>
      <c r="E3" s="12">
        <v>125000</v>
      </c>
      <c r="F3" s="10" t="s">
        <v>27</v>
      </c>
      <c r="G3" s="10" t="s">
        <v>28</v>
      </c>
      <c r="H3" s="12">
        <v>125000</v>
      </c>
      <c r="I3" s="12">
        <v>83900</v>
      </c>
      <c r="J3" s="13">
        <f t="shared" si="0"/>
        <v>67.12</v>
      </c>
      <c r="K3" s="12">
        <v>169084</v>
      </c>
      <c r="L3" s="12">
        <v>10586</v>
      </c>
      <c r="M3" s="12">
        <f t="shared" si="1"/>
        <v>114414</v>
      </c>
      <c r="N3" s="12">
        <v>87086</v>
      </c>
      <c r="O3" s="14">
        <f t="shared" si="2"/>
        <v>1.3138047447350893</v>
      </c>
      <c r="P3" s="15">
        <v>1055</v>
      </c>
      <c r="Q3" s="16">
        <f t="shared" si="3"/>
        <v>108.44928909952607</v>
      </c>
      <c r="R3" s="17" t="s">
        <v>1265</v>
      </c>
      <c r="S3" s="18">
        <f>ABS(O6-O3)*100</f>
        <v>27.97692826928424</v>
      </c>
      <c r="T3" s="10" t="s">
        <v>30</v>
      </c>
      <c r="U3" s="10" t="s">
        <v>31</v>
      </c>
      <c r="V3" s="12">
        <v>10586</v>
      </c>
      <c r="W3" s="10" t="s">
        <v>31</v>
      </c>
      <c r="X3" s="10" t="s">
        <v>1266</v>
      </c>
      <c r="Y3" s="10" t="s">
        <v>33</v>
      </c>
      <c r="Z3" s="10">
        <v>45</v>
      </c>
    </row>
    <row r="4" spans="1:26" x14ac:dyDescent="0.3">
      <c r="A4" s="55" t="s">
        <v>1265</v>
      </c>
      <c r="B4" s="10" t="s">
        <v>1279</v>
      </c>
      <c r="C4" s="10" t="s">
        <v>1280</v>
      </c>
      <c r="D4" s="11">
        <v>45022</v>
      </c>
      <c r="E4" s="12">
        <v>142000</v>
      </c>
      <c r="F4" s="10" t="s">
        <v>27</v>
      </c>
      <c r="G4" s="10" t="s">
        <v>28</v>
      </c>
      <c r="H4" s="12">
        <v>142000</v>
      </c>
      <c r="I4" s="12">
        <v>80000</v>
      </c>
      <c r="J4" s="13">
        <f t="shared" si="0"/>
        <v>56.338028169014088</v>
      </c>
      <c r="K4" s="12">
        <v>177630</v>
      </c>
      <c r="L4" s="12">
        <v>11293</v>
      </c>
      <c r="M4" s="12">
        <f t="shared" si="1"/>
        <v>130707</v>
      </c>
      <c r="N4" s="12">
        <v>91393</v>
      </c>
      <c r="O4" s="14">
        <f t="shared" si="2"/>
        <v>1.4301642357729805</v>
      </c>
      <c r="P4" s="15">
        <v>1024</v>
      </c>
      <c r="Q4" s="16">
        <f t="shared" si="3"/>
        <v>127.6435546875</v>
      </c>
      <c r="R4" s="17" t="s">
        <v>1265</v>
      </c>
      <c r="S4" s="18">
        <f>ABS(O10-O4)*100</f>
        <v>69.609349865276315</v>
      </c>
      <c r="T4" s="10" t="s">
        <v>30</v>
      </c>
      <c r="U4" s="10" t="s">
        <v>36</v>
      </c>
      <c r="V4" s="12">
        <v>11293</v>
      </c>
      <c r="W4" s="10" t="s">
        <v>31</v>
      </c>
      <c r="X4" s="10" t="s">
        <v>1266</v>
      </c>
      <c r="Y4" s="10" t="s">
        <v>33</v>
      </c>
      <c r="Z4" s="10">
        <v>45</v>
      </c>
    </row>
    <row r="5" spans="1:26" x14ac:dyDescent="0.3">
      <c r="A5" s="55" t="s">
        <v>1265</v>
      </c>
      <c r="B5" s="10" t="s">
        <v>1277</v>
      </c>
      <c r="C5" s="10" t="s">
        <v>1278</v>
      </c>
      <c r="D5" s="11">
        <v>45357</v>
      </c>
      <c r="E5" s="12">
        <v>140000</v>
      </c>
      <c r="F5" s="10" t="s">
        <v>27</v>
      </c>
      <c r="G5" s="10" t="s">
        <v>28</v>
      </c>
      <c r="H5" s="12">
        <v>140000</v>
      </c>
      <c r="I5" s="12">
        <v>78000</v>
      </c>
      <c r="J5" s="13">
        <f t="shared" si="0"/>
        <v>55.714285714285715</v>
      </c>
      <c r="K5" s="12">
        <v>173870</v>
      </c>
      <c r="L5" s="12">
        <v>12314</v>
      </c>
      <c r="M5" s="12">
        <f t="shared" si="1"/>
        <v>127686</v>
      </c>
      <c r="N5" s="12">
        <v>88767</v>
      </c>
      <c r="O5" s="14">
        <f t="shared" si="2"/>
        <v>1.4384399607962419</v>
      </c>
      <c r="P5" s="15">
        <v>1024</v>
      </c>
      <c r="Q5" s="16">
        <f t="shared" si="3"/>
        <v>124.693359375</v>
      </c>
      <c r="R5" s="17" t="s">
        <v>1265</v>
      </c>
      <c r="S5" s="18">
        <f>ABS(O12-O5)*100</f>
        <v>73.839897388987112</v>
      </c>
      <c r="T5" s="10" t="s">
        <v>30</v>
      </c>
      <c r="U5" s="10" t="s">
        <v>36</v>
      </c>
      <c r="V5" s="12">
        <v>12314</v>
      </c>
      <c r="W5" s="10" t="s">
        <v>31</v>
      </c>
      <c r="X5" s="10" t="s">
        <v>1266</v>
      </c>
      <c r="Y5" s="10" t="s">
        <v>33</v>
      </c>
      <c r="Z5" s="10">
        <v>45</v>
      </c>
    </row>
    <row r="6" spans="1:26" x14ac:dyDescent="0.3">
      <c r="A6" s="56" t="s">
        <v>1265</v>
      </c>
      <c r="B6" s="19" t="s">
        <v>1267</v>
      </c>
      <c r="C6" s="19" t="s">
        <v>1268</v>
      </c>
      <c r="D6" s="20">
        <v>45603</v>
      </c>
      <c r="E6" s="21">
        <v>155000</v>
      </c>
      <c r="F6" s="19" t="s">
        <v>27</v>
      </c>
      <c r="G6" s="19" t="s">
        <v>28</v>
      </c>
      <c r="H6" s="21">
        <v>155000</v>
      </c>
      <c r="I6" s="21">
        <v>87500</v>
      </c>
      <c r="J6" s="22">
        <f t="shared" si="0"/>
        <v>56.451612903225815</v>
      </c>
      <c r="K6" s="21">
        <v>175227</v>
      </c>
      <c r="L6" s="21">
        <v>12654</v>
      </c>
      <c r="M6" s="21">
        <f t="shared" si="1"/>
        <v>142346</v>
      </c>
      <c r="N6" s="21">
        <v>89325</v>
      </c>
      <c r="O6" s="23">
        <f t="shared" si="2"/>
        <v>1.5935740274279317</v>
      </c>
      <c r="P6" s="24">
        <v>1024</v>
      </c>
      <c r="Q6" s="25">
        <f t="shared" si="3"/>
        <v>139.009765625</v>
      </c>
      <c r="R6" s="26" t="s">
        <v>1265</v>
      </c>
      <c r="S6" s="27">
        <f>ABS(O19-O6)*100</f>
        <v>159.35740274279317</v>
      </c>
      <c r="T6" s="19" t="s">
        <v>30</v>
      </c>
      <c r="U6" s="19" t="s">
        <v>31</v>
      </c>
      <c r="V6" s="21">
        <v>12654</v>
      </c>
      <c r="W6" s="19" t="s">
        <v>31</v>
      </c>
      <c r="X6" s="19" t="s">
        <v>1266</v>
      </c>
      <c r="Y6" s="19" t="s">
        <v>33</v>
      </c>
      <c r="Z6" s="19">
        <v>45</v>
      </c>
    </row>
    <row r="7" spans="1:26" x14ac:dyDescent="0.3">
      <c r="A7" s="55" t="s">
        <v>1265</v>
      </c>
      <c r="B7" s="10" t="s">
        <v>1271</v>
      </c>
      <c r="C7" s="10" t="s">
        <v>1272</v>
      </c>
      <c r="D7" s="11">
        <v>45230</v>
      </c>
      <c r="E7" s="12">
        <v>150000</v>
      </c>
      <c r="F7" s="10" t="s">
        <v>27</v>
      </c>
      <c r="G7" s="10" t="s">
        <v>28</v>
      </c>
      <c r="H7" s="12">
        <v>150000</v>
      </c>
      <c r="I7" s="12">
        <v>69000</v>
      </c>
      <c r="J7" s="13">
        <f t="shared" si="0"/>
        <v>46</v>
      </c>
      <c r="K7" s="12">
        <v>153808</v>
      </c>
      <c r="L7" s="12">
        <v>10450</v>
      </c>
      <c r="M7" s="12">
        <f t="shared" si="1"/>
        <v>139550</v>
      </c>
      <c r="N7" s="12">
        <v>78768</v>
      </c>
      <c r="O7" s="14">
        <f t="shared" si="2"/>
        <v>1.7716585415397115</v>
      </c>
      <c r="P7" s="15">
        <v>1024</v>
      </c>
      <c r="Q7" s="16">
        <f t="shared" si="3"/>
        <v>136.279296875</v>
      </c>
      <c r="R7" s="17" t="s">
        <v>1265</v>
      </c>
      <c r="S7" s="18">
        <f>ABS(O18-O7)*100</f>
        <v>177.16585415397114</v>
      </c>
      <c r="T7" s="10" t="s">
        <v>30</v>
      </c>
      <c r="U7" s="10" t="s">
        <v>36</v>
      </c>
      <c r="V7" s="12">
        <v>10450</v>
      </c>
      <c r="W7" s="10" t="s">
        <v>31</v>
      </c>
      <c r="X7" s="10" t="s">
        <v>1266</v>
      </c>
      <c r="Y7" s="10" t="s">
        <v>33</v>
      </c>
      <c r="Z7" s="10">
        <v>45</v>
      </c>
    </row>
    <row r="8" spans="1:26" x14ac:dyDescent="0.3">
      <c r="A8" s="55" t="s">
        <v>1265</v>
      </c>
      <c r="B8" s="10" t="s">
        <v>1263</v>
      </c>
      <c r="C8" s="10" t="s">
        <v>1264</v>
      </c>
      <c r="D8" s="11">
        <v>45630</v>
      </c>
      <c r="E8" s="12">
        <v>170000</v>
      </c>
      <c r="F8" s="10" t="s">
        <v>27</v>
      </c>
      <c r="G8" s="10" t="s">
        <v>28</v>
      </c>
      <c r="H8" s="12">
        <v>170000</v>
      </c>
      <c r="I8" s="12">
        <v>83700</v>
      </c>
      <c r="J8" s="13">
        <f t="shared" si="0"/>
        <v>49.235294117647058</v>
      </c>
      <c r="K8" s="12">
        <v>168513</v>
      </c>
      <c r="L8" s="12">
        <v>9765</v>
      </c>
      <c r="M8" s="12">
        <f t="shared" si="1"/>
        <v>160235</v>
      </c>
      <c r="N8" s="12">
        <v>87224</v>
      </c>
      <c r="O8" s="14">
        <f t="shared" si="2"/>
        <v>1.837051728881959</v>
      </c>
      <c r="P8" s="15">
        <v>941</v>
      </c>
      <c r="Q8" s="16">
        <f t="shared" si="3"/>
        <v>170.28161530286928</v>
      </c>
      <c r="R8" s="17" t="s">
        <v>1265</v>
      </c>
      <c r="S8" s="18">
        <f>ABS(O22-O8)*100</f>
        <v>183.7051728881959</v>
      </c>
      <c r="T8" s="10" t="s">
        <v>30</v>
      </c>
      <c r="U8" s="10" t="s">
        <v>31</v>
      </c>
      <c r="V8" s="12">
        <v>9765</v>
      </c>
      <c r="W8" s="10" t="s">
        <v>31</v>
      </c>
      <c r="X8" s="10" t="s">
        <v>1266</v>
      </c>
      <c r="Y8" s="10" t="s">
        <v>33</v>
      </c>
      <c r="Z8" s="10">
        <v>41</v>
      </c>
    </row>
    <row r="9" spans="1:26" x14ac:dyDescent="0.3">
      <c r="A9" s="56" t="s">
        <v>1265</v>
      </c>
      <c r="B9" s="19" t="s">
        <v>1283</v>
      </c>
      <c r="C9" s="19" t="s">
        <v>1284</v>
      </c>
      <c r="D9" s="20">
        <v>45443</v>
      </c>
      <c r="E9" s="21">
        <v>185000</v>
      </c>
      <c r="F9" s="19" t="s">
        <v>27</v>
      </c>
      <c r="G9" s="19" t="s">
        <v>28</v>
      </c>
      <c r="H9" s="21">
        <v>185000</v>
      </c>
      <c r="I9" s="21">
        <v>87500</v>
      </c>
      <c r="J9" s="22">
        <f t="shared" si="0"/>
        <v>47.297297297297298</v>
      </c>
      <c r="K9" s="21">
        <v>175131</v>
      </c>
      <c r="L9" s="21">
        <v>10268</v>
      </c>
      <c r="M9" s="21">
        <f t="shared" si="1"/>
        <v>174732</v>
      </c>
      <c r="N9" s="21">
        <v>90584</v>
      </c>
      <c r="O9" s="23">
        <f t="shared" si="2"/>
        <v>1.9289499249315551</v>
      </c>
      <c r="P9" s="24">
        <v>994</v>
      </c>
      <c r="Q9" s="25">
        <f t="shared" si="3"/>
        <v>175.7867203219316</v>
      </c>
      <c r="R9" s="26" t="s">
        <v>1265</v>
      </c>
      <c r="S9" s="27">
        <f>ABS(O13-O9)*100</f>
        <v>46.705309420844053</v>
      </c>
      <c r="T9" s="19" t="s">
        <v>30</v>
      </c>
      <c r="U9" s="19" t="s">
        <v>36</v>
      </c>
      <c r="V9" s="21">
        <v>10268</v>
      </c>
      <c r="W9" s="19" t="s">
        <v>31</v>
      </c>
      <c r="X9" s="19" t="s">
        <v>1266</v>
      </c>
      <c r="Y9" s="19" t="s">
        <v>33</v>
      </c>
      <c r="Z9" s="19">
        <v>45</v>
      </c>
    </row>
    <row r="10" spans="1:26" x14ac:dyDescent="0.3">
      <c r="A10" s="56" t="s">
        <v>1265</v>
      </c>
      <c r="B10" s="19" t="s">
        <v>1269</v>
      </c>
      <c r="C10" s="19" t="s">
        <v>1270</v>
      </c>
      <c r="D10" s="20">
        <v>45594</v>
      </c>
      <c r="E10" s="21">
        <v>196000</v>
      </c>
      <c r="F10" s="19" t="s">
        <v>27</v>
      </c>
      <c r="G10" s="19" t="s">
        <v>28</v>
      </c>
      <c r="H10" s="21">
        <v>196000</v>
      </c>
      <c r="I10" s="21">
        <v>84500</v>
      </c>
      <c r="J10" s="22">
        <f t="shared" si="0"/>
        <v>43.112244897959187</v>
      </c>
      <c r="K10" s="21">
        <v>169124</v>
      </c>
      <c r="L10" s="21">
        <v>9406</v>
      </c>
      <c r="M10" s="21">
        <f t="shared" si="1"/>
        <v>186594</v>
      </c>
      <c r="N10" s="21">
        <v>87757</v>
      </c>
      <c r="O10" s="23">
        <f t="shared" si="2"/>
        <v>2.1262577344257436</v>
      </c>
      <c r="P10" s="24">
        <v>1024</v>
      </c>
      <c r="Q10" s="25">
        <f t="shared" si="3"/>
        <v>182.220703125</v>
      </c>
      <c r="R10" s="26" t="s">
        <v>1265</v>
      </c>
      <c r="S10" s="27">
        <f>ABS(O22-O10)*100</f>
        <v>212.62577344257437</v>
      </c>
      <c r="T10" s="19" t="s">
        <v>30</v>
      </c>
      <c r="U10" s="19" t="s">
        <v>31</v>
      </c>
      <c r="V10" s="21">
        <v>9406</v>
      </c>
      <c r="W10" s="19" t="s">
        <v>31</v>
      </c>
      <c r="X10" s="19" t="s">
        <v>1266</v>
      </c>
      <c r="Y10" s="19" t="s">
        <v>33</v>
      </c>
      <c r="Z10" s="19">
        <v>45</v>
      </c>
    </row>
    <row r="11" spans="1:26" x14ac:dyDescent="0.3">
      <c r="A11" s="56" t="s">
        <v>1265</v>
      </c>
      <c r="B11" s="19" t="s">
        <v>1281</v>
      </c>
      <c r="C11" s="19" t="s">
        <v>1282</v>
      </c>
      <c r="D11" s="20">
        <v>45511</v>
      </c>
      <c r="E11" s="21">
        <v>200000</v>
      </c>
      <c r="F11" s="19" t="s">
        <v>27</v>
      </c>
      <c r="G11" s="19" t="s">
        <v>28</v>
      </c>
      <c r="H11" s="21">
        <v>200000</v>
      </c>
      <c r="I11" s="21">
        <v>86200</v>
      </c>
      <c r="J11" s="22">
        <f t="shared" si="0"/>
        <v>43.1</v>
      </c>
      <c r="K11" s="21">
        <v>172476</v>
      </c>
      <c r="L11" s="21">
        <v>9977</v>
      </c>
      <c r="M11" s="21">
        <f t="shared" si="1"/>
        <v>190023</v>
      </c>
      <c r="N11" s="21">
        <v>89285</v>
      </c>
      <c r="O11" s="23">
        <f t="shared" si="2"/>
        <v>2.1282746261970096</v>
      </c>
      <c r="P11" s="24">
        <v>1024</v>
      </c>
      <c r="Q11" s="25">
        <f t="shared" si="3"/>
        <v>185.5693359375</v>
      </c>
      <c r="R11" s="26" t="s">
        <v>1265</v>
      </c>
      <c r="S11" s="27">
        <f>ABS(O16-O11)*100</f>
        <v>35.657515095544532</v>
      </c>
      <c r="T11" s="19" t="s">
        <v>30</v>
      </c>
      <c r="U11" s="19" t="s">
        <v>36</v>
      </c>
      <c r="V11" s="21">
        <v>9977</v>
      </c>
      <c r="W11" s="19" t="s">
        <v>31</v>
      </c>
      <c r="X11" s="19" t="s">
        <v>1266</v>
      </c>
      <c r="Y11" s="19" t="s">
        <v>33</v>
      </c>
      <c r="Z11" s="19">
        <v>45</v>
      </c>
    </row>
    <row r="12" spans="1:26" ht="15" thickBot="1" x14ac:dyDescent="0.35">
      <c r="A12" s="55" t="s">
        <v>1265</v>
      </c>
      <c r="B12" s="10" t="s">
        <v>1273</v>
      </c>
      <c r="C12" s="10" t="s">
        <v>1274</v>
      </c>
      <c r="D12" s="11">
        <v>45212</v>
      </c>
      <c r="E12" s="12">
        <v>203100</v>
      </c>
      <c r="F12" s="10" t="s">
        <v>27</v>
      </c>
      <c r="G12" s="10" t="s">
        <v>28</v>
      </c>
      <c r="H12" s="12">
        <v>203100</v>
      </c>
      <c r="I12" s="12">
        <v>77200</v>
      </c>
      <c r="J12" s="13">
        <f t="shared" si="0"/>
        <v>38.010832102412607</v>
      </c>
      <c r="K12" s="12">
        <v>171587</v>
      </c>
      <c r="L12" s="12">
        <v>10859</v>
      </c>
      <c r="M12" s="12">
        <f t="shared" si="1"/>
        <v>192241</v>
      </c>
      <c r="N12" s="12">
        <v>88312</v>
      </c>
      <c r="O12" s="14">
        <f t="shared" si="2"/>
        <v>2.176838934686113</v>
      </c>
      <c r="P12" s="15">
        <v>1024</v>
      </c>
      <c r="Q12" s="16">
        <f t="shared" si="3"/>
        <v>187.7353515625</v>
      </c>
      <c r="R12" s="17" t="s">
        <v>1265</v>
      </c>
      <c r="S12" s="18">
        <f>ABS(O22-O12)*100</f>
        <v>217.6838934686113</v>
      </c>
      <c r="T12" s="10" t="s">
        <v>30</v>
      </c>
      <c r="U12" s="10" t="s">
        <v>36</v>
      </c>
      <c r="V12" s="12">
        <v>10859</v>
      </c>
      <c r="W12" s="10" t="s">
        <v>31</v>
      </c>
      <c r="X12" s="10" t="s">
        <v>1266</v>
      </c>
      <c r="Y12" s="10" t="s">
        <v>33</v>
      </c>
      <c r="Z12" s="10">
        <v>45</v>
      </c>
    </row>
    <row r="13" spans="1:26" ht="15" thickBot="1" x14ac:dyDescent="0.35">
      <c r="A13" s="56" t="s">
        <v>1265</v>
      </c>
      <c r="B13" s="19" t="s">
        <v>1277</v>
      </c>
      <c r="C13" s="19" t="s">
        <v>1278</v>
      </c>
      <c r="D13" s="20">
        <v>45457</v>
      </c>
      <c r="E13" s="21">
        <v>225000</v>
      </c>
      <c r="F13" s="19" t="s">
        <v>27</v>
      </c>
      <c r="G13" s="19" t="s">
        <v>28</v>
      </c>
      <c r="H13" s="21">
        <v>225000</v>
      </c>
      <c r="I13" s="21">
        <v>86600</v>
      </c>
      <c r="J13" s="22">
        <f t="shared" si="0"/>
        <v>38.488888888888887</v>
      </c>
      <c r="K13" s="21">
        <v>173870</v>
      </c>
      <c r="L13" s="21">
        <v>12314</v>
      </c>
      <c r="M13" s="21">
        <f t="shared" si="1"/>
        <v>212686</v>
      </c>
      <c r="N13" s="21">
        <v>88767</v>
      </c>
      <c r="O13" s="23">
        <f t="shared" si="2"/>
        <v>2.3960030191399957</v>
      </c>
      <c r="P13" s="24">
        <v>1024</v>
      </c>
      <c r="Q13" s="25">
        <f t="shared" si="3"/>
        <v>207.701171875</v>
      </c>
      <c r="R13" s="26" t="s">
        <v>1265</v>
      </c>
      <c r="S13" s="27">
        <f>ABS(O21-O13)*100</f>
        <v>239.60030191399957</v>
      </c>
      <c r="T13" s="19" t="s">
        <v>30</v>
      </c>
      <c r="U13" s="19" t="s">
        <v>36</v>
      </c>
      <c r="V13" s="21">
        <v>12314</v>
      </c>
      <c r="W13" s="19" t="s">
        <v>31</v>
      </c>
      <c r="X13" s="19" t="s">
        <v>1266</v>
      </c>
      <c r="Y13" s="19" t="s">
        <v>33</v>
      </c>
      <c r="Z13" s="19">
        <v>45</v>
      </c>
    </row>
    <row r="14" spans="1:26" ht="15" thickTop="1" x14ac:dyDescent="0.3">
      <c r="A14" s="57"/>
      <c r="B14" s="37"/>
      <c r="C14" s="37"/>
      <c r="D14" s="38" t="s">
        <v>2766</v>
      </c>
      <c r="E14" s="39">
        <f>+SUM(E2:E13)</f>
        <v>2006100</v>
      </c>
      <c r="F14" s="37"/>
      <c r="G14" s="37"/>
      <c r="H14" s="39">
        <f>+SUM(H2:H13)</f>
        <v>2006100</v>
      </c>
      <c r="I14" s="39">
        <f>+SUM(I2:I13)</f>
        <v>993200</v>
      </c>
      <c r="J14" s="40"/>
      <c r="K14" s="39">
        <f>+SUM(K2:K13)</f>
        <v>2058625</v>
      </c>
      <c r="L14" s="39"/>
      <c r="M14" s="39">
        <f>+SUM(M2:M13)</f>
        <v>1872353</v>
      </c>
      <c r="N14" s="39">
        <f>+SUM(N2:N13)</f>
        <v>1057621</v>
      </c>
      <c r="O14" s="41"/>
      <c r="P14" s="42"/>
      <c r="Q14" s="43">
        <f>AVERAGE(Q2:Q13)</f>
        <v>153.67822653952726</v>
      </c>
      <c r="R14" s="44"/>
      <c r="S14" s="45">
        <f>ABS(O16-O15)*100</f>
        <v>0.13554673219029478</v>
      </c>
      <c r="T14" s="37"/>
      <c r="U14" s="37"/>
      <c r="V14" s="39"/>
      <c r="W14" s="37"/>
      <c r="X14" s="37"/>
      <c r="Y14" s="37"/>
      <c r="Z14" s="37"/>
    </row>
    <row r="15" spans="1:26" x14ac:dyDescent="0.3">
      <c r="A15" s="58"/>
      <c r="B15" s="28"/>
      <c r="C15" s="28"/>
      <c r="D15" s="29"/>
      <c r="E15" s="30"/>
      <c r="F15" s="28"/>
      <c r="G15" s="28"/>
      <c r="H15" s="30"/>
      <c r="I15" s="30" t="s">
        <v>2767</v>
      </c>
      <c r="J15" s="31">
        <f>I14/H14*100</f>
        <v>49.508997557449781</v>
      </c>
      <c r="K15" s="30"/>
      <c r="L15" s="30"/>
      <c r="M15" s="30"/>
      <c r="N15" s="30" t="s">
        <v>2769</v>
      </c>
      <c r="O15" s="32">
        <f>M14/N14</f>
        <v>1.7703440079196613</v>
      </c>
      <c r="P15" s="33"/>
      <c r="Q15" s="34" t="s">
        <v>2771</v>
      </c>
      <c r="R15" s="35">
        <f>STDEV(O2:O13)</f>
        <v>0.39661969687064924</v>
      </c>
      <c r="S15" s="36"/>
      <c r="T15" s="28"/>
      <c r="U15" s="28"/>
      <c r="V15" s="30"/>
      <c r="W15" s="28"/>
      <c r="X15" s="28"/>
      <c r="Y15" s="28"/>
      <c r="Z15" s="28"/>
    </row>
    <row r="16" spans="1:26" x14ac:dyDescent="0.3">
      <c r="A16" s="59"/>
      <c r="B16" s="46"/>
      <c r="C16" s="46"/>
      <c r="D16" s="47"/>
      <c r="E16" s="48"/>
      <c r="F16" s="46"/>
      <c r="G16" s="46"/>
      <c r="H16" s="48"/>
      <c r="I16" s="48" t="s">
        <v>2768</v>
      </c>
      <c r="J16" s="49">
        <f>STDEV(J2:J13)</f>
        <v>11.792649138591257</v>
      </c>
      <c r="K16" s="48"/>
      <c r="L16" s="48"/>
      <c r="M16" s="48"/>
      <c r="N16" s="48" t="s">
        <v>2770</v>
      </c>
      <c r="O16" s="50">
        <f>AVERAGE(O2:O13)</f>
        <v>1.7716994752415642</v>
      </c>
      <c r="P16" s="51"/>
      <c r="Q16" s="52" t="s">
        <v>2772</v>
      </c>
      <c r="R16" s="54">
        <f>AVERAGE(S2:S13)</f>
        <v>128.73476990277825</v>
      </c>
      <c r="S16" s="53" t="s">
        <v>2773</v>
      </c>
      <c r="T16" s="46">
        <f>+(R16/O16)</f>
        <v>72.661741848304032</v>
      </c>
      <c r="U16" s="46"/>
      <c r="V16" s="48"/>
      <c r="W16" s="46"/>
      <c r="X16" s="46"/>
      <c r="Y16" s="46"/>
      <c r="Z16" s="46"/>
    </row>
  </sheetData>
  <sortState xmlns:xlrd2="http://schemas.microsoft.com/office/spreadsheetml/2017/richdata2" ref="A2:Z13">
    <sortCondition ref="O2:O1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C143-963B-48ED-A206-2284F46EBB8D}">
  <dimension ref="A1:Z216"/>
  <sheetViews>
    <sheetView tabSelected="1" topLeftCell="A138" workbookViewId="0">
      <selection activeCell="G118" sqref="G118"/>
    </sheetView>
  </sheetViews>
  <sheetFormatPr defaultRowHeight="14.4" x14ac:dyDescent="0.3"/>
  <cols>
    <col min="1" max="1" width="8.6640625" style="64" bestFit="1" customWidth="1" collapsed="1"/>
    <col min="2" max="2" width="16.88671875" bestFit="1" customWidth="1" collapsed="1"/>
    <col min="3" max="3" width="29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20.44140625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64" t="s">
        <v>2819</v>
      </c>
    </row>
    <row r="2" spans="1:26" x14ac:dyDescent="0.3">
      <c r="A2" s="65" t="s">
        <v>16</v>
      </c>
      <c r="B2" s="1" t="s">
        <v>0</v>
      </c>
      <c r="C2" s="1" t="s">
        <v>1</v>
      </c>
      <c r="D2" s="2" t="s">
        <v>2</v>
      </c>
      <c r="E2" s="3" t="s">
        <v>3</v>
      </c>
      <c r="F2" s="1" t="s">
        <v>4</v>
      </c>
      <c r="G2" s="1" t="s">
        <v>5</v>
      </c>
      <c r="H2" s="3" t="s">
        <v>6</v>
      </c>
      <c r="I2" s="3" t="s">
        <v>7</v>
      </c>
      <c r="J2" s="4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5" t="s">
        <v>13</v>
      </c>
      <c r="P2" s="6" t="s">
        <v>14</v>
      </c>
      <c r="Q2" s="7" t="s">
        <v>15</v>
      </c>
      <c r="R2" s="9" t="s">
        <v>16</v>
      </c>
      <c r="S2" s="8" t="s">
        <v>17</v>
      </c>
      <c r="T2" s="1" t="s">
        <v>18</v>
      </c>
      <c r="U2" s="1" t="s">
        <v>19</v>
      </c>
      <c r="V2" s="3" t="s">
        <v>20</v>
      </c>
      <c r="W2" s="1" t="s">
        <v>21</v>
      </c>
      <c r="X2" s="1" t="s">
        <v>22</v>
      </c>
      <c r="Y2" s="1" t="s">
        <v>23</v>
      </c>
      <c r="Z2" s="1" t="s">
        <v>24</v>
      </c>
    </row>
    <row r="3" spans="1:26" x14ac:dyDescent="0.3">
      <c r="A3" s="66" t="s">
        <v>1193</v>
      </c>
      <c r="B3" s="19" t="s">
        <v>1191</v>
      </c>
      <c r="C3" s="19" t="s">
        <v>1192</v>
      </c>
      <c r="D3" s="20">
        <v>45212</v>
      </c>
      <c r="E3" s="21">
        <v>231000</v>
      </c>
      <c r="F3" s="19" t="s">
        <v>27</v>
      </c>
      <c r="G3" s="19" t="s">
        <v>28</v>
      </c>
      <c r="H3" s="21">
        <v>231000</v>
      </c>
      <c r="I3" s="21">
        <v>92900</v>
      </c>
      <c r="J3" s="22">
        <f t="shared" ref="J3:J17" si="0">I3/H3*100</f>
        <v>40.21645021645022</v>
      </c>
      <c r="K3" s="21">
        <v>247831</v>
      </c>
      <c r="L3" s="21">
        <v>20000</v>
      </c>
      <c r="M3" s="21">
        <f t="shared" ref="M3:M17" si="1">H3-L3</f>
        <v>211000</v>
      </c>
      <c r="N3" s="21">
        <v>239822</v>
      </c>
      <c r="O3" s="23">
        <f t="shared" ref="O3:O17" si="2">M3/N3</f>
        <v>0.87981919923943597</v>
      </c>
      <c r="P3" s="24">
        <v>1391</v>
      </c>
      <c r="Q3" s="25">
        <f t="shared" ref="Q3:Q17" si="3">M3/P3</f>
        <v>151.68943206326384</v>
      </c>
      <c r="R3" s="26" t="s">
        <v>1193</v>
      </c>
      <c r="S3" s="27">
        <f>ABS(O490-O3)*100</f>
        <v>87.981919923943593</v>
      </c>
      <c r="T3" s="19" t="s">
        <v>1194</v>
      </c>
      <c r="U3" s="19" t="s">
        <v>36</v>
      </c>
      <c r="V3" s="21">
        <v>20000</v>
      </c>
      <c r="W3" s="19" t="s">
        <v>31</v>
      </c>
      <c r="X3" s="19" t="s">
        <v>1195</v>
      </c>
      <c r="Y3" s="19" t="s">
        <v>33</v>
      </c>
      <c r="Z3" s="19">
        <v>79</v>
      </c>
    </row>
    <row r="4" spans="1:26" x14ac:dyDescent="0.3">
      <c r="A4" s="66" t="s">
        <v>1653</v>
      </c>
      <c r="B4" s="19" t="s">
        <v>1651</v>
      </c>
      <c r="C4" s="19" t="s">
        <v>1652</v>
      </c>
      <c r="D4" s="20">
        <v>45247</v>
      </c>
      <c r="E4" s="21">
        <v>140000</v>
      </c>
      <c r="F4" s="19" t="s">
        <v>27</v>
      </c>
      <c r="G4" s="19" t="s">
        <v>28</v>
      </c>
      <c r="H4" s="21">
        <v>140000</v>
      </c>
      <c r="I4" s="21">
        <v>53400</v>
      </c>
      <c r="J4" s="22">
        <f t="shared" si="0"/>
        <v>38.142857142857146</v>
      </c>
      <c r="K4" s="21">
        <v>145317</v>
      </c>
      <c r="L4" s="21">
        <v>10000</v>
      </c>
      <c r="M4" s="21">
        <f t="shared" si="1"/>
        <v>130000</v>
      </c>
      <c r="N4" s="21">
        <v>104090</v>
      </c>
      <c r="O4" s="23">
        <f t="shared" si="2"/>
        <v>1.2489192045345374</v>
      </c>
      <c r="P4" s="24">
        <v>914</v>
      </c>
      <c r="Q4" s="25">
        <f t="shared" si="3"/>
        <v>142.23194748358861</v>
      </c>
      <c r="R4" s="26" t="s">
        <v>1653</v>
      </c>
      <c r="S4" s="27">
        <f>ABS(O268-O4)*100</f>
        <v>124.89192045345374</v>
      </c>
      <c r="T4" s="19" t="s">
        <v>1194</v>
      </c>
      <c r="U4" s="19" t="s">
        <v>36</v>
      </c>
      <c r="V4" s="21">
        <v>10000</v>
      </c>
      <c r="W4" s="19" t="s">
        <v>31</v>
      </c>
      <c r="X4" s="19" t="s">
        <v>1195</v>
      </c>
      <c r="Y4" s="19" t="s">
        <v>33</v>
      </c>
      <c r="Z4" s="19">
        <v>61</v>
      </c>
    </row>
    <row r="5" spans="1:26" x14ac:dyDescent="0.3">
      <c r="A5" s="67" t="s">
        <v>1653</v>
      </c>
      <c r="B5" s="10" t="s">
        <v>1654</v>
      </c>
      <c r="C5" s="10" t="s">
        <v>1655</v>
      </c>
      <c r="D5" s="11">
        <v>45308</v>
      </c>
      <c r="E5" s="12">
        <v>145000</v>
      </c>
      <c r="F5" s="10" t="s">
        <v>27</v>
      </c>
      <c r="G5" s="10" t="s">
        <v>28</v>
      </c>
      <c r="H5" s="12">
        <v>145000</v>
      </c>
      <c r="I5" s="12">
        <v>56100</v>
      </c>
      <c r="J5" s="13">
        <f t="shared" si="0"/>
        <v>38.689655172413794</v>
      </c>
      <c r="K5" s="12">
        <v>152736</v>
      </c>
      <c r="L5" s="12">
        <v>10000</v>
      </c>
      <c r="M5" s="12">
        <f t="shared" si="1"/>
        <v>135000</v>
      </c>
      <c r="N5" s="12">
        <v>109796</v>
      </c>
      <c r="O5" s="14">
        <f t="shared" si="2"/>
        <v>1.2295529891799337</v>
      </c>
      <c r="P5" s="15">
        <v>914</v>
      </c>
      <c r="Q5" s="16">
        <f t="shared" si="3"/>
        <v>147.70240700218818</v>
      </c>
      <c r="R5" s="17" t="s">
        <v>1653</v>
      </c>
      <c r="S5" s="18">
        <f>ABS(O268-O5)*100</f>
        <v>122.95529891799337</v>
      </c>
      <c r="T5" s="10" t="s">
        <v>1194</v>
      </c>
      <c r="U5" s="10" t="s">
        <v>36</v>
      </c>
      <c r="V5" s="12">
        <v>10000</v>
      </c>
      <c r="W5" s="10" t="s">
        <v>31</v>
      </c>
      <c r="X5" s="10" t="s">
        <v>1195</v>
      </c>
      <c r="Y5" s="10" t="s">
        <v>33</v>
      </c>
      <c r="Z5" s="10">
        <v>61</v>
      </c>
    </row>
    <row r="6" spans="1:26" x14ac:dyDescent="0.3">
      <c r="A6" s="67" t="s">
        <v>1653</v>
      </c>
      <c r="B6" s="10" t="s">
        <v>1656</v>
      </c>
      <c r="C6" s="10" t="s">
        <v>1657</v>
      </c>
      <c r="D6" s="11">
        <v>45218</v>
      </c>
      <c r="E6" s="12">
        <v>143000</v>
      </c>
      <c r="F6" s="10" t="s">
        <v>27</v>
      </c>
      <c r="G6" s="10" t="s">
        <v>28</v>
      </c>
      <c r="H6" s="12">
        <v>143000</v>
      </c>
      <c r="I6" s="12">
        <v>55400</v>
      </c>
      <c r="J6" s="13">
        <f t="shared" si="0"/>
        <v>38.741258741258747</v>
      </c>
      <c r="K6" s="12">
        <v>150833</v>
      </c>
      <c r="L6" s="12">
        <v>10000</v>
      </c>
      <c r="M6" s="12">
        <f t="shared" si="1"/>
        <v>133000</v>
      </c>
      <c r="N6" s="12">
        <v>108333</v>
      </c>
      <c r="O6" s="14">
        <f t="shared" si="2"/>
        <v>1.2276960852187238</v>
      </c>
      <c r="P6" s="15">
        <v>914</v>
      </c>
      <c r="Q6" s="16">
        <f t="shared" si="3"/>
        <v>145.51422319474835</v>
      </c>
      <c r="R6" s="17" t="s">
        <v>1653</v>
      </c>
      <c r="S6" s="18">
        <f>ABS(O268-O6)*100</f>
        <v>122.76960852187237</v>
      </c>
      <c r="T6" s="10" t="s">
        <v>1194</v>
      </c>
      <c r="U6" s="10" t="s">
        <v>36</v>
      </c>
      <c r="V6" s="12">
        <v>10000</v>
      </c>
      <c r="W6" s="10" t="s">
        <v>31</v>
      </c>
      <c r="X6" s="10" t="s">
        <v>1195</v>
      </c>
      <c r="Y6" s="10" t="s">
        <v>33</v>
      </c>
      <c r="Z6" s="10">
        <v>61</v>
      </c>
    </row>
    <row r="7" spans="1:26" x14ac:dyDescent="0.3">
      <c r="A7" s="66" t="s">
        <v>1653</v>
      </c>
      <c r="B7" s="19" t="s">
        <v>1658</v>
      </c>
      <c r="C7" s="19" t="s">
        <v>1659</v>
      </c>
      <c r="D7" s="20">
        <v>45576</v>
      </c>
      <c r="E7" s="21">
        <v>143000</v>
      </c>
      <c r="F7" s="19" t="s">
        <v>27</v>
      </c>
      <c r="G7" s="19" t="s">
        <v>28</v>
      </c>
      <c r="H7" s="21">
        <v>143000</v>
      </c>
      <c r="I7" s="21">
        <v>63300</v>
      </c>
      <c r="J7" s="22">
        <f t="shared" si="0"/>
        <v>44.265734265734267</v>
      </c>
      <c r="K7" s="21">
        <v>152758</v>
      </c>
      <c r="L7" s="21">
        <v>10000</v>
      </c>
      <c r="M7" s="21">
        <f t="shared" si="1"/>
        <v>133000</v>
      </c>
      <c r="N7" s="21">
        <v>109813</v>
      </c>
      <c r="O7" s="23">
        <f t="shared" si="2"/>
        <v>1.2111498638594702</v>
      </c>
      <c r="P7" s="24">
        <v>914</v>
      </c>
      <c r="Q7" s="25">
        <f t="shared" si="3"/>
        <v>145.51422319474835</v>
      </c>
      <c r="R7" s="26" t="s">
        <v>1653</v>
      </c>
      <c r="S7" s="27">
        <f>ABS(O268-O7)*100</f>
        <v>121.11498638594702</v>
      </c>
      <c r="T7" s="19" t="s">
        <v>1194</v>
      </c>
      <c r="U7" s="19" t="s">
        <v>31</v>
      </c>
      <c r="V7" s="21">
        <v>10000</v>
      </c>
      <c r="W7" s="19" t="s">
        <v>31</v>
      </c>
      <c r="X7" s="19" t="s">
        <v>1195</v>
      </c>
      <c r="Y7" s="19" t="s">
        <v>33</v>
      </c>
      <c r="Z7" s="19">
        <v>61</v>
      </c>
    </row>
    <row r="8" spans="1:26" x14ac:dyDescent="0.3">
      <c r="A8" s="66" t="s">
        <v>1653</v>
      </c>
      <c r="B8" s="19" t="s">
        <v>1660</v>
      </c>
      <c r="C8" s="19" t="s">
        <v>1661</v>
      </c>
      <c r="D8" s="20">
        <v>45177</v>
      </c>
      <c r="E8" s="21">
        <v>145000</v>
      </c>
      <c r="F8" s="19" t="s">
        <v>27</v>
      </c>
      <c r="G8" s="19" t="s">
        <v>28</v>
      </c>
      <c r="H8" s="21">
        <v>145000</v>
      </c>
      <c r="I8" s="21">
        <v>53400</v>
      </c>
      <c r="J8" s="22">
        <f t="shared" si="0"/>
        <v>36.827586206896548</v>
      </c>
      <c r="K8" s="21">
        <v>145317</v>
      </c>
      <c r="L8" s="21">
        <v>10000</v>
      </c>
      <c r="M8" s="21">
        <f t="shared" si="1"/>
        <v>135000</v>
      </c>
      <c r="N8" s="21">
        <v>104090</v>
      </c>
      <c r="O8" s="23">
        <f t="shared" si="2"/>
        <v>1.2969545585550966</v>
      </c>
      <c r="P8" s="24">
        <v>914</v>
      </c>
      <c r="Q8" s="25">
        <f t="shared" si="3"/>
        <v>147.70240700218818</v>
      </c>
      <c r="R8" s="26" t="s">
        <v>1653</v>
      </c>
      <c r="S8" s="27">
        <f>ABS(O268-O8)*100</f>
        <v>129.69545585550966</v>
      </c>
      <c r="T8" s="19" t="s">
        <v>1194</v>
      </c>
      <c r="U8" s="19" t="s">
        <v>36</v>
      </c>
      <c r="V8" s="21">
        <v>10000</v>
      </c>
      <c r="W8" s="19" t="s">
        <v>31</v>
      </c>
      <c r="X8" s="19" t="s">
        <v>1195</v>
      </c>
      <c r="Y8" s="19" t="s">
        <v>33</v>
      </c>
      <c r="Z8" s="19">
        <v>61</v>
      </c>
    </row>
    <row r="9" spans="1:26" x14ac:dyDescent="0.3">
      <c r="A9" s="67" t="s">
        <v>1653</v>
      </c>
      <c r="B9" s="10" t="s">
        <v>1662</v>
      </c>
      <c r="C9" s="10" t="s">
        <v>1663</v>
      </c>
      <c r="D9" s="11">
        <v>45405</v>
      </c>
      <c r="E9" s="12">
        <v>160000</v>
      </c>
      <c r="F9" s="10" t="s">
        <v>27</v>
      </c>
      <c r="G9" s="10" t="s">
        <v>28</v>
      </c>
      <c r="H9" s="12">
        <v>160000</v>
      </c>
      <c r="I9" s="12">
        <v>62500</v>
      </c>
      <c r="J9" s="13">
        <f t="shared" si="0"/>
        <v>39.0625</v>
      </c>
      <c r="K9" s="12">
        <v>150833</v>
      </c>
      <c r="L9" s="12">
        <v>10000</v>
      </c>
      <c r="M9" s="12">
        <f t="shared" si="1"/>
        <v>150000</v>
      </c>
      <c r="N9" s="12">
        <v>108333</v>
      </c>
      <c r="O9" s="14">
        <f t="shared" si="2"/>
        <v>1.3846196449835231</v>
      </c>
      <c r="P9" s="15">
        <v>914</v>
      </c>
      <c r="Q9" s="16">
        <f t="shared" si="3"/>
        <v>164.11378555798686</v>
      </c>
      <c r="R9" s="17" t="s">
        <v>1653</v>
      </c>
      <c r="S9" s="18">
        <f>ABS(O268-O9)*100</f>
        <v>138.4619644983523</v>
      </c>
      <c r="T9" s="10" t="s">
        <v>1194</v>
      </c>
      <c r="U9" s="10" t="s">
        <v>36</v>
      </c>
      <c r="V9" s="12">
        <v>10000</v>
      </c>
      <c r="W9" s="10" t="s">
        <v>31</v>
      </c>
      <c r="X9" s="10" t="s">
        <v>1195</v>
      </c>
      <c r="Y9" s="10" t="s">
        <v>33</v>
      </c>
      <c r="Z9" s="10">
        <v>61</v>
      </c>
    </row>
    <row r="10" spans="1:26" x14ac:dyDescent="0.3">
      <c r="A10" s="67" t="s">
        <v>1653</v>
      </c>
      <c r="B10" s="10" t="s">
        <v>1664</v>
      </c>
      <c r="C10" s="10" t="s">
        <v>1665</v>
      </c>
      <c r="D10" s="11">
        <v>45481</v>
      </c>
      <c r="E10" s="12">
        <v>130000</v>
      </c>
      <c r="F10" s="10" t="s">
        <v>69</v>
      </c>
      <c r="G10" s="10" t="s">
        <v>28</v>
      </c>
      <c r="H10" s="12">
        <v>130000</v>
      </c>
      <c r="I10" s="12">
        <v>52400</v>
      </c>
      <c r="J10" s="13">
        <f t="shared" si="0"/>
        <v>40.307692307692307</v>
      </c>
      <c r="K10" s="12">
        <v>132221</v>
      </c>
      <c r="L10" s="12">
        <v>10000</v>
      </c>
      <c r="M10" s="12">
        <f t="shared" si="1"/>
        <v>120000</v>
      </c>
      <c r="N10" s="12">
        <v>94016</v>
      </c>
      <c r="O10" s="14">
        <f t="shared" si="2"/>
        <v>1.2763784887678693</v>
      </c>
      <c r="P10" s="15">
        <v>910</v>
      </c>
      <c r="Q10" s="16">
        <f t="shared" si="3"/>
        <v>131.86813186813185</v>
      </c>
      <c r="R10" s="17" t="s">
        <v>1653</v>
      </c>
      <c r="S10" s="18">
        <f>ABS(O268-O10)*100</f>
        <v>127.63784887678693</v>
      </c>
      <c r="T10" s="10" t="s">
        <v>1666</v>
      </c>
      <c r="U10" s="10" t="s">
        <v>36</v>
      </c>
      <c r="V10" s="12">
        <v>10000</v>
      </c>
      <c r="W10" s="10" t="s">
        <v>31</v>
      </c>
      <c r="X10" s="10" t="s">
        <v>1195</v>
      </c>
      <c r="Y10" s="10" t="s">
        <v>33</v>
      </c>
      <c r="Z10" s="10">
        <v>61</v>
      </c>
    </row>
    <row r="11" spans="1:26" x14ac:dyDescent="0.3">
      <c r="A11" s="66" t="s">
        <v>1669</v>
      </c>
      <c r="B11" s="19" t="s">
        <v>1667</v>
      </c>
      <c r="C11" s="19" t="s">
        <v>1668</v>
      </c>
      <c r="D11" s="20">
        <v>45321</v>
      </c>
      <c r="E11" s="21">
        <v>225000</v>
      </c>
      <c r="F11" s="19" t="s">
        <v>27</v>
      </c>
      <c r="G11" s="19" t="s">
        <v>28</v>
      </c>
      <c r="H11" s="21">
        <v>225000</v>
      </c>
      <c r="I11" s="21">
        <v>86200</v>
      </c>
      <c r="J11" s="22">
        <f t="shared" si="0"/>
        <v>38.31111111111111</v>
      </c>
      <c r="K11" s="21">
        <v>225071</v>
      </c>
      <c r="L11" s="21">
        <v>17500</v>
      </c>
      <c r="M11" s="21">
        <f t="shared" si="1"/>
        <v>207500</v>
      </c>
      <c r="N11" s="21">
        <v>224401</v>
      </c>
      <c r="O11" s="23">
        <f t="shared" si="2"/>
        <v>0.92468393634609469</v>
      </c>
      <c r="P11" s="24">
        <v>2232</v>
      </c>
      <c r="Q11" s="25">
        <f t="shared" si="3"/>
        <v>92.965949820788524</v>
      </c>
      <c r="R11" s="26" t="s">
        <v>1669</v>
      </c>
      <c r="S11" s="27">
        <f>ABS(O268-O11)*100</f>
        <v>92.46839363460947</v>
      </c>
      <c r="T11" s="19" t="s">
        <v>1670</v>
      </c>
      <c r="U11" s="19" t="s">
        <v>36</v>
      </c>
      <c r="V11" s="21">
        <v>17500</v>
      </c>
      <c r="W11" s="19" t="s">
        <v>31</v>
      </c>
      <c r="X11" s="19" t="s">
        <v>1195</v>
      </c>
      <c r="Y11" s="19" t="s">
        <v>33</v>
      </c>
      <c r="Z11" s="19">
        <v>81</v>
      </c>
    </row>
    <row r="12" spans="1:26" x14ac:dyDescent="0.3">
      <c r="A12" s="66" t="s">
        <v>1669</v>
      </c>
      <c r="B12" s="19" t="s">
        <v>1671</v>
      </c>
      <c r="C12" s="19" t="s">
        <v>1672</v>
      </c>
      <c r="D12" s="20">
        <v>45674</v>
      </c>
      <c r="E12" s="21">
        <v>245000</v>
      </c>
      <c r="F12" s="19" t="s">
        <v>27</v>
      </c>
      <c r="G12" s="19" t="s">
        <v>28</v>
      </c>
      <c r="H12" s="21">
        <v>245000</v>
      </c>
      <c r="I12" s="21">
        <v>93600</v>
      </c>
      <c r="J12" s="22">
        <f t="shared" si="0"/>
        <v>38.204081632653057</v>
      </c>
      <c r="K12" s="21">
        <v>225882</v>
      </c>
      <c r="L12" s="21">
        <v>17500</v>
      </c>
      <c r="M12" s="21">
        <f t="shared" si="1"/>
        <v>227500</v>
      </c>
      <c r="N12" s="21">
        <v>225277</v>
      </c>
      <c r="O12" s="23">
        <f t="shared" si="2"/>
        <v>1.0098678515782791</v>
      </c>
      <c r="P12" s="24">
        <v>2244</v>
      </c>
      <c r="Q12" s="25">
        <f t="shared" si="3"/>
        <v>101.38146167557932</v>
      </c>
      <c r="R12" s="26" t="s">
        <v>1669</v>
      </c>
      <c r="S12" s="27">
        <f>ABS(O268-O12)*100</f>
        <v>100.98678515782791</v>
      </c>
      <c r="T12" s="19" t="s">
        <v>1670</v>
      </c>
      <c r="U12" s="19" t="s">
        <v>31</v>
      </c>
      <c r="V12" s="21">
        <v>17500</v>
      </c>
      <c r="W12" s="19" t="s">
        <v>31</v>
      </c>
      <c r="X12" s="19" t="s">
        <v>1195</v>
      </c>
      <c r="Y12" s="19" t="s">
        <v>33</v>
      </c>
      <c r="Z12" s="19">
        <v>81</v>
      </c>
    </row>
    <row r="13" spans="1:26" x14ac:dyDescent="0.3">
      <c r="A13" s="67" t="s">
        <v>1669</v>
      </c>
      <c r="B13" s="10" t="s">
        <v>1673</v>
      </c>
      <c r="C13" s="10" t="s">
        <v>1674</v>
      </c>
      <c r="D13" s="11">
        <v>45628</v>
      </c>
      <c r="E13" s="12">
        <v>270000</v>
      </c>
      <c r="F13" s="10" t="s">
        <v>27</v>
      </c>
      <c r="G13" s="10" t="s">
        <v>28</v>
      </c>
      <c r="H13" s="12">
        <v>270000</v>
      </c>
      <c r="I13" s="12">
        <v>97400</v>
      </c>
      <c r="J13" s="13">
        <f t="shared" si="0"/>
        <v>36.074074074074076</v>
      </c>
      <c r="K13" s="12">
        <v>234879</v>
      </c>
      <c r="L13" s="12">
        <v>17500</v>
      </c>
      <c r="M13" s="12">
        <f t="shared" si="1"/>
        <v>252500</v>
      </c>
      <c r="N13" s="12">
        <v>235004</v>
      </c>
      <c r="O13" s="14">
        <f t="shared" si="2"/>
        <v>1.0744497965992068</v>
      </c>
      <c r="P13" s="15">
        <v>2244</v>
      </c>
      <c r="Q13" s="16">
        <f t="shared" si="3"/>
        <v>112.52228163992869</v>
      </c>
      <c r="R13" s="17" t="s">
        <v>1669</v>
      </c>
      <c r="S13" s="18">
        <f>ABS(O268-O13)*100</f>
        <v>107.44497965992068</v>
      </c>
      <c r="T13" s="10" t="s">
        <v>1675</v>
      </c>
      <c r="U13" s="10" t="s">
        <v>31</v>
      </c>
      <c r="V13" s="12">
        <v>17500</v>
      </c>
      <c r="W13" s="10" t="s">
        <v>31</v>
      </c>
      <c r="X13" s="10" t="s">
        <v>1195</v>
      </c>
      <c r="Y13" s="10" t="s">
        <v>33</v>
      </c>
      <c r="Z13" s="10">
        <v>82</v>
      </c>
    </row>
    <row r="14" spans="1:26" x14ac:dyDescent="0.3">
      <c r="A14" s="67" t="s">
        <v>1669</v>
      </c>
      <c r="B14" s="10" t="s">
        <v>1676</v>
      </c>
      <c r="C14" s="10" t="s">
        <v>1677</v>
      </c>
      <c r="D14" s="11">
        <v>45296</v>
      </c>
      <c r="E14" s="12">
        <v>266000</v>
      </c>
      <c r="F14" s="10" t="s">
        <v>27</v>
      </c>
      <c r="G14" s="10" t="s">
        <v>28</v>
      </c>
      <c r="H14" s="12">
        <v>266000</v>
      </c>
      <c r="I14" s="12">
        <v>79200</v>
      </c>
      <c r="J14" s="13">
        <f t="shared" si="0"/>
        <v>29.774436090225564</v>
      </c>
      <c r="K14" s="12">
        <v>206620</v>
      </c>
      <c r="L14" s="12">
        <v>17500</v>
      </c>
      <c r="M14" s="12">
        <f t="shared" si="1"/>
        <v>248500</v>
      </c>
      <c r="N14" s="12">
        <v>204454</v>
      </c>
      <c r="O14" s="14">
        <f t="shared" si="2"/>
        <v>1.2154323221849415</v>
      </c>
      <c r="P14" s="15">
        <v>2232</v>
      </c>
      <c r="Q14" s="16">
        <f t="shared" si="3"/>
        <v>111.33512544802868</v>
      </c>
      <c r="R14" s="17" t="s">
        <v>1669</v>
      </c>
      <c r="S14" s="18">
        <f>ABS(O268-O14)*100</f>
        <v>121.54323221849414</v>
      </c>
      <c r="T14" s="10" t="s">
        <v>1670</v>
      </c>
      <c r="U14" s="10" t="s">
        <v>36</v>
      </c>
      <c r="V14" s="12">
        <v>17500</v>
      </c>
      <c r="W14" s="10" t="s">
        <v>31</v>
      </c>
      <c r="X14" s="10" t="s">
        <v>1195</v>
      </c>
      <c r="Y14" s="10" t="s">
        <v>33</v>
      </c>
      <c r="Z14" s="10">
        <v>74</v>
      </c>
    </row>
    <row r="15" spans="1:26" x14ac:dyDescent="0.3">
      <c r="A15" s="66" t="s">
        <v>1669</v>
      </c>
      <c r="B15" s="19" t="s">
        <v>1678</v>
      </c>
      <c r="C15" s="19" t="s">
        <v>1679</v>
      </c>
      <c r="D15" s="20">
        <v>45093</v>
      </c>
      <c r="E15" s="21">
        <v>196000</v>
      </c>
      <c r="F15" s="19" t="s">
        <v>27</v>
      </c>
      <c r="G15" s="19" t="s">
        <v>28</v>
      </c>
      <c r="H15" s="21">
        <v>196000</v>
      </c>
      <c r="I15" s="21">
        <v>83100</v>
      </c>
      <c r="J15" s="22">
        <f t="shared" si="0"/>
        <v>42.397959183673464</v>
      </c>
      <c r="K15" s="21">
        <v>217478</v>
      </c>
      <c r="L15" s="21">
        <v>17500</v>
      </c>
      <c r="M15" s="21">
        <f t="shared" si="1"/>
        <v>178500</v>
      </c>
      <c r="N15" s="21">
        <v>216192</v>
      </c>
      <c r="O15" s="23">
        <f t="shared" si="2"/>
        <v>0.82565497335701599</v>
      </c>
      <c r="P15" s="24">
        <v>2232</v>
      </c>
      <c r="Q15" s="25">
        <f t="shared" si="3"/>
        <v>79.973118279569889</v>
      </c>
      <c r="R15" s="26" t="s">
        <v>1669</v>
      </c>
      <c r="S15" s="27">
        <f>ABS(O268-O15)*100</f>
        <v>82.565497335701593</v>
      </c>
      <c r="T15" s="19" t="s">
        <v>1666</v>
      </c>
      <c r="U15" s="19" t="s">
        <v>36</v>
      </c>
      <c r="V15" s="21">
        <v>17500</v>
      </c>
      <c r="W15" s="19" t="s">
        <v>31</v>
      </c>
      <c r="X15" s="19" t="s">
        <v>1195</v>
      </c>
      <c r="Y15" s="19" t="s">
        <v>33</v>
      </c>
      <c r="Z15" s="19">
        <v>82</v>
      </c>
    </row>
    <row r="16" spans="1:26" x14ac:dyDescent="0.3">
      <c r="A16" s="66" t="s">
        <v>1669</v>
      </c>
      <c r="B16" s="19" t="s">
        <v>1680</v>
      </c>
      <c r="C16" s="19" t="s">
        <v>1681</v>
      </c>
      <c r="D16" s="20">
        <v>45447</v>
      </c>
      <c r="E16" s="21">
        <v>235000</v>
      </c>
      <c r="F16" s="19" t="s">
        <v>27</v>
      </c>
      <c r="G16" s="19" t="s">
        <v>28</v>
      </c>
      <c r="H16" s="21">
        <v>235000</v>
      </c>
      <c r="I16" s="21">
        <v>92900</v>
      </c>
      <c r="J16" s="22">
        <f t="shared" si="0"/>
        <v>39.531914893617021</v>
      </c>
      <c r="K16" s="21">
        <v>224119</v>
      </c>
      <c r="L16" s="21">
        <v>17500</v>
      </c>
      <c r="M16" s="21">
        <f t="shared" si="1"/>
        <v>217500</v>
      </c>
      <c r="N16" s="21">
        <v>223371</v>
      </c>
      <c r="O16" s="23">
        <f t="shared" si="2"/>
        <v>0.97371637320869764</v>
      </c>
      <c r="P16" s="24">
        <v>2232</v>
      </c>
      <c r="Q16" s="25">
        <f t="shared" si="3"/>
        <v>97.446236559139791</v>
      </c>
      <c r="R16" s="26" t="s">
        <v>1669</v>
      </c>
      <c r="S16" s="27">
        <f>ABS(O268-O16)*100</f>
        <v>97.371637320869766</v>
      </c>
      <c r="T16" s="19" t="s">
        <v>1675</v>
      </c>
      <c r="U16" s="19" t="s">
        <v>36</v>
      </c>
      <c r="V16" s="21">
        <v>17500</v>
      </c>
      <c r="W16" s="19" t="s">
        <v>31</v>
      </c>
      <c r="X16" s="19" t="s">
        <v>1195</v>
      </c>
      <c r="Y16" s="19" t="s">
        <v>33</v>
      </c>
      <c r="Z16" s="19">
        <v>82</v>
      </c>
    </row>
    <row r="17" spans="1:26" x14ac:dyDescent="0.3">
      <c r="A17" s="67" t="s">
        <v>1669</v>
      </c>
      <c r="B17" s="10" t="s">
        <v>1682</v>
      </c>
      <c r="C17" s="10" t="s">
        <v>1683</v>
      </c>
      <c r="D17" s="11">
        <v>45174</v>
      </c>
      <c r="E17" s="12">
        <v>200000</v>
      </c>
      <c r="F17" s="10" t="s">
        <v>27</v>
      </c>
      <c r="G17" s="10" t="s">
        <v>28</v>
      </c>
      <c r="H17" s="12">
        <v>200000</v>
      </c>
      <c r="I17" s="12">
        <v>88500</v>
      </c>
      <c r="J17" s="13">
        <f t="shared" si="0"/>
        <v>44.25</v>
      </c>
      <c r="K17" s="12">
        <v>231800</v>
      </c>
      <c r="L17" s="12">
        <v>17500</v>
      </c>
      <c r="M17" s="12">
        <f t="shared" si="1"/>
        <v>182500</v>
      </c>
      <c r="N17" s="12">
        <v>231675</v>
      </c>
      <c r="O17" s="14">
        <f t="shared" si="2"/>
        <v>0.7877414481493471</v>
      </c>
      <c r="P17" s="15">
        <v>2244</v>
      </c>
      <c r="Q17" s="16">
        <f t="shared" si="3"/>
        <v>81.327985739750446</v>
      </c>
      <c r="R17" s="17" t="s">
        <v>1669</v>
      </c>
      <c r="S17" s="18">
        <f>ABS(O268-O17)*100</f>
        <v>78.774144814934715</v>
      </c>
      <c r="T17" s="10" t="s">
        <v>1670</v>
      </c>
      <c r="U17" s="10" t="s">
        <v>36</v>
      </c>
      <c r="V17" s="12">
        <v>17500</v>
      </c>
      <c r="W17" s="10" t="s">
        <v>31</v>
      </c>
      <c r="X17" s="10" t="s">
        <v>1195</v>
      </c>
      <c r="Y17" s="10" t="s">
        <v>33</v>
      </c>
      <c r="Z17" s="10">
        <v>83</v>
      </c>
    </row>
    <row r="18" spans="1:26" x14ac:dyDescent="0.3">
      <c r="A18" s="67" t="s">
        <v>1669</v>
      </c>
      <c r="B18" s="10" t="s">
        <v>1684</v>
      </c>
      <c r="C18" s="10" t="s">
        <v>1685</v>
      </c>
      <c r="D18" s="11">
        <v>45265</v>
      </c>
      <c r="E18" s="12">
        <v>184267</v>
      </c>
      <c r="F18" s="10" t="s">
        <v>27</v>
      </c>
      <c r="G18" s="10" t="s">
        <v>28</v>
      </c>
      <c r="H18" s="12">
        <v>184267</v>
      </c>
      <c r="I18" s="12">
        <v>84000</v>
      </c>
      <c r="J18" s="13">
        <f t="shared" ref="J18:J81" si="4">I18/H18*100</f>
        <v>45.586024627307111</v>
      </c>
      <c r="K18" s="12">
        <v>220019</v>
      </c>
      <c r="L18" s="12">
        <v>17500</v>
      </c>
      <c r="M18" s="12">
        <f t="shared" ref="M18:M81" si="5">H18-L18</f>
        <v>166767</v>
      </c>
      <c r="N18" s="12">
        <v>218939</v>
      </c>
      <c r="O18" s="14">
        <f t="shared" ref="O18:O81" si="6">M18/N18</f>
        <v>0.76170531517911377</v>
      </c>
      <c r="P18" s="15">
        <v>2256</v>
      </c>
      <c r="Q18" s="16">
        <f t="shared" ref="Q18:Q81" si="7">M18/P18</f>
        <v>73.921542553191486</v>
      </c>
      <c r="R18" s="17" t="s">
        <v>1669</v>
      </c>
      <c r="S18" s="18">
        <f>ABS(O268-O18)*100</f>
        <v>76.170531517911371</v>
      </c>
      <c r="T18" s="10" t="s">
        <v>1666</v>
      </c>
      <c r="U18" s="10" t="s">
        <v>36</v>
      </c>
      <c r="V18" s="12">
        <v>17500</v>
      </c>
      <c r="W18" s="10" t="s">
        <v>31</v>
      </c>
      <c r="X18" s="10" t="s">
        <v>1195</v>
      </c>
      <c r="Y18" s="10" t="s">
        <v>33</v>
      </c>
      <c r="Z18" s="10">
        <v>83</v>
      </c>
    </row>
    <row r="19" spans="1:26" x14ac:dyDescent="0.3">
      <c r="A19" s="66" t="s">
        <v>1669</v>
      </c>
      <c r="B19" s="19" t="s">
        <v>1686</v>
      </c>
      <c r="C19" s="19" t="s">
        <v>1687</v>
      </c>
      <c r="D19" s="20">
        <v>45077</v>
      </c>
      <c r="E19" s="21">
        <v>230000</v>
      </c>
      <c r="F19" s="19" t="s">
        <v>27</v>
      </c>
      <c r="G19" s="19" t="s">
        <v>28</v>
      </c>
      <c r="H19" s="21">
        <v>230000</v>
      </c>
      <c r="I19" s="21">
        <v>86900</v>
      </c>
      <c r="J19" s="22">
        <f t="shared" si="4"/>
        <v>37.782608695652172</v>
      </c>
      <c r="K19" s="21">
        <v>227301</v>
      </c>
      <c r="L19" s="21">
        <v>17500</v>
      </c>
      <c r="M19" s="21">
        <f t="shared" si="5"/>
        <v>212500</v>
      </c>
      <c r="N19" s="21">
        <v>226811</v>
      </c>
      <c r="O19" s="23">
        <f t="shared" si="6"/>
        <v>0.93690341297379753</v>
      </c>
      <c r="P19" s="24">
        <v>2232</v>
      </c>
      <c r="Q19" s="25">
        <f t="shared" si="7"/>
        <v>95.206093189964164</v>
      </c>
      <c r="R19" s="26" t="s">
        <v>1669</v>
      </c>
      <c r="S19" s="27">
        <f>ABS(O268-O19)*100</f>
        <v>93.69034129737976</v>
      </c>
      <c r="T19" s="19" t="s">
        <v>1670</v>
      </c>
      <c r="U19" s="19" t="s">
        <v>36</v>
      </c>
      <c r="V19" s="21">
        <v>17500</v>
      </c>
      <c r="W19" s="19" t="s">
        <v>31</v>
      </c>
      <c r="X19" s="19" t="s">
        <v>1195</v>
      </c>
      <c r="Y19" s="19" t="s">
        <v>33</v>
      </c>
      <c r="Z19" s="19">
        <v>83</v>
      </c>
    </row>
    <row r="20" spans="1:26" x14ac:dyDescent="0.3">
      <c r="A20" s="66" t="s">
        <v>1669</v>
      </c>
      <c r="B20" s="19" t="s">
        <v>1688</v>
      </c>
      <c r="C20" s="19" t="s">
        <v>1689</v>
      </c>
      <c r="D20" s="20">
        <v>45674</v>
      </c>
      <c r="E20" s="21">
        <v>235000</v>
      </c>
      <c r="F20" s="19" t="s">
        <v>27</v>
      </c>
      <c r="G20" s="19" t="s">
        <v>28</v>
      </c>
      <c r="H20" s="21">
        <v>235000</v>
      </c>
      <c r="I20" s="21">
        <v>93200</v>
      </c>
      <c r="J20" s="22">
        <f t="shared" si="4"/>
        <v>39.659574468085104</v>
      </c>
      <c r="K20" s="21">
        <v>224939</v>
      </c>
      <c r="L20" s="21">
        <v>17500</v>
      </c>
      <c r="M20" s="21">
        <f t="shared" si="5"/>
        <v>217500</v>
      </c>
      <c r="N20" s="21">
        <v>224258</v>
      </c>
      <c r="O20" s="23">
        <f t="shared" si="6"/>
        <v>0.96986506612919043</v>
      </c>
      <c r="P20" s="24">
        <v>2232</v>
      </c>
      <c r="Q20" s="25">
        <f t="shared" si="7"/>
        <v>97.446236559139791</v>
      </c>
      <c r="R20" s="26" t="s">
        <v>1669</v>
      </c>
      <c r="S20" s="27">
        <f>ABS(O268-O20)*100</f>
        <v>96.986506612919044</v>
      </c>
      <c r="T20" s="19" t="s">
        <v>1670</v>
      </c>
      <c r="U20" s="19" t="s">
        <v>31</v>
      </c>
      <c r="V20" s="21">
        <v>17500</v>
      </c>
      <c r="W20" s="19" t="s">
        <v>31</v>
      </c>
      <c r="X20" s="19" t="s">
        <v>1195</v>
      </c>
      <c r="Y20" s="19" t="s">
        <v>33</v>
      </c>
      <c r="Z20" s="19">
        <v>83</v>
      </c>
    </row>
    <row r="21" spans="1:26" x14ac:dyDescent="0.3">
      <c r="A21" s="67" t="s">
        <v>1929</v>
      </c>
      <c r="B21" s="10" t="s">
        <v>1927</v>
      </c>
      <c r="C21" s="10" t="s">
        <v>1928</v>
      </c>
      <c r="D21" s="11">
        <v>45100</v>
      </c>
      <c r="E21" s="12">
        <v>235000</v>
      </c>
      <c r="F21" s="10" t="s">
        <v>27</v>
      </c>
      <c r="G21" s="10" t="s">
        <v>28</v>
      </c>
      <c r="H21" s="12">
        <v>235000</v>
      </c>
      <c r="I21" s="12">
        <v>116700</v>
      </c>
      <c r="J21" s="13">
        <f t="shared" si="4"/>
        <v>49.659574468085104</v>
      </c>
      <c r="K21" s="12">
        <v>275713</v>
      </c>
      <c r="L21" s="12">
        <v>20000</v>
      </c>
      <c r="M21" s="12">
        <f t="shared" si="5"/>
        <v>215000</v>
      </c>
      <c r="N21" s="12">
        <v>269171</v>
      </c>
      <c r="O21" s="14">
        <f t="shared" si="6"/>
        <v>0.7987487507941049</v>
      </c>
      <c r="P21" s="15">
        <v>1745</v>
      </c>
      <c r="Q21" s="16">
        <f t="shared" si="7"/>
        <v>123.20916905444126</v>
      </c>
      <c r="R21" s="17" t="s">
        <v>1929</v>
      </c>
      <c r="S21" s="18" t="e">
        <f>ABS(#REF!-O21)*100</f>
        <v>#REF!</v>
      </c>
      <c r="T21" s="10" t="s">
        <v>1194</v>
      </c>
      <c r="U21" s="10" t="s">
        <v>36</v>
      </c>
      <c r="V21" s="12">
        <v>20000</v>
      </c>
      <c r="W21" s="10" t="s">
        <v>31</v>
      </c>
      <c r="X21" s="10" t="s">
        <v>1930</v>
      </c>
      <c r="Y21" s="10" t="s">
        <v>33</v>
      </c>
      <c r="Z21" s="10">
        <v>83</v>
      </c>
    </row>
    <row r="22" spans="1:26" x14ac:dyDescent="0.3">
      <c r="A22" s="66" t="s">
        <v>2058</v>
      </c>
      <c r="B22" s="19" t="s">
        <v>2056</v>
      </c>
      <c r="C22" s="19" t="s">
        <v>2057</v>
      </c>
      <c r="D22" s="20">
        <v>45049</v>
      </c>
      <c r="E22" s="21">
        <v>165000</v>
      </c>
      <c r="F22" s="19" t="s">
        <v>27</v>
      </c>
      <c r="G22" s="19" t="s">
        <v>28</v>
      </c>
      <c r="H22" s="21">
        <v>165000</v>
      </c>
      <c r="I22" s="21">
        <v>72200</v>
      </c>
      <c r="J22" s="22">
        <f t="shared" si="4"/>
        <v>43.757575757575758</v>
      </c>
      <c r="K22" s="21">
        <v>169254</v>
      </c>
      <c r="L22" s="21">
        <v>20000</v>
      </c>
      <c r="M22" s="21">
        <f t="shared" si="5"/>
        <v>145000</v>
      </c>
      <c r="N22" s="21">
        <v>196386</v>
      </c>
      <c r="O22" s="23">
        <f t="shared" si="6"/>
        <v>0.73834183699449041</v>
      </c>
      <c r="P22" s="24">
        <v>1424</v>
      </c>
      <c r="Q22" s="25">
        <f t="shared" si="7"/>
        <v>101.82584269662921</v>
      </c>
      <c r="R22" s="26" t="s">
        <v>2058</v>
      </c>
      <c r="S22" s="27">
        <f>ABS(O193-O22)*100</f>
        <v>73.834183699449042</v>
      </c>
      <c r="T22" s="19" t="s">
        <v>1194</v>
      </c>
      <c r="U22" s="19" t="s">
        <v>36</v>
      </c>
      <c r="V22" s="21">
        <v>20000</v>
      </c>
      <c r="W22" s="19" t="s">
        <v>31</v>
      </c>
      <c r="X22" s="19" t="s">
        <v>1930</v>
      </c>
      <c r="Y22" s="19" t="s">
        <v>33</v>
      </c>
      <c r="Z22" s="19">
        <v>83</v>
      </c>
    </row>
    <row r="23" spans="1:26" x14ac:dyDescent="0.3">
      <c r="A23" s="66" t="s">
        <v>2058</v>
      </c>
      <c r="B23" s="19" t="s">
        <v>2059</v>
      </c>
      <c r="C23" s="19" t="s">
        <v>2060</v>
      </c>
      <c r="D23" s="20">
        <v>45372</v>
      </c>
      <c r="E23" s="21">
        <v>155500</v>
      </c>
      <c r="F23" s="19" t="s">
        <v>27</v>
      </c>
      <c r="G23" s="19" t="s">
        <v>28</v>
      </c>
      <c r="H23" s="21">
        <v>155500</v>
      </c>
      <c r="I23" s="21">
        <v>72000</v>
      </c>
      <c r="J23" s="22">
        <f t="shared" si="4"/>
        <v>46.30225080385852</v>
      </c>
      <c r="K23" s="21">
        <v>169136</v>
      </c>
      <c r="L23" s="21">
        <v>20000</v>
      </c>
      <c r="M23" s="21">
        <f t="shared" si="5"/>
        <v>135500</v>
      </c>
      <c r="N23" s="21">
        <v>196231</v>
      </c>
      <c r="O23" s="23">
        <f t="shared" si="6"/>
        <v>0.69051271205874709</v>
      </c>
      <c r="P23" s="24">
        <v>1424</v>
      </c>
      <c r="Q23" s="25">
        <f t="shared" si="7"/>
        <v>95.154494382022477</v>
      </c>
      <c r="R23" s="26" t="s">
        <v>2058</v>
      </c>
      <c r="S23" s="27">
        <f>ABS(O193-O23)*100</f>
        <v>69.051271205874713</v>
      </c>
      <c r="T23" s="19" t="s">
        <v>1194</v>
      </c>
      <c r="U23" s="19" t="s">
        <v>36</v>
      </c>
      <c r="V23" s="21">
        <v>20000</v>
      </c>
      <c r="W23" s="19" t="s">
        <v>31</v>
      </c>
      <c r="X23" s="19" t="s">
        <v>1930</v>
      </c>
      <c r="Y23" s="19" t="s">
        <v>33</v>
      </c>
      <c r="Z23" s="19">
        <v>84</v>
      </c>
    </row>
    <row r="24" spans="1:26" x14ac:dyDescent="0.3">
      <c r="A24" s="67" t="s">
        <v>2058</v>
      </c>
      <c r="B24" s="10" t="s">
        <v>2061</v>
      </c>
      <c r="C24" s="10" t="s">
        <v>2062</v>
      </c>
      <c r="D24" s="11">
        <v>45693</v>
      </c>
      <c r="E24" s="12">
        <v>174400</v>
      </c>
      <c r="F24" s="10" t="s">
        <v>27</v>
      </c>
      <c r="G24" s="10" t="s">
        <v>28</v>
      </c>
      <c r="H24" s="12">
        <v>174400</v>
      </c>
      <c r="I24" s="12">
        <v>99300</v>
      </c>
      <c r="J24" s="13">
        <f t="shared" si="4"/>
        <v>56.938073394495412</v>
      </c>
      <c r="K24" s="12">
        <v>197669</v>
      </c>
      <c r="L24" s="12">
        <v>20000</v>
      </c>
      <c r="M24" s="12">
        <f t="shared" si="5"/>
        <v>154400</v>
      </c>
      <c r="N24" s="12">
        <v>233775</v>
      </c>
      <c r="O24" s="14">
        <f t="shared" si="6"/>
        <v>0.6604641214843332</v>
      </c>
      <c r="P24" s="15">
        <v>1715</v>
      </c>
      <c r="Q24" s="16">
        <f t="shared" si="7"/>
        <v>90.029154518950435</v>
      </c>
      <c r="R24" s="17" t="s">
        <v>2058</v>
      </c>
      <c r="S24" s="18">
        <f>ABS(O193-O24)*100</f>
        <v>66.046412148433319</v>
      </c>
      <c r="T24" s="10" t="s">
        <v>1194</v>
      </c>
      <c r="U24" s="10" t="s">
        <v>31</v>
      </c>
      <c r="V24" s="12">
        <v>20000</v>
      </c>
      <c r="W24" s="10" t="s">
        <v>31</v>
      </c>
      <c r="X24" s="10" t="s">
        <v>1930</v>
      </c>
      <c r="Y24" s="10" t="s">
        <v>33</v>
      </c>
      <c r="Z24" s="10">
        <v>84</v>
      </c>
    </row>
    <row r="25" spans="1:26" x14ac:dyDescent="0.3">
      <c r="A25" s="67" t="s">
        <v>2058</v>
      </c>
      <c r="B25" s="10" t="s">
        <v>2063</v>
      </c>
      <c r="C25" s="10" t="s">
        <v>2064</v>
      </c>
      <c r="D25" s="11">
        <v>45293</v>
      </c>
      <c r="E25" s="12">
        <v>180000</v>
      </c>
      <c r="F25" s="10" t="s">
        <v>27</v>
      </c>
      <c r="G25" s="10" t="s">
        <v>28</v>
      </c>
      <c r="H25" s="12">
        <v>180000</v>
      </c>
      <c r="I25" s="12">
        <v>82600</v>
      </c>
      <c r="J25" s="13">
        <f t="shared" si="4"/>
        <v>45.888888888888893</v>
      </c>
      <c r="K25" s="12">
        <v>194778</v>
      </c>
      <c r="L25" s="12">
        <v>20000</v>
      </c>
      <c r="M25" s="12">
        <f t="shared" si="5"/>
        <v>160000</v>
      </c>
      <c r="N25" s="12">
        <v>229971</v>
      </c>
      <c r="O25" s="14">
        <f t="shared" si="6"/>
        <v>0.69573989763926758</v>
      </c>
      <c r="P25" s="15">
        <v>1715</v>
      </c>
      <c r="Q25" s="16">
        <f t="shared" si="7"/>
        <v>93.294460641399411</v>
      </c>
      <c r="R25" s="17" t="s">
        <v>2058</v>
      </c>
      <c r="S25" s="18">
        <f>ABS(O193-O25)*100</f>
        <v>69.573989763926761</v>
      </c>
      <c r="T25" s="10" t="s">
        <v>1194</v>
      </c>
      <c r="U25" s="10" t="s">
        <v>36</v>
      </c>
      <c r="V25" s="12">
        <v>20000</v>
      </c>
      <c r="W25" s="10" t="s">
        <v>31</v>
      </c>
      <c r="X25" s="10" t="s">
        <v>1930</v>
      </c>
      <c r="Y25" s="10" t="s">
        <v>33</v>
      </c>
      <c r="Z25" s="10">
        <v>85</v>
      </c>
    </row>
    <row r="26" spans="1:26" x14ac:dyDescent="0.3">
      <c r="A26" s="67" t="s">
        <v>2199</v>
      </c>
      <c r="B26" s="10" t="s">
        <v>2197</v>
      </c>
      <c r="C26" s="10" t="s">
        <v>2198</v>
      </c>
      <c r="D26" s="11">
        <v>45588</v>
      </c>
      <c r="E26" s="12">
        <v>115000</v>
      </c>
      <c r="F26" s="10" t="s">
        <v>27</v>
      </c>
      <c r="G26" s="10" t="s">
        <v>28</v>
      </c>
      <c r="H26" s="12">
        <v>115000</v>
      </c>
      <c r="I26" s="12">
        <v>42000</v>
      </c>
      <c r="J26" s="13">
        <f t="shared" si="4"/>
        <v>36.521739130434781</v>
      </c>
      <c r="K26" s="12">
        <v>102341</v>
      </c>
      <c r="L26" s="12">
        <v>10292</v>
      </c>
      <c r="M26" s="12">
        <f t="shared" si="5"/>
        <v>104708</v>
      </c>
      <c r="N26" s="12">
        <v>74533</v>
      </c>
      <c r="O26" s="14">
        <f t="shared" si="6"/>
        <v>1.4048542256450163</v>
      </c>
      <c r="P26" s="15">
        <v>1080</v>
      </c>
      <c r="Q26" s="16">
        <f t="shared" si="7"/>
        <v>96.951851851851856</v>
      </c>
      <c r="R26" s="17" t="s">
        <v>2199</v>
      </c>
      <c r="S26" s="18" t="e">
        <f>ABS(#REF!-O26)*100</f>
        <v>#REF!</v>
      </c>
      <c r="T26" s="10" t="s">
        <v>2200</v>
      </c>
      <c r="U26" s="10" t="s">
        <v>31</v>
      </c>
      <c r="V26" s="12">
        <v>10000</v>
      </c>
      <c r="W26" s="10" t="s">
        <v>31</v>
      </c>
      <c r="X26" s="10" t="s">
        <v>2201</v>
      </c>
      <c r="Y26" s="10" t="s">
        <v>33</v>
      </c>
      <c r="Z26" s="10">
        <v>51</v>
      </c>
    </row>
    <row r="27" spans="1:26" x14ac:dyDescent="0.3">
      <c r="A27" s="66" t="s">
        <v>2199</v>
      </c>
      <c r="B27" s="19" t="s">
        <v>2202</v>
      </c>
      <c r="C27" s="19" t="s">
        <v>2203</v>
      </c>
      <c r="D27" s="20">
        <v>45593</v>
      </c>
      <c r="E27" s="21">
        <v>119900</v>
      </c>
      <c r="F27" s="19" t="s">
        <v>27</v>
      </c>
      <c r="G27" s="19" t="s">
        <v>28</v>
      </c>
      <c r="H27" s="21">
        <v>119900</v>
      </c>
      <c r="I27" s="21">
        <v>42400</v>
      </c>
      <c r="J27" s="22">
        <f t="shared" si="4"/>
        <v>35.362802335279397</v>
      </c>
      <c r="K27" s="21">
        <v>103045</v>
      </c>
      <c r="L27" s="21">
        <v>10996</v>
      </c>
      <c r="M27" s="21">
        <f t="shared" si="5"/>
        <v>108904</v>
      </c>
      <c r="N27" s="21">
        <v>74533</v>
      </c>
      <c r="O27" s="23">
        <f t="shared" si="6"/>
        <v>1.4611514362765485</v>
      </c>
      <c r="P27" s="24">
        <v>1080</v>
      </c>
      <c r="Q27" s="25">
        <f t="shared" si="7"/>
        <v>100.83703703703704</v>
      </c>
      <c r="R27" s="26" t="s">
        <v>2199</v>
      </c>
      <c r="S27" s="27" t="e">
        <f>ABS(#REF!-O27)*100</f>
        <v>#REF!</v>
      </c>
      <c r="T27" s="19" t="s">
        <v>2200</v>
      </c>
      <c r="U27" s="19" t="s">
        <v>31</v>
      </c>
      <c r="V27" s="21">
        <v>10000</v>
      </c>
      <c r="W27" s="19" t="s">
        <v>31</v>
      </c>
      <c r="X27" s="19" t="s">
        <v>2201</v>
      </c>
      <c r="Y27" s="19" t="s">
        <v>33</v>
      </c>
      <c r="Z27" s="19">
        <v>51</v>
      </c>
    </row>
    <row r="28" spans="1:26" x14ac:dyDescent="0.3">
      <c r="A28" s="66" t="s">
        <v>2199</v>
      </c>
      <c r="B28" s="19" t="s">
        <v>2204</v>
      </c>
      <c r="C28" s="19" t="s">
        <v>2205</v>
      </c>
      <c r="D28" s="20">
        <v>45593</v>
      </c>
      <c r="E28" s="21">
        <v>125000</v>
      </c>
      <c r="F28" s="19" t="s">
        <v>27</v>
      </c>
      <c r="G28" s="19" t="s">
        <v>28</v>
      </c>
      <c r="H28" s="21">
        <v>125000</v>
      </c>
      <c r="I28" s="21">
        <v>42000</v>
      </c>
      <c r="J28" s="22">
        <f t="shared" si="4"/>
        <v>33.6</v>
      </c>
      <c r="K28" s="21">
        <v>102341</v>
      </c>
      <c r="L28" s="21">
        <v>10292</v>
      </c>
      <c r="M28" s="21">
        <f t="shared" si="5"/>
        <v>114708</v>
      </c>
      <c r="N28" s="21">
        <v>74533</v>
      </c>
      <c r="O28" s="23">
        <f t="shared" si="6"/>
        <v>1.5390229831081534</v>
      </c>
      <c r="P28" s="24">
        <v>1080</v>
      </c>
      <c r="Q28" s="25">
        <f t="shared" si="7"/>
        <v>106.21111111111111</v>
      </c>
      <c r="R28" s="26" t="s">
        <v>2199</v>
      </c>
      <c r="S28" s="27" t="e">
        <f>ABS(#REF!-O28)*100</f>
        <v>#REF!</v>
      </c>
      <c r="T28" s="19" t="s">
        <v>2200</v>
      </c>
      <c r="U28" s="19" t="s">
        <v>31</v>
      </c>
      <c r="V28" s="21">
        <v>10000</v>
      </c>
      <c r="W28" s="19" t="s">
        <v>31</v>
      </c>
      <c r="X28" s="19" t="s">
        <v>2201</v>
      </c>
      <c r="Y28" s="19" t="s">
        <v>33</v>
      </c>
      <c r="Z28" s="19">
        <v>51</v>
      </c>
    </row>
    <row r="29" spans="1:26" x14ac:dyDescent="0.3">
      <c r="A29" s="67" t="s">
        <v>2199</v>
      </c>
      <c r="B29" s="10" t="s">
        <v>2206</v>
      </c>
      <c r="C29" s="10" t="s">
        <v>2207</v>
      </c>
      <c r="D29" s="11">
        <v>45455</v>
      </c>
      <c r="E29" s="12">
        <v>96000</v>
      </c>
      <c r="F29" s="10" t="s">
        <v>27</v>
      </c>
      <c r="G29" s="10" t="s">
        <v>28</v>
      </c>
      <c r="H29" s="12">
        <v>96000</v>
      </c>
      <c r="I29" s="12">
        <v>42000</v>
      </c>
      <c r="J29" s="13">
        <f t="shared" si="4"/>
        <v>43.75</v>
      </c>
      <c r="K29" s="12">
        <v>102341</v>
      </c>
      <c r="L29" s="12">
        <v>10292</v>
      </c>
      <c r="M29" s="12">
        <f t="shared" si="5"/>
        <v>85708</v>
      </c>
      <c r="N29" s="12">
        <v>74533</v>
      </c>
      <c r="O29" s="14">
        <f t="shared" si="6"/>
        <v>1.1499335864650557</v>
      </c>
      <c r="P29" s="15">
        <v>1080</v>
      </c>
      <c r="Q29" s="16">
        <f t="shared" si="7"/>
        <v>79.359259259259261</v>
      </c>
      <c r="R29" s="17" t="s">
        <v>2199</v>
      </c>
      <c r="S29" s="18" t="e">
        <f>ABS(#REF!-O29)*100</f>
        <v>#REF!</v>
      </c>
      <c r="T29" s="10" t="s">
        <v>2200</v>
      </c>
      <c r="U29" s="10" t="s">
        <v>36</v>
      </c>
      <c r="V29" s="12">
        <v>10000</v>
      </c>
      <c r="W29" s="10" t="s">
        <v>31</v>
      </c>
      <c r="X29" s="10" t="s">
        <v>2201</v>
      </c>
      <c r="Y29" s="10" t="s">
        <v>33</v>
      </c>
      <c r="Z29" s="10">
        <v>51</v>
      </c>
    </row>
    <row r="30" spans="1:26" x14ac:dyDescent="0.3">
      <c r="A30" s="67" t="s">
        <v>2199</v>
      </c>
      <c r="B30" s="10" t="s">
        <v>2208</v>
      </c>
      <c r="C30" s="10" t="s">
        <v>2209</v>
      </c>
      <c r="D30" s="11">
        <v>45230</v>
      </c>
      <c r="E30" s="12">
        <v>121000</v>
      </c>
      <c r="F30" s="10" t="s">
        <v>27</v>
      </c>
      <c r="G30" s="10" t="s">
        <v>28</v>
      </c>
      <c r="H30" s="12">
        <v>121000</v>
      </c>
      <c r="I30" s="12">
        <v>39000</v>
      </c>
      <c r="J30" s="13">
        <f t="shared" si="4"/>
        <v>32.231404958677686</v>
      </c>
      <c r="K30" s="12">
        <v>102341</v>
      </c>
      <c r="L30" s="12">
        <v>10292</v>
      </c>
      <c r="M30" s="12">
        <f t="shared" si="5"/>
        <v>110708</v>
      </c>
      <c r="N30" s="12">
        <v>74533</v>
      </c>
      <c r="O30" s="14">
        <f t="shared" si="6"/>
        <v>1.4853554801228985</v>
      </c>
      <c r="P30" s="15">
        <v>1080</v>
      </c>
      <c r="Q30" s="16">
        <f t="shared" si="7"/>
        <v>102.50740740740741</v>
      </c>
      <c r="R30" s="17" t="s">
        <v>2199</v>
      </c>
      <c r="S30" s="18" t="e">
        <f>ABS(#REF!-O30)*100</f>
        <v>#REF!</v>
      </c>
      <c r="T30" s="10" t="s">
        <v>2200</v>
      </c>
      <c r="U30" s="10" t="s">
        <v>36</v>
      </c>
      <c r="V30" s="12">
        <v>10000</v>
      </c>
      <c r="W30" s="10" t="s">
        <v>31</v>
      </c>
      <c r="X30" s="10" t="s">
        <v>2201</v>
      </c>
      <c r="Y30" s="10" t="s">
        <v>33</v>
      </c>
      <c r="Z30" s="10">
        <v>51</v>
      </c>
    </row>
    <row r="31" spans="1:26" x14ac:dyDescent="0.3">
      <c r="A31" s="66" t="s">
        <v>2199</v>
      </c>
      <c r="B31" s="19" t="s">
        <v>2210</v>
      </c>
      <c r="C31" s="19" t="s">
        <v>2211</v>
      </c>
      <c r="D31" s="20">
        <v>45224</v>
      </c>
      <c r="E31" s="21">
        <v>95000</v>
      </c>
      <c r="F31" s="19" t="s">
        <v>27</v>
      </c>
      <c r="G31" s="19" t="s">
        <v>28</v>
      </c>
      <c r="H31" s="21">
        <v>95000</v>
      </c>
      <c r="I31" s="21">
        <v>39000</v>
      </c>
      <c r="J31" s="22">
        <f t="shared" si="4"/>
        <v>41.05263157894737</v>
      </c>
      <c r="K31" s="21">
        <v>102341</v>
      </c>
      <c r="L31" s="21">
        <v>10292</v>
      </c>
      <c r="M31" s="21">
        <f t="shared" si="5"/>
        <v>84708</v>
      </c>
      <c r="N31" s="21">
        <v>74533</v>
      </c>
      <c r="O31" s="23">
        <f t="shared" si="6"/>
        <v>1.1365167107187419</v>
      </c>
      <c r="P31" s="24">
        <v>1080</v>
      </c>
      <c r="Q31" s="25">
        <f t="shared" si="7"/>
        <v>78.433333333333337</v>
      </c>
      <c r="R31" s="26" t="s">
        <v>2199</v>
      </c>
      <c r="S31" s="27" t="e">
        <f>ABS(#REF!-O31)*100</f>
        <v>#REF!</v>
      </c>
      <c r="T31" s="19" t="s">
        <v>2200</v>
      </c>
      <c r="U31" s="19" t="s">
        <v>36</v>
      </c>
      <c r="V31" s="21">
        <v>10000</v>
      </c>
      <c r="W31" s="19" t="s">
        <v>31</v>
      </c>
      <c r="X31" s="19" t="s">
        <v>2201</v>
      </c>
      <c r="Y31" s="19" t="s">
        <v>33</v>
      </c>
      <c r="Z31" s="19">
        <v>51</v>
      </c>
    </row>
    <row r="32" spans="1:26" x14ac:dyDescent="0.3">
      <c r="A32" s="66" t="s">
        <v>2199</v>
      </c>
      <c r="B32" s="19" t="s">
        <v>2212</v>
      </c>
      <c r="C32" s="19" t="s">
        <v>2213</v>
      </c>
      <c r="D32" s="20">
        <v>45103</v>
      </c>
      <c r="E32" s="21">
        <v>125000</v>
      </c>
      <c r="F32" s="19" t="s">
        <v>27</v>
      </c>
      <c r="G32" s="19" t="s">
        <v>28</v>
      </c>
      <c r="H32" s="21">
        <v>125000</v>
      </c>
      <c r="I32" s="21">
        <v>40200</v>
      </c>
      <c r="J32" s="22">
        <f t="shared" si="4"/>
        <v>32.159999999999997</v>
      </c>
      <c r="K32" s="21">
        <v>105200</v>
      </c>
      <c r="L32" s="21">
        <v>10522</v>
      </c>
      <c r="M32" s="21">
        <f t="shared" si="5"/>
        <v>114478</v>
      </c>
      <c r="N32" s="21">
        <v>76662</v>
      </c>
      <c r="O32" s="23">
        <f t="shared" si="6"/>
        <v>1.4932821997860739</v>
      </c>
      <c r="P32" s="24">
        <v>1080</v>
      </c>
      <c r="Q32" s="25">
        <f t="shared" si="7"/>
        <v>105.99814814814815</v>
      </c>
      <c r="R32" s="26" t="s">
        <v>2199</v>
      </c>
      <c r="S32" s="27" t="e">
        <f>ABS(#REF!-O32)*100</f>
        <v>#REF!</v>
      </c>
      <c r="T32" s="19" t="s">
        <v>2200</v>
      </c>
      <c r="U32" s="19" t="s">
        <v>36</v>
      </c>
      <c r="V32" s="21">
        <v>10000</v>
      </c>
      <c r="W32" s="19" t="s">
        <v>31</v>
      </c>
      <c r="X32" s="19" t="s">
        <v>2201</v>
      </c>
      <c r="Y32" s="19" t="s">
        <v>33</v>
      </c>
      <c r="Z32" s="19">
        <v>51</v>
      </c>
    </row>
    <row r="33" spans="1:26" x14ac:dyDescent="0.3">
      <c r="A33" s="67" t="s">
        <v>2199</v>
      </c>
      <c r="B33" s="10" t="s">
        <v>2214</v>
      </c>
      <c r="C33" s="10" t="s">
        <v>2215</v>
      </c>
      <c r="D33" s="11">
        <v>45345</v>
      </c>
      <c r="E33" s="12">
        <v>120000</v>
      </c>
      <c r="F33" s="10" t="s">
        <v>27</v>
      </c>
      <c r="G33" s="10" t="s">
        <v>28</v>
      </c>
      <c r="H33" s="12">
        <v>120000</v>
      </c>
      <c r="I33" s="12">
        <v>39000</v>
      </c>
      <c r="J33" s="13">
        <f t="shared" si="4"/>
        <v>32.5</v>
      </c>
      <c r="K33" s="12">
        <v>102341</v>
      </c>
      <c r="L33" s="12">
        <v>10292</v>
      </c>
      <c r="M33" s="12">
        <f t="shared" si="5"/>
        <v>109708</v>
      </c>
      <c r="N33" s="12">
        <v>74533</v>
      </c>
      <c r="O33" s="14">
        <f t="shared" si="6"/>
        <v>1.471938604376585</v>
      </c>
      <c r="P33" s="15">
        <v>1080</v>
      </c>
      <c r="Q33" s="16">
        <f t="shared" si="7"/>
        <v>101.58148148148148</v>
      </c>
      <c r="R33" s="17" t="s">
        <v>2199</v>
      </c>
      <c r="S33" s="18" t="e">
        <f>ABS(#REF!-O33)*100</f>
        <v>#REF!</v>
      </c>
      <c r="T33" s="10" t="s">
        <v>2200</v>
      </c>
      <c r="U33" s="10" t="s">
        <v>36</v>
      </c>
      <c r="V33" s="12">
        <v>10000</v>
      </c>
      <c r="W33" s="10" t="s">
        <v>31</v>
      </c>
      <c r="X33" s="10" t="s">
        <v>2201</v>
      </c>
      <c r="Y33" s="10" t="s">
        <v>33</v>
      </c>
      <c r="Z33" s="10">
        <v>51</v>
      </c>
    </row>
    <row r="34" spans="1:26" x14ac:dyDescent="0.3">
      <c r="A34" s="67" t="s">
        <v>2199</v>
      </c>
      <c r="B34" s="10" t="s">
        <v>2216</v>
      </c>
      <c r="C34" s="10" t="s">
        <v>2217</v>
      </c>
      <c r="D34" s="11">
        <v>45569</v>
      </c>
      <c r="E34" s="12">
        <v>100000</v>
      </c>
      <c r="F34" s="10" t="s">
        <v>27</v>
      </c>
      <c r="G34" s="10" t="s">
        <v>28</v>
      </c>
      <c r="H34" s="12">
        <v>100000</v>
      </c>
      <c r="I34" s="12">
        <v>42000</v>
      </c>
      <c r="J34" s="13">
        <f t="shared" si="4"/>
        <v>42</v>
      </c>
      <c r="K34" s="12">
        <v>102341</v>
      </c>
      <c r="L34" s="12">
        <v>10292</v>
      </c>
      <c r="M34" s="12">
        <f t="shared" si="5"/>
        <v>89708</v>
      </c>
      <c r="N34" s="12">
        <v>74533</v>
      </c>
      <c r="O34" s="14">
        <f t="shared" si="6"/>
        <v>1.2036010894503106</v>
      </c>
      <c r="P34" s="15">
        <v>1080</v>
      </c>
      <c r="Q34" s="16">
        <f t="shared" si="7"/>
        <v>83.062962962962956</v>
      </c>
      <c r="R34" s="17" t="s">
        <v>2199</v>
      </c>
      <c r="S34" s="18" t="e">
        <f>ABS(#REF!-O34)*100</f>
        <v>#REF!</v>
      </c>
      <c r="T34" s="10" t="s">
        <v>2200</v>
      </c>
      <c r="U34" s="10" t="s">
        <v>36</v>
      </c>
      <c r="V34" s="12">
        <v>10000</v>
      </c>
      <c r="W34" s="10" t="s">
        <v>31</v>
      </c>
      <c r="X34" s="10" t="s">
        <v>2201</v>
      </c>
      <c r="Y34" s="10" t="s">
        <v>33</v>
      </c>
      <c r="Z34" s="10">
        <v>51</v>
      </c>
    </row>
    <row r="35" spans="1:26" x14ac:dyDescent="0.3">
      <c r="A35" s="66" t="s">
        <v>2199</v>
      </c>
      <c r="B35" s="19" t="s">
        <v>2218</v>
      </c>
      <c r="C35" s="19" t="s">
        <v>2219</v>
      </c>
      <c r="D35" s="20">
        <v>45504</v>
      </c>
      <c r="E35" s="21">
        <v>109900</v>
      </c>
      <c r="F35" s="19" t="s">
        <v>27</v>
      </c>
      <c r="G35" s="19" t="s">
        <v>28</v>
      </c>
      <c r="H35" s="21">
        <v>109900</v>
      </c>
      <c r="I35" s="21">
        <v>42000</v>
      </c>
      <c r="J35" s="22">
        <f t="shared" si="4"/>
        <v>38.216560509554142</v>
      </c>
      <c r="K35" s="21">
        <v>102341</v>
      </c>
      <c r="L35" s="21">
        <v>10292</v>
      </c>
      <c r="M35" s="21">
        <f t="shared" si="5"/>
        <v>99608</v>
      </c>
      <c r="N35" s="21">
        <v>74533</v>
      </c>
      <c r="O35" s="23">
        <f t="shared" si="6"/>
        <v>1.3364281593388163</v>
      </c>
      <c r="P35" s="24">
        <v>1080</v>
      </c>
      <c r="Q35" s="25">
        <f t="shared" si="7"/>
        <v>92.229629629629628</v>
      </c>
      <c r="R35" s="26" t="s">
        <v>2199</v>
      </c>
      <c r="S35" s="27" t="e">
        <f>ABS(#REF!-O35)*100</f>
        <v>#REF!</v>
      </c>
      <c r="T35" s="19" t="s">
        <v>2200</v>
      </c>
      <c r="U35" s="19" t="s">
        <v>36</v>
      </c>
      <c r="V35" s="21">
        <v>10000</v>
      </c>
      <c r="W35" s="19" t="s">
        <v>31</v>
      </c>
      <c r="X35" s="19" t="s">
        <v>2201</v>
      </c>
      <c r="Y35" s="19" t="s">
        <v>33</v>
      </c>
      <c r="Z35" s="19">
        <v>51</v>
      </c>
    </row>
    <row r="36" spans="1:26" x14ac:dyDescent="0.3">
      <c r="A36" s="66" t="s">
        <v>2199</v>
      </c>
      <c r="B36" s="19" t="s">
        <v>2220</v>
      </c>
      <c r="C36" s="19" t="s">
        <v>2221</v>
      </c>
      <c r="D36" s="20">
        <v>45427</v>
      </c>
      <c r="E36" s="21">
        <v>60000</v>
      </c>
      <c r="F36" s="19" t="s">
        <v>27</v>
      </c>
      <c r="G36" s="19" t="s">
        <v>28</v>
      </c>
      <c r="H36" s="21">
        <v>60000</v>
      </c>
      <c r="I36" s="21">
        <v>42000</v>
      </c>
      <c r="J36" s="22">
        <f t="shared" si="4"/>
        <v>70</v>
      </c>
      <c r="K36" s="21">
        <v>102341</v>
      </c>
      <c r="L36" s="21">
        <v>10292</v>
      </c>
      <c r="M36" s="21">
        <f t="shared" si="5"/>
        <v>49708</v>
      </c>
      <c r="N36" s="21">
        <v>74533</v>
      </c>
      <c r="O36" s="23">
        <f t="shared" si="6"/>
        <v>0.66692605959776208</v>
      </c>
      <c r="P36" s="24">
        <v>1080</v>
      </c>
      <c r="Q36" s="25">
        <f t="shared" si="7"/>
        <v>46.025925925925925</v>
      </c>
      <c r="R36" s="26" t="s">
        <v>2199</v>
      </c>
      <c r="S36" s="27" t="e">
        <f>ABS(#REF!-O36)*100</f>
        <v>#REF!</v>
      </c>
      <c r="T36" s="19" t="s">
        <v>2200</v>
      </c>
      <c r="U36" s="19" t="s">
        <v>36</v>
      </c>
      <c r="V36" s="21">
        <v>10000</v>
      </c>
      <c r="W36" s="19" t="s">
        <v>31</v>
      </c>
      <c r="X36" s="19" t="s">
        <v>2201</v>
      </c>
      <c r="Y36" s="19" t="s">
        <v>33</v>
      </c>
      <c r="Z36" s="19">
        <v>51</v>
      </c>
    </row>
    <row r="37" spans="1:26" x14ac:dyDescent="0.3">
      <c r="A37" s="67" t="s">
        <v>2199</v>
      </c>
      <c r="B37" s="10" t="s">
        <v>2220</v>
      </c>
      <c r="C37" s="10" t="s">
        <v>2221</v>
      </c>
      <c r="D37" s="11">
        <v>45594</v>
      </c>
      <c r="E37" s="12">
        <v>118500</v>
      </c>
      <c r="F37" s="10" t="s">
        <v>27</v>
      </c>
      <c r="G37" s="10" t="s">
        <v>28</v>
      </c>
      <c r="H37" s="12">
        <v>118500</v>
      </c>
      <c r="I37" s="12">
        <v>42000</v>
      </c>
      <c r="J37" s="13">
        <f t="shared" si="4"/>
        <v>35.443037974683541</v>
      </c>
      <c r="K37" s="12">
        <v>102341</v>
      </c>
      <c r="L37" s="12">
        <v>10292</v>
      </c>
      <c r="M37" s="12">
        <f t="shared" si="5"/>
        <v>108208</v>
      </c>
      <c r="N37" s="12">
        <v>74533</v>
      </c>
      <c r="O37" s="14">
        <f t="shared" si="6"/>
        <v>1.4518132907571144</v>
      </c>
      <c r="P37" s="15">
        <v>1080</v>
      </c>
      <c r="Q37" s="16">
        <f t="shared" si="7"/>
        <v>100.19259259259259</v>
      </c>
      <c r="R37" s="17" t="s">
        <v>2199</v>
      </c>
      <c r="S37" s="18" t="e">
        <f>ABS(#REF!-O37)*100</f>
        <v>#REF!</v>
      </c>
      <c r="T37" s="10" t="s">
        <v>2200</v>
      </c>
      <c r="U37" s="10" t="s">
        <v>31</v>
      </c>
      <c r="V37" s="12">
        <v>10000</v>
      </c>
      <c r="W37" s="10" t="s">
        <v>31</v>
      </c>
      <c r="X37" s="10" t="s">
        <v>2201</v>
      </c>
      <c r="Y37" s="10" t="s">
        <v>33</v>
      </c>
      <c r="Z37" s="10">
        <v>51</v>
      </c>
    </row>
    <row r="38" spans="1:26" x14ac:dyDescent="0.3">
      <c r="A38" s="67" t="s">
        <v>2199</v>
      </c>
      <c r="B38" s="10" t="s">
        <v>2222</v>
      </c>
      <c r="C38" s="10" t="s">
        <v>2223</v>
      </c>
      <c r="D38" s="11">
        <v>45076</v>
      </c>
      <c r="E38" s="12">
        <v>110000</v>
      </c>
      <c r="F38" s="10" t="s">
        <v>27</v>
      </c>
      <c r="G38" s="10" t="s">
        <v>28</v>
      </c>
      <c r="H38" s="12">
        <v>110000</v>
      </c>
      <c r="I38" s="12">
        <v>39000</v>
      </c>
      <c r="J38" s="13">
        <f t="shared" si="4"/>
        <v>35.454545454545453</v>
      </c>
      <c r="K38" s="12">
        <v>102341</v>
      </c>
      <c r="L38" s="12">
        <v>10292</v>
      </c>
      <c r="M38" s="12">
        <f t="shared" si="5"/>
        <v>99708</v>
      </c>
      <c r="N38" s="12">
        <v>74533</v>
      </c>
      <c r="O38" s="14">
        <f t="shared" si="6"/>
        <v>1.3377698469134478</v>
      </c>
      <c r="P38" s="15">
        <v>1080</v>
      </c>
      <c r="Q38" s="16">
        <f t="shared" si="7"/>
        <v>92.322222222222223</v>
      </c>
      <c r="R38" s="17" t="s">
        <v>2199</v>
      </c>
      <c r="S38" s="18" t="e">
        <f>ABS(#REF!-O38)*100</f>
        <v>#REF!</v>
      </c>
      <c r="T38" s="10" t="s">
        <v>2200</v>
      </c>
      <c r="U38" s="10" t="s">
        <v>36</v>
      </c>
      <c r="V38" s="12">
        <v>10000</v>
      </c>
      <c r="W38" s="10" t="s">
        <v>31</v>
      </c>
      <c r="X38" s="10" t="s">
        <v>2201</v>
      </c>
      <c r="Y38" s="10" t="s">
        <v>33</v>
      </c>
      <c r="Z38" s="10">
        <v>51</v>
      </c>
    </row>
    <row r="39" spans="1:26" x14ac:dyDescent="0.3">
      <c r="A39" s="66" t="s">
        <v>2274</v>
      </c>
      <c r="B39" s="19" t="s">
        <v>2272</v>
      </c>
      <c r="C39" s="19" t="s">
        <v>2273</v>
      </c>
      <c r="D39" s="20">
        <v>45308</v>
      </c>
      <c r="E39" s="21">
        <v>218000</v>
      </c>
      <c r="F39" s="19" t="s">
        <v>27</v>
      </c>
      <c r="G39" s="19" t="s">
        <v>28</v>
      </c>
      <c r="H39" s="21">
        <v>218000</v>
      </c>
      <c r="I39" s="21">
        <v>57400</v>
      </c>
      <c r="J39" s="22">
        <f t="shared" si="4"/>
        <v>26.330275229357795</v>
      </c>
      <c r="K39" s="21">
        <v>150432</v>
      </c>
      <c r="L39" s="21">
        <v>20000</v>
      </c>
      <c r="M39" s="21">
        <f t="shared" si="5"/>
        <v>198000</v>
      </c>
      <c r="N39" s="21">
        <v>141773</v>
      </c>
      <c r="O39" s="23">
        <f t="shared" si="6"/>
        <v>1.3965987882036777</v>
      </c>
      <c r="P39" s="24">
        <v>1812</v>
      </c>
      <c r="Q39" s="25">
        <f t="shared" si="7"/>
        <v>109.27152317880795</v>
      </c>
      <c r="R39" s="26" t="s">
        <v>2274</v>
      </c>
      <c r="S39" s="27">
        <f>ABS(O153-O39)*100</f>
        <v>69.350571324769007</v>
      </c>
      <c r="T39" s="19" t="s">
        <v>1666</v>
      </c>
      <c r="U39" s="19" t="s">
        <v>36</v>
      </c>
      <c r="V39" s="21">
        <v>20000</v>
      </c>
      <c r="W39" s="19" t="s">
        <v>31</v>
      </c>
      <c r="X39" s="19" t="s">
        <v>1930</v>
      </c>
      <c r="Y39" s="19" t="s">
        <v>33</v>
      </c>
      <c r="Z39" s="19">
        <v>60</v>
      </c>
    </row>
    <row r="40" spans="1:26" x14ac:dyDescent="0.3">
      <c r="A40" s="67" t="s">
        <v>2252</v>
      </c>
      <c r="B40" s="10" t="s">
        <v>2250</v>
      </c>
      <c r="C40" s="10" t="s">
        <v>2251</v>
      </c>
      <c r="D40" s="11">
        <v>45065</v>
      </c>
      <c r="E40" s="12">
        <v>207000</v>
      </c>
      <c r="F40" s="10" t="s">
        <v>27</v>
      </c>
      <c r="G40" s="10" t="s">
        <v>28</v>
      </c>
      <c r="H40" s="12">
        <v>207000</v>
      </c>
      <c r="I40" s="12">
        <v>95900</v>
      </c>
      <c r="J40" s="13">
        <f t="shared" si="4"/>
        <v>46.328502415458942</v>
      </c>
      <c r="K40" s="12">
        <v>227014</v>
      </c>
      <c r="L40" s="12">
        <v>20000</v>
      </c>
      <c r="M40" s="12">
        <f t="shared" si="5"/>
        <v>187000</v>
      </c>
      <c r="N40" s="12">
        <v>227487</v>
      </c>
      <c r="O40" s="14">
        <f t="shared" si="6"/>
        <v>0.82202499483486968</v>
      </c>
      <c r="P40" s="15">
        <v>1384</v>
      </c>
      <c r="Q40" s="16">
        <f t="shared" si="7"/>
        <v>135.11560693641619</v>
      </c>
      <c r="R40" s="17" t="s">
        <v>2252</v>
      </c>
      <c r="S40" s="18">
        <f>ABS(O163-O40)*100</f>
        <v>8.6425620181408309</v>
      </c>
      <c r="T40" s="10" t="s">
        <v>1194</v>
      </c>
      <c r="U40" s="10" t="s">
        <v>36</v>
      </c>
      <c r="V40" s="12">
        <v>20000</v>
      </c>
      <c r="W40" s="10" t="s">
        <v>31</v>
      </c>
      <c r="X40" s="10" t="s">
        <v>2253</v>
      </c>
      <c r="Y40" s="10" t="s">
        <v>33</v>
      </c>
      <c r="Z40" s="10">
        <v>79</v>
      </c>
    </row>
    <row r="41" spans="1:26" x14ac:dyDescent="0.3">
      <c r="A41" s="66" t="s">
        <v>2252</v>
      </c>
      <c r="B41" s="19" t="s">
        <v>2254</v>
      </c>
      <c r="C41" s="19" t="s">
        <v>2255</v>
      </c>
      <c r="D41" s="20">
        <v>45373</v>
      </c>
      <c r="E41" s="21">
        <v>245000</v>
      </c>
      <c r="F41" s="19" t="s">
        <v>27</v>
      </c>
      <c r="G41" s="19" t="s">
        <v>28</v>
      </c>
      <c r="H41" s="21">
        <v>245000</v>
      </c>
      <c r="I41" s="21">
        <v>98700</v>
      </c>
      <c r="J41" s="22">
        <f t="shared" si="4"/>
        <v>40.285714285714285</v>
      </c>
      <c r="K41" s="21">
        <v>233989</v>
      </c>
      <c r="L41" s="21">
        <v>20000</v>
      </c>
      <c r="M41" s="21">
        <f t="shared" si="5"/>
        <v>225000</v>
      </c>
      <c r="N41" s="21">
        <v>235152</v>
      </c>
      <c r="O41" s="23">
        <f t="shared" si="6"/>
        <v>0.95682792406613593</v>
      </c>
      <c r="P41" s="24">
        <v>1460</v>
      </c>
      <c r="Q41" s="25">
        <f t="shared" si="7"/>
        <v>154.10958904109589</v>
      </c>
      <c r="R41" s="26" t="s">
        <v>2252</v>
      </c>
      <c r="S41" s="27">
        <f>ABS(O163-O41)*100</f>
        <v>4.8377309049857935</v>
      </c>
      <c r="T41" s="19" t="s">
        <v>1194</v>
      </c>
      <c r="U41" s="19" t="s">
        <v>36</v>
      </c>
      <c r="V41" s="21">
        <v>20000</v>
      </c>
      <c r="W41" s="19" t="s">
        <v>31</v>
      </c>
      <c r="X41" s="19" t="s">
        <v>2253</v>
      </c>
      <c r="Y41" s="19" t="s">
        <v>33</v>
      </c>
      <c r="Z41" s="19">
        <v>80</v>
      </c>
    </row>
    <row r="42" spans="1:26" x14ac:dyDescent="0.3">
      <c r="A42" s="66" t="s">
        <v>2252</v>
      </c>
      <c r="B42" s="19" t="s">
        <v>2256</v>
      </c>
      <c r="C42" s="19" t="s">
        <v>2257</v>
      </c>
      <c r="D42" s="20">
        <v>45226</v>
      </c>
      <c r="E42" s="21">
        <v>228000</v>
      </c>
      <c r="F42" s="19" t="s">
        <v>27</v>
      </c>
      <c r="G42" s="19" t="s">
        <v>28</v>
      </c>
      <c r="H42" s="21">
        <v>228000</v>
      </c>
      <c r="I42" s="21">
        <v>94600</v>
      </c>
      <c r="J42" s="22">
        <f t="shared" si="4"/>
        <v>41.491228070175438</v>
      </c>
      <c r="K42" s="21">
        <v>224193</v>
      </c>
      <c r="L42" s="21">
        <v>20000</v>
      </c>
      <c r="M42" s="21">
        <f t="shared" si="5"/>
        <v>208000</v>
      </c>
      <c r="N42" s="21">
        <v>224387</v>
      </c>
      <c r="O42" s="23">
        <f t="shared" si="6"/>
        <v>0.92696992249996657</v>
      </c>
      <c r="P42" s="24">
        <v>1384</v>
      </c>
      <c r="Q42" s="25">
        <f t="shared" si="7"/>
        <v>150.28901734104045</v>
      </c>
      <c r="R42" s="26" t="s">
        <v>2252</v>
      </c>
      <c r="S42" s="27">
        <f>ABS(O163-O42)*100</f>
        <v>1.8519307483688574</v>
      </c>
      <c r="T42" s="19" t="s">
        <v>1194</v>
      </c>
      <c r="U42" s="19" t="s">
        <v>36</v>
      </c>
      <c r="V42" s="21">
        <v>20000</v>
      </c>
      <c r="W42" s="19" t="s">
        <v>31</v>
      </c>
      <c r="X42" s="19" t="s">
        <v>2253</v>
      </c>
      <c r="Y42" s="19" t="s">
        <v>33</v>
      </c>
      <c r="Z42" s="19">
        <v>80</v>
      </c>
    </row>
    <row r="43" spans="1:26" x14ac:dyDescent="0.3">
      <c r="A43" s="67" t="s">
        <v>2252</v>
      </c>
      <c r="B43" s="10" t="s">
        <v>2258</v>
      </c>
      <c r="C43" s="10" t="s">
        <v>2259</v>
      </c>
      <c r="D43" s="11">
        <v>45610</v>
      </c>
      <c r="E43" s="12">
        <v>260000</v>
      </c>
      <c r="F43" s="10" t="s">
        <v>27</v>
      </c>
      <c r="G43" s="10" t="s">
        <v>28</v>
      </c>
      <c r="H43" s="12">
        <v>260000</v>
      </c>
      <c r="I43" s="12">
        <v>105900</v>
      </c>
      <c r="J43" s="13">
        <f t="shared" si="4"/>
        <v>40.730769230769234</v>
      </c>
      <c r="K43" s="12">
        <v>234471</v>
      </c>
      <c r="L43" s="12">
        <v>20000</v>
      </c>
      <c r="M43" s="12">
        <f t="shared" si="5"/>
        <v>240000</v>
      </c>
      <c r="N43" s="12">
        <v>235682</v>
      </c>
      <c r="O43" s="14">
        <f t="shared" si="6"/>
        <v>1.0183212973413329</v>
      </c>
      <c r="P43" s="15">
        <v>1460</v>
      </c>
      <c r="Q43" s="16">
        <f t="shared" si="7"/>
        <v>164.38356164383561</v>
      </c>
      <c r="R43" s="17" t="s">
        <v>2252</v>
      </c>
      <c r="S43" s="18">
        <f>ABS(O163-O43)*100</f>
        <v>10.987068232505493</v>
      </c>
      <c r="T43" s="10" t="s">
        <v>1194</v>
      </c>
      <c r="U43" s="10" t="s">
        <v>31</v>
      </c>
      <c r="V43" s="12">
        <v>20000</v>
      </c>
      <c r="W43" s="10" t="s">
        <v>31</v>
      </c>
      <c r="X43" s="10" t="s">
        <v>2253</v>
      </c>
      <c r="Y43" s="10" t="s">
        <v>33</v>
      </c>
      <c r="Z43" s="10">
        <v>81</v>
      </c>
    </row>
    <row r="44" spans="1:26" x14ac:dyDescent="0.3">
      <c r="A44" s="67" t="s">
        <v>2252</v>
      </c>
      <c r="B44" s="10" t="s">
        <v>2260</v>
      </c>
      <c r="C44" s="10" t="s">
        <v>2261</v>
      </c>
      <c r="D44" s="11">
        <v>45510</v>
      </c>
      <c r="E44" s="12">
        <v>0</v>
      </c>
      <c r="F44" s="10" t="s">
        <v>27</v>
      </c>
      <c r="G44" s="10" t="s">
        <v>28</v>
      </c>
      <c r="H44" s="12">
        <v>0</v>
      </c>
      <c r="I44" s="12">
        <v>102300</v>
      </c>
      <c r="J44" s="13" t="e">
        <f t="shared" si="4"/>
        <v>#DIV/0!</v>
      </c>
      <c r="K44" s="12">
        <v>226250</v>
      </c>
      <c r="L44" s="12">
        <v>20000</v>
      </c>
      <c r="M44" s="12">
        <f t="shared" si="5"/>
        <v>-20000</v>
      </c>
      <c r="N44" s="12">
        <v>226648</v>
      </c>
      <c r="O44" s="14">
        <f t="shared" si="6"/>
        <v>-8.8242561152094875E-2</v>
      </c>
      <c r="P44" s="15">
        <v>1384</v>
      </c>
      <c r="Q44" s="16">
        <f t="shared" si="7"/>
        <v>-14.450867052023121</v>
      </c>
      <c r="R44" s="17" t="s">
        <v>2252</v>
      </c>
      <c r="S44" s="18">
        <f>ABS(O163-O44)*100</f>
        <v>99.669317616837276</v>
      </c>
      <c r="T44" s="10" t="s">
        <v>1194</v>
      </c>
      <c r="U44" s="10" t="s">
        <v>36</v>
      </c>
      <c r="V44" s="12">
        <v>20000</v>
      </c>
      <c r="W44" s="10" t="s">
        <v>31</v>
      </c>
      <c r="X44" s="10" t="s">
        <v>2253</v>
      </c>
      <c r="Y44" s="10" t="s">
        <v>33</v>
      </c>
      <c r="Z44" s="10">
        <v>81</v>
      </c>
    </row>
    <row r="45" spans="1:26" x14ac:dyDescent="0.3">
      <c r="A45" s="66" t="s">
        <v>2252</v>
      </c>
      <c r="B45" s="19" t="s">
        <v>2262</v>
      </c>
      <c r="C45" s="19" t="s">
        <v>2263</v>
      </c>
      <c r="D45" s="20">
        <v>45097</v>
      </c>
      <c r="E45" s="21">
        <v>232000</v>
      </c>
      <c r="F45" s="19" t="s">
        <v>27</v>
      </c>
      <c r="G45" s="19" t="s">
        <v>28</v>
      </c>
      <c r="H45" s="21">
        <v>232000</v>
      </c>
      <c r="I45" s="21">
        <v>0</v>
      </c>
      <c r="J45" s="22">
        <f t="shared" si="4"/>
        <v>0</v>
      </c>
      <c r="K45" s="21">
        <v>223623</v>
      </c>
      <c r="L45" s="21">
        <v>20000</v>
      </c>
      <c r="M45" s="21">
        <f t="shared" si="5"/>
        <v>212000</v>
      </c>
      <c r="N45" s="21">
        <v>223761</v>
      </c>
      <c r="O45" s="23">
        <f t="shared" si="6"/>
        <v>0.94743945549045638</v>
      </c>
      <c r="P45" s="24">
        <v>1384</v>
      </c>
      <c r="Q45" s="25">
        <f t="shared" si="7"/>
        <v>153.17919075144508</v>
      </c>
      <c r="R45" s="26" t="s">
        <v>2252</v>
      </c>
      <c r="S45" s="27">
        <f>ABS(O163-O45)*100</f>
        <v>3.8988840474178388</v>
      </c>
      <c r="T45" s="19" t="s">
        <v>1194</v>
      </c>
      <c r="U45" s="19" t="s">
        <v>1222</v>
      </c>
      <c r="V45" s="21">
        <v>20000</v>
      </c>
      <c r="W45" s="19" t="s">
        <v>31</v>
      </c>
      <c r="X45" s="19" t="s">
        <v>2253</v>
      </c>
      <c r="Y45" s="19" t="s">
        <v>33</v>
      </c>
      <c r="Z45" s="19">
        <v>80</v>
      </c>
    </row>
    <row r="46" spans="1:26" x14ac:dyDescent="0.3">
      <c r="A46" s="66" t="s">
        <v>2252</v>
      </c>
      <c r="B46" s="19" t="s">
        <v>2264</v>
      </c>
      <c r="C46" s="19" t="s">
        <v>2265</v>
      </c>
      <c r="D46" s="20">
        <v>45112</v>
      </c>
      <c r="E46" s="21">
        <v>235000</v>
      </c>
      <c r="F46" s="19" t="s">
        <v>27</v>
      </c>
      <c r="G46" s="19" t="s">
        <v>28</v>
      </c>
      <c r="H46" s="21">
        <v>235000</v>
      </c>
      <c r="I46" s="21">
        <v>99800</v>
      </c>
      <c r="J46" s="22">
        <f t="shared" si="4"/>
        <v>42.468085106382979</v>
      </c>
      <c r="K46" s="21">
        <v>236751</v>
      </c>
      <c r="L46" s="21">
        <v>20000</v>
      </c>
      <c r="M46" s="21">
        <f t="shared" si="5"/>
        <v>215000</v>
      </c>
      <c r="N46" s="21">
        <v>238187</v>
      </c>
      <c r="O46" s="23">
        <f t="shared" si="6"/>
        <v>0.90265211787377142</v>
      </c>
      <c r="P46" s="24">
        <v>1460</v>
      </c>
      <c r="Q46" s="25">
        <f t="shared" si="7"/>
        <v>147.26027397260273</v>
      </c>
      <c r="R46" s="26" t="s">
        <v>2252</v>
      </c>
      <c r="S46" s="27">
        <f>ABS(O163-O46)*100</f>
        <v>0.57984971425065757</v>
      </c>
      <c r="T46" s="19" t="s">
        <v>1194</v>
      </c>
      <c r="U46" s="19" t="s">
        <v>36</v>
      </c>
      <c r="V46" s="21">
        <v>20000</v>
      </c>
      <c r="W46" s="19" t="s">
        <v>31</v>
      </c>
      <c r="X46" s="19" t="s">
        <v>2253</v>
      </c>
      <c r="Y46" s="19" t="s">
        <v>33</v>
      </c>
      <c r="Z46" s="19">
        <v>81</v>
      </c>
    </row>
    <row r="47" spans="1:26" x14ac:dyDescent="0.3">
      <c r="A47" s="67" t="s">
        <v>2252</v>
      </c>
      <c r="B47" s="10" t="s">
        <v>2266</v>
      </c>
      <c r="C47" s="10" t="s">
        <v>2267</v>
      </c>
      <c r="D47" s="11">
        <v>45534</v>
      </c>
      <c r="E47" s="12">
        <v>235000</v>
      </c>
      <c r="F47" s="10" t="s">
        <v>27</v>
      </c>
      <c r="G47" s="10" t="s">
        <v>28</v>
      </c>
      <c r="H47" s="12">
        <v>235000</v>
      </c>
      <c r="I47" s="12">
        <v>102500</v>
      </c>
      <c r="J47" s="13">
        <f t="shared" si="4"/>
        <v>43.61702127659575</v>
      </c>
      <c r="K47" s="12">
        <v>226828</v>
      </c>
      <c r="L47" s="12">
        <v>20000</v>
      </c>
      <c r="M47" s="12">
        <f t="shared" si="5"/>
        <v>215000</v>
      </c>
      <c r="N47" s="12">
        <v>227283</v>
      </c>
      <c r="O47" s="14">
        <f t="shared" si="6"/>
        <v>0.94595724273262849</v>
      </c>
      <c r="P47" s="15">
        <v>1384</v>
      </c>
      <c r="Q47" s="16">
        <f t="shared" si="7"/>
        <v>155.34682080924856</v>
      </c>
      <c r="R47" s="17" t="s">
        <v>2252</v>
      </c>
      <c r="S47" s="18">
        <f>ABS(O163-O47)*100</f>
        <v>3.7506627716350494</v>
      </c>
      <c r="T47" s="10" t="s">
        <v>1194</v>
      </c>
      <c r="U47" s="10" t="s">
        <v>36</v>
      </c>
      <c r="V47" s="12">
        <v>20000</v>
      </c>
      <c r="W47" s="10" t="s">
        <v>31</v>
      </c>
      <c r="X47" s="10" t="s">
        <v>2253</v>
      </c>
      <c r="Y47" s="10" t="s">
        <v>33</v>
      </c>
      <c r="Z47" s="10">
        <v>81</v>
      </c>
    </row>
    <row r="48" spans="1:26" x14ac:dyDescent="0.3">
      <c r="A48" s="67" t="s">
        <v>2252</v>
      </c>
      <c r="B48" s="10" t="s">
        <v>2268</v>
      </c>
      <c r="C48" s="10" t="s">
        <v>2269</v>
      </c>
      <c r="D48" s="11">
        <v>45712</v>
      </c>
      <c r="E48" s="12">
        <v>239900</v>
      </c>
      <c r="F48" s="10" t="s">
        <v>27</v>
      </c>
      <c r="G48" s="10" t="s">
        <v>28</v>
      </c>
      <c r="H48" s="12">
        <v>239900</v>
      </c>
      <c r="I48" s="12">
        <v>101900</v>
      </c>
      <c r="J48" s="13">
        <f t="shared" si="4"/>
        <v>42.476031679866608</v>
      </c>
      <c r="K48" s="12">
        <v>225378</v>
      </c>
      <c r="L48" s="12">
        <v>20000</v>
      </c>
      <c r="M48" s="12">
        <f t="shared" si="5"/>
        <v>219900</v>
      </c>
      <c r="N48" s="12">
        <v>225690</v>
      </c>
      <c r="O48" s="14">
        <f t="shared" si="6"/>
        <v>0.9743453409544065</v>
      </c>
      <c r="P48" s="15">
        <v>1384</v>
      </c>
      <c r="Q48" s="16">
        <f t="shared" si="7"/>
        <v>158.88728323699422</v>
      </c>
      <c r="R48" s="17" t="s">
        <v>2252</v>
      </c>
      <c r="S48" s="18">
        <f>ABS(O163-O48)*100</f>
        <v>6.5894725938128502</v>
      </c>
      <c r="T48" s="10" t="s">
        <v>1194</v>
      </c>
      <c r="U48" s="10" t="s">
        <v>31</v>
      </c>
      <c r="V48" s="12">
        <v>20000</v>
      </c>
      <c r="W48" s="10" t="s">
        <v>31</v>
      </c>
      <c r="X48" s="10" t="s">
        <v>2253</v>
      </c>
      <c r="Y48" s="10" t="s">
        <v>33</v>
      </c>
      <c r="Z48" s="10">
        <v>80</v>
      </c>
    </row>
    <row r="49" spans="1:26" x14ac:dyDescent="0.3">
      <c r="A49" s="66" t="s">
        <v>2252</v>
      </c>
      <c r="B49" s="19" t="s">
        <v>2270</v>
      </c>
      <c r="C49" s="19" t="s">
        <v>2271</v>
      </c>
      <c r="D49" s="20">
        <v>45519</v>
      </c>
      <c r="E49" s="21">
        <v>259900</v>
      </c>
      <c r="F49" s="19" t="s">
        <v>27</v>
      </c>
      <c r="G49" s="19" t="s">
        <v>28</v>
      </c>
      <c r="H49" s="21">
        <v>259900</v>
      </c>
      <c r="I49" s="21">
        <v>95000</v>
      </c>
      <c r="J49" s="22">
        <f t="shared" si="4"/>
        <v>36.552520200076955</v>
      </c>
      <c r="K49" s="21">
        <v>209873</v>
      </c>
      <c r="L49" s="21">
        <v>20000</v>
      </c>
      <c r="M49" s="21">
        <f t="shared" si="5"/>
        <v>239900</v>
      </c>
      <c r="N49" s="21">
        <v>208651</v>
      </c>
      <c r="O49" s="23">
        <f t="shared" si="6"/>
        <v>1.149766835529185</v>
      </c>
      <c r="P49" s="24">
        <v>1214</v>
      </c>
      <c r="Q49" s="25">
        <f t="shared" si="7"/>
        <v>197.61120263591434</v>
      </c>
      <c r="R49" s="26" t="s">
        <v>2252</v>
      </c>
      <c r="S49" s="27">
        <f>ABS(O163-O49)*100</f>
        <v>24.131622051290702</v>
      </c>
      <c r="T49" s="19" t="s">
        <v>1194</v>
      </c>
      <c r="U49" s="19" t="s">
        <v>36</v>
      </c>
      <c r="V49" s="21">
        <v>20000</v>
      </c>
      <c r="W49" s="19" t="s">
        <v>31</v>
      </c>
      <c r="X49" s="19" t="s">
        <v>2253</v>
      </c>
      <c r="Y49" s="19" t="s">
        <v>33</v>
      </c>
      <c r="Z49" s="19">
        <v>83</v>
      </c>
    </row>
    <row r="50" spans="1:26" x14ac:dyDescent="0.3">
      <c r="A50" s="66" t="s">
        <v>2229</v>
      </c>
      <c r="B50" s="19" t="s">
        <v>2227</v>
      </c>
      <c r="C50" s="19" t="s">
        <v>2228</v>
      </c>
      <c r="D50" s="20">
        <v>45434</v>
      </c>
      <c r="E50" s="21">
        <v>220000</v>
      </c>
      <c r="F50" s="19" t="s">
        <v>27</v>
      </c>
      <c r="G50" s="19" t="s">
        <v>28</v>
      </c>
      <c r="H50" s="21">
        <v>220000</v>
      </c>
      <c r="I50" s="21">
        <v>96800</v>
      </c>
      <c r="J50" s="22">
        <f t="shared" si="4"/>
        <v>44</v>
      </c>
      <c r="K50" s="21">
        <v>211058</v>
      </c>
      <c r="L50" s="21">
        <v>20000</v>
      </c>
      <c r="M50" s="21">
        <f t="shared" si="5"/>
        <v>200000</v>
      </c>
      <c r="N50" s="21">
        <v>173689</v>
      </c>
      <c r="O50" s="23">
        <f t="shared" si="6"/>
        <v>1.1514833984881023</v>
      </c>
      <c r="P50" s="24">
        <v>1338</v>
      </c>
      <c r="Q50" s="25">
        <f t="shared" si="7"/>
        <v>149.47683109118086</v>
      </c>
      <c r="R50" s="26" t="s">
        <v>2229</v>
      </c>
      <c r="S50" s="27" t="e">
        <f>ABS(#REF!-O50)*100</f>
        <v>#REF!</v>
      </c>
      <c r="T50" s="19" t="s">
        <v>2200</v>
      </c>
      <c r="U50" s="19" t="s">
        <v>36</v>
      </c>
      <c r="V50" s="21">
        <v>20000</v>
      </c>
      <c r="W50" s="19" t="s">
        <v>31</v>
      </c>
      <c r="X50" s="19" t="s">
        <v>2230</v>
      </c>
      <c r="Y50" s="19" t="s">
        <v>33</v>
      </c>
      <c r="Z50" s="19">
        <v>77</v>
      </c>
    </row>
    <row r="51" spans="1:26" x14ac:dyDescent="0.3">
      <c r="A51" s="67" t="s">
        <v>2229</v>
      </c>
      <c r="B51" s="10" t="s">
        <v>2231</v>
      </c>
      <c r="C51" s="10" t="s">
        <v>2232</v>
      </c>
      <c r="D51" s="11">
        <v>45730</v>
      </c>
      <c r="E51" s="12">
        <v>233500</v>
      </c>
      <c r="F51" s="10" t="s">
        <v>27</v>
      </c>
      <c r="G51" s="10" t="s">
        <v>28</v>
      </c>
      <c r="H51" s="12">
        <v>233500</v>
      </c>
      <c r="I51" s="12">
        <v>96600</v>
      </c>
      <c r="J51" s="13">
        <f t="shared" si="4"/>
        <v>41.37044967880086</v>
      </c>
      <c r="K51" s="12">
        <v>210594</v>
      </c>
      <c r="L51" s="12">
        <v>20000</v>
      </c>
      <c r="M51" s="12">
        <f t="shared" si="5"/>
        <v>213500</v>
      </c>
      <c r="N51" s="12">
        <v>173267</v>
      </c>
      <c r="O51" s="14">
        <f t="shared" si="6"/>
        <v>1.2322023235815245</v>
      </c>
      <c r="P51" s="15">
        <v>1338</v>
      </c>
      <c r="Q51" s="16">
        <f t="shared" si="7"/>
        <v>159.56651718983557</v>
      </c>
      <c r="R51" s="17" t="s">
        <v>2229</v>
      </c>
      <c r="S51" s="18" t="e">
        <f>ABS(#REF!-O51)*100</f>
        <v>#REF!</v>
      </c>
      <c r="T51" s="10" t="s">
        <v>2200</v>
      </c>
      <c r="U51" s="10" t="s">
        <v>31</v>
      </c>
      <c r="V51" s="12">
        <v>20000</v>
      </c>
      <c r="W51" s="10" t="s">
        <v>31</v>
      </c>
      <c r="X51" s="10" t="s">
        <v>2230</v>
      </c>
      <c r="Y51" s="10" t="s">
        <v>33</v>
      </c>
      <c r="Z51" s="10">
        <v>76</v>
      </c>
    </row>
    <row r="52" spans="1:26" x14ac:dyDescent="0.3">
      <c r="A52" s="67" t="s">
        <v>2229</v>
      </c>
      <c r="B52" s="10" t="s">
        <v>2233</v>
      </c>
      <c r="C52" s="10" t="s">
        <v>2234</v>
      </c>
      <c r="D52" s="11">
        <v>45580</v>
      </c>
      <c r="E52" s="12">
        <v>250000</v>
      </c>
      <c r="F52" s="10" t="s">
        <v>27</v>
      </c>
      <c r="G52" s="10" t="s">
        <v>28</v>
      </c>
      <c r="H52" s="12">
        <v>250000</v>
      </c>
      <c r="I52" s="12">
        <v>126700</v>
      </c>
      <c r="J52" s="13">
        <f t="shared" si="4"/>
        <v>50.68</v>
      </c>
      <c r="K52" s="12">
        <v>275771</v>
      </c>
      <c r="L52" s="12">
        <v>20000</v>
      </c>
      <c r="M52" s="12">
        <f t="shared" si="5"/>
        <v>230000</v>
      </c>
      <c r="N52" s="12">
        <v>232519</v>
      </c>
      <c r="O52" s="14">
        <f t="shared" si="6"/>
        <v>0.9891664767180316</v>
      </c>
      <c r="P52" s="15">
        <v>1660</v>
      </c>
      <c r="Q52" s="16">
        <f t="shared" si="7"/>
        <v>138.55421686746988</v>
      </c>
      <c r="R52" s="17" t="s">
        <v>2229</v>
      </c>
      <c r="S52" s="18" t="e">
        <f>ABS(#REF!-O52)*100</f>
        <v>#REF!</v>
      </c>
      <c r="T52" s="10" t="s">
        <v>2235</v>
      </c>
      <c r="U52" s="10" t="s">
        <v>31</v>
      </c>
      <c r="V52" s="12">
        <v>20000</v>
      </c>
      <c r="W52" s="10" t="s">
        <v>31</v>
      </c>
      <c r="X52" s="10" t="s">
        <v>2230</v>
      </c>
      <c r="Y52" s="10" t="s">
        <v>33</v>
      </c>
      <c r="Z52" s="10">
        <v>78</v>
      </c>
    </row>
    <row r="53" spans="1:26" x14ac:dyDescent="0.3">
      <c r="A53" s="66" t="s">
        <v>2229</v>
      </c>
      <c r="B53" s="19" t="s">
        <v>2236</v>
      </c>
      <c r="C53" s="19" t="s">
        <v>2237</v>
      </c>
      <c r="D53" s="20">
        <v>45426</v>
      </c>
      <c r="E53" s="21">
        <v>265000</v>
      </c>
      <c r="F53" s="19" t="s">
        <v>27</v>
      </c>
      <c r="G53" s="19" t="s">
        <v>28</v>
      </c>
      <c r="H53" s="21">
        <v>265000</v>
      </c>
      <c r="I53" s="21">
        <v>113300</v>
      </c>
      <c r="J53" s="22">
        <f t="shared" si="4"/>
        <v>42.754716981132077</v>
      </c>
      <c r="K53" s="21">
        <v>245779</v>
      </c>
      <c r="L53" s="21">
        <v>20000</v>
      </c>
      <c r="M53" s="21">
        <f t="shared" si="5"/>
        <v>245000</v>
      </c>
      <c r="N53" s="21">
        <v>205253</v>
      </c>
      <c r="O53" s="23">
        <f t="shared" si="6"/>
        <v>1.1936488139028418</v>
      </c>
      <c r="P53" s="24">
        <v>1396</v>
      </c>
      <c r="Q53" s="25">
        <f t="shared" si="7"/>
        <v>175.50143266475644</v>
      </c>
      <c r="R53" s="26" t="s">
        <v>2229</v>
      </c>
      <c r="S53" s="27" t="e">
        <f>ABS(#REF!-O53)*100</f>
        <v>#REF!</v>
      </c>
      <c r="T53" s="19" t="s">
        <v>1194</v>
      </c>
      <c r="U53" s="19" t="s">
        <v>36</v>
      </c>
      <c r="V53" s="21">
        <v>20000</v>
      </c>
      <c r="W53" s="19" t="s">
        <v>31</v>
      </c>
      <c r="X53" s="19" t="s">
        <v>2230</v>
      </c>
      <c r="Y53" s="19" t="s">
        <v>33</v>
      </c>
      <c r="Z53" s="19">
        <v>78</v>
      </c>
    </row>
    <row r="54" spans="1:26" x14ac:dyDescent="0.3">
      <c r="A54" s="66" t="s">
        <v>2229</v>
      </c>
      <c r="B54" s="19" t="s">
        <v>2238</v>
      </c>
      <c r="C54" s="19" t="s">
        <v>2239</v>
      </c>
      <c r="D54" s="20">
        <v>45583</v>
      </c>
      <c r="E54" s="21">
        <v>175000</v>
      </c>
      <c r="F54" s="19" t="s">
        <v>69</v>
      </c>
      <c r="G54" s="19" t="s">
        <v>28</v>
      </c>
      <c r="H54" s="21">
        <v>175000</v>
      </c>
      <c r="I54" s="21">
        <v>99800</v>
      </c>
      <c r="J54" s="22">
        <f t="shared" si="4"/>
        <v>57.028571428571425</v>
      </c>
      <c r="K54" s="21">
        <v>217736</v>
      </c>
      <c r="L54" s="21">
        <v>20000</v>
      </c>
      <c r="M54" s="21">
        <f t="shared" si="5"/>
        <v>155000</v>
      </c>
      <c r="N54" s="21">
        <v>179760</v>
      </c>
      <c r="O54" s="23">
        <f t="shared" si="6"/>
        <v>0.8622607921673342</v>
      </c>
      <c r="P54" s="24">
        <v>1338</v>
      </c>
      <c r="Q54" s="25">
        <f t="shared" si="7"/>
        <v>115.84454409566517</v>
      </c>
      <c r="R54" s="26" t="s">
        <v>2229</v>
      </c>
      <c r="S54" s="27" t="e">
        <f>ABS(#REF!-O54)*100</f>
        <v>#REF!</v>
      </c>
      <c r="T54" s="19" t="s">
        <v>2200</v>
      </c>
      <c r="U54" s="19" t="s">
        <v>31</v>
      </c>
      <c r="V54" s="21">
        <v>20000</v>
      </c>
      <c r="W54" s="19" t="s">
        <v>31</v>
      </c>
      <c r="X54" s="19" t="s">
        <v>2230</v>
      </c>
      <c r="Y54" s="19" t="s">
        <v>33</v>
      </c>
      <c r="Z54" s="19">
        <v>78</v>
      </c>
    </row>
    <row r="55" spans="1:26" x14ac:dyDescent="0.3">
      <c r="A55" s="67" t="s">
        <v>2229</v>
      </c>
      <c r="B55" s="10" t="s">
        <v>2240</v>
      </c>
      <c r="C55" s="10" t="s">
        <v>2241</v>
      </c>
      <c r="D55" s="11">
        <v>45023</v>
      </c>
      <c r="E55" s="12">
        <v>260000</v>
      </c>
      <c r="F55" s="10" t="s">
        <v>27</v>
      </c>
      <c r="G55" s="10" t="s">
        <v>28</v>
      </c>
      <c r="H55" s="12">
        <v>260000</v>
      </c>
      <c r="I55" s="12">
        <v>89500</v>
      </c>
      <c r="J55" s="13">
        <f t="shared" si="4"/>
        <v>34.42307692307692</v>
      </c>
      <c r="K55" s="12">
        <v>239082</v>
      </c>
      <c r="L55" s="12">
        <v>20000</v>
      </c>
      <c r="M55" s="12">
        <f t="shared" si="5"/>
        <v>240000</v>
      </c>
      <c r="N55" s="12">
        <v>199165</v>
      </c>
      <c r="O55" s="14">
        <f t="shared" si="6"/>
        <v>1.2050310044435519</v>
      </c>
      <c r="P55" s="15">
        <v>1396</v>
      </c>
      <c r="Q55" s="16">
        <f t="shared" si="7"/>
        <v>171.91977077363896</v>
      </c>
      <c r="R55" s="17" t="s">
        <v>2229</v>
      </c>
      <c r="S55" s="18" t="e">
        <f>ABS(#REF!-O55)*100</f>
        <v>#REF!</v>
      </c>
      <c r="T55" s="10" t="s">
        <v>1194</v>
      </c>
      <c r="U55" s="10" t="s">
        <v>36</v>
      </c>
      <c r="V55" s="12">
        <v>20000</v>
      </c>
      <c r="W55" s="10" t="s">
        <v>31</v>
      </c>
      <c r="X55" s="10" t="s">
        <v>2230</v>
      </c>
      <c r="Y55" s="10" t="s">
        <v>33</v>
      </c>
      <c r="Z55" s="10">
        <v>77</v>
      </c>
    </row>
    <row r="56" spans="1:26" x14ac:dyDescent="0.3">
      <c r="A56" s="67" t="s">
        <v>2229</v>
      </c>
      <c r="B56" s="10" t="s">
        <v>2242</v>
      </c>
      <c r="C56" s="10" t="s">
        <v>2243</v>
      </c>
      <c r="D56" s="11">
        <v>45519</v>
      </c>
      <c r="E56" s="12">
        <v>260000</v>
      </c>
      <c r="F56" s="10" t="s">
        <v>27</v>
      </c>
      <c r="G56" s="10" t="s">
        <v>28</v>
      </c>
      <c r="H56" s="12">
        <v>260000</v>
      </c>
      <c r="I56" s="12">
        <v>111600</v>
      </c>
      <c r="J56" s="13">
        <f t="shared" si="4"/>
        <v>42.923076923076927</v>
      </c>
      <c r="K56" s="12">
        <v>241986</v>
      </c>
      <c r="L56" s="12">
        <v>20000</v>
      </c>
      <c r="M56" s="12">
        <f t="shared" si="5"/>
        <v>240000</v>
      </c>
      <c r="N56" s="12">
        <v>201805</v>
      </c>
      <c r="O56" s="14">
        <f t="shared" si="6"/>
        <v>1.1892668665295707</v>
      </c>
      <c r="P56" s="15">
        <v>1396</v>
      </c>
      <c r="Q56" s="16">
        <f t="shared" si="7"/>
        <v>171.91977077363896</v>
      </c>
      <c r="R56" s="17" t="s">
        <v>2229</v>
      </c>
      <c r="S56" s="18" t="e">
        <f>ABS(#REF!-O56)*100</f>
        <v>#REF!</v>
      </c>
      <c r="T56" s="10" t="s">
        <v>1194</v>
      </c>
      <c r="U56" s="10" t="s">
        <v>36</v>
      </c>
      <c r="V56" s="12">
        <v>20000</v>
      </c>
      <c r="W56" s="10" t="s">
        <v>31</v>
      </c>
      <c r="X56" s="10" t="s">
        <v>2230</v>
      </c>
      <c r="Y56" s="10" t="s">
        <v>33</v>
      </c>
      <c r="Z56" s="10">
        <v>77</v>
      </c>
    </row>
    <row r="57" spans="1:26" x14ac:dyDescent="0.3">
      <c r="A57" s="66" t="s">
        <v>2229</v>
      </c>
      <c r="B57" s="19" t="s">
        <v>2244</v>
      </c>
      <c r="C57" s="19" t="s">
        <v>2245</v>
      </c>
      <c r="D57" s="20">
        <v>45212</v>
      </c>
      <c r="E57" s="21">
        <v>254500</v>
      </c>
      <c r="F57" s="19" t="s">
        <v>27</v>
      </c>
      <c r="G57" s="19" t="s">
        <v>28</v>
      </c>
      <c r="H57" s="21">
        <v>254500</v>
      </c>
      <c r="I57" s="21">
        <v>100600</v>
      </c>
      <c r="J57" s="22">
        <f t="shared" si="4"/>
        <v>39.528487229862478</v>
      </c>
      <c r="K57" s="21">
        <v>270021</v>
      </c>
      <c r="L57" s="21">
        <v>20000</v>
      </c>
      <c r="M57" s="21">
        <f t="shared" si="5"/>
        <v>234500</v>
      </c>
      <c r="N57" s="21">
        <v>227291</v>
      </c>
      <c r="O57" s="23">
        <f t="shared" si="6"/>
        <v>1.0317170499491841</v>
      </c>
      <c r="P57" s="24">
        <v>1660</v>
      </c>
      <c r="Q57" s="25">
        <f t="shared" si="7"/>
        <v>141.26506024096386</v>
      </c>
      <c r="R57" s="26" t="s">
        <v>2229</v>
      </c>
      <c r="S57" s="27" t="e">
        <f>ABS(#REF!-O57)*100</f>
        <v>#REF!</v>
      </c>
      <c r="T57" s="19" t="s">
        <v>2235</v>
      </c>
      <c r="U57" s="19" t="s">
        <v>36</v>
      </c>
      <c r="V57" s="21">
        <v>20000</v>
      </c>
      <c r="W57" s="19" t="s">
        <v>31</v>
      </c>
      <c r="X57" s="19" t="s">
        <v>2230</v>
      </c>
      <c r="Y57" s="19" t="s">
        <v>33</v>
      </c>
      <c r="Z57" s="19">
        <v>78</v>
      </c>
    </row>
    <row r="58" spans="1:26" x14ac:dyDescent="0.3">
      <c r="A58" s="66" t="s">
        <v>2229</v>
      </c>
      <c r="B58" s="19" t="s">
        <v>2246</v>
      </c>
      <c r="C58" s="19" t="s">
        <v>2247</v>
      </c>
      <c r="D58" s="20">
        <v>45030</v>
      </c>
      <c r="E58" s="21">
        <v>234500</v>
      </c>
      <c r="F58" s="19" t="s">
        <v>27</v>
      </c>
      <c r="G58" s="19" t="s">
        <v>28</v>
      </c>
      <c r="H58" s="21">
        <v>234500</v>
      </c>
      <c r="I58" s="21">
        <v>91900</v>
      </c>
      <c r="J58" s="22">
        <f t="shared" si="4"/>
        <v>39.18976545842218</v>
      </c>
      <c r="K58" s="21">
        <v>245633</v>
      </c>
      <c r="L58" s="21">
        <v>20000</v>
      </c>
      <c r="M58" s="21">
        <f t="shared" si="5"/>
        <v>214500</v>
      </c>
      <c r="N58" s="21">
        <v>205120</v>
      </c>
      <c r="O58" s="23">
        <f t="shared" si="6"/>
        <v>1.0457293291731669</v>
      </c>
      <c r="P58" s="24">
        <v>1396</v>
      </c>
      <c r="Q58" s="25">
        <f t="shared" si="7"/>
        <v>153.65329512893982</v>
      </c>
      <c r="R58" s="26" t="s">
        <v>2229</v>
      </c>
      <c r="S58" s="27" t="e">
        <f>ABS(#REF!-O58)*100</f>
        <v>#REF!</v>
      </c>
      <c r="T58" s="19" t="s">
        <v>1194</v>
      </c>
      <c r="U58" s="19" t="s">
        <v>36</v>
      </c>
      <c r="V58" s="21">
        <v>20000</v>
      </c>
      <c r="W58" s="19" t="s">
        <v>31</v>
      </c>
      <c r="X58" s="19" t="s">
        <v>2230</v>
      </c>
      <c r="Y58" s="19" t="s">
        <v>33</v>
      </c>
      <c r="Z58" s="19">
        <v>78</v>
      </c>
    </row>
    <row r="59" spans="1:26" x14ac:dyDescent="0.3">
      <c r="A59" s="67" t="s">
        <v>2229</v>
      </c>
      <c r="B59" s="10" t="s">
        <v>2248</v>
      </c>
      <c r="C59" s="10" t="s">
        <v>2249</v>
      </c>
      <c r="D59" s="11">
        <v>45583</v>
      </c>
      <c r="E59" s="12">
        <v>240000</v>
      </c>
      <c r="F59" s="10" t="s">
        <v>27</v>
      </c>
      <c r="G59" s="10" t="s">
        <v>28</v>
      </c>
      <c r="H59" s="12">
        <v>240000</v>
      </c>
      <c r="I59" s="12">
        <v>99800</v>
      </c>
      <c r="J59" s="13">
        <f t="shared" si="4"/>
        <v>41.583333333333336</v>
      </c>
      <c r="K59" s="12">
        <v>217497</v>
      </c>
      <c r="L59" s="12">
        <v>20000</v>
      </c>
      <c r="M59" s="12">
        <f t="shared" si="5"/>
        <v>220000</v>
      </c>
      <c r="N59" s="12">
        <v>179542</v>
      </c>
      <c r="O59" s="14">
        <f t="shared" si="6"/>
        <v>1.2253400318588408</v>
      </c>
      <c r="P59" s="15">
        <v>1338</v>
      </c>
      <c r="Q59" s="16">
        <f t="shared" si="7"/>
        <v>164.42451420029894</v>
      </c>
      <c r="R59" s="17" t="s">
        <v>2229</v>
      </c>
      <c r="S59" s="18" t="e">
        <f>ABS(#REF!-O59)*100</f>
        <v>#REF!</v>
      </c>
      <c r="T59" s="10" t="s">
        <v>2200</v>
      </c>
      <c r="U59" s="10" t="s">
        <v>31</v>
      </c>
      <c r="V59" s="12">
        <v>20000</v>
      </c>
      <c r="W59" s="10" t="s">
        <v>31</v>
      </c>
      <c r="X59" s="10" t="s">
        <v>2230</v>
      </c>
      <c r="Y59" s="10" t="s">
        <v>33</v>
      </c>
      <c r="Z59" s="10">
        <v>77</v>
      </c>
    </row>
    <row r="60" spans="1:26" x14ac:dyDescent="0.3">
      <c r="A60" s="67" t="s">
        <v>2317</v>
      </c>
      <c r="B60" s="10" t="s">
        <v>2315</v>
      </c>
      <c r="C60" s="10" t="s">
        <v>2316</v>
      </c>
      <c r="D60" s="11">
        <v>45170</v>
      </c>
      <c r="E60" s="12">
        <v>180000</v>
      </c>
      <c r="F60" s="10" t="s">
        <v>27</v>
      </c>
      <c r="G60" s="10" t="s">
        <v>28</v>
      </c>
      <c r="H60" s="12">
        <v>180000</v>
      </c>
      <c r="I60" s="12">
        <v>69100</v>
      </c>
      <c r="J60" s="13">
        <f t="shared" si="4"/>
        <v>38.388888888888886</v>
      </c>
      <c r="K60" s="12">
        <v>203969</v>
      </c>
      <c r="L60" s="12">
        <v>20000</v>
      </c>
      <c r="M60" s="12">
        <f t="shared" si="5"/>
        <v>160000</v>
      </c>
      <c r="N60" s="12">
        <v>220322</v>
      </c>
      <c r="O60" s="14">
        <f t="shared" si="6"/>
        <v>0.7262098201722933</v>
      </c>
      <c r="P60" s="15">
        <v>1617</v>
      </c>
      <c r="Q60" s="16">
        <f t="shared" si="7"/>
        <v>98.948670377241811</v>
      </c>
      <c r="R60" s="17" t="s">
        <v>2317</v>
      </c>
      <c r="S60" s="18">
        <f>ABS(O153-O60)*100</f>
        <v>2.311674521630569</v>
      </c>
      <c r="T60" s="10" t="s">
        <v>2200</v>
      </c>
      <c r="U60" s="10" t="s">
        <v>36</v>
      </c>
      <c r="V60" s="12">
        <v>20000</v>
      </c>
      <c r="W60" s="10" t="s">
        <v>31</v>
      </c>
      <c r="X60" s="10" t="s">
        <v>1930</v>
      </c>
      <c r="Y60" s="10" t="s">
        <v>33</v>
      </c>
      <c r="Z60" s="10">
        <v>83</v>
      </c>
    </row>
    <row r="61" spans="1:26" x14ac:dyDescent="0.3">
      <c r="A61" s="67" t="s">
        <v>2317</v>
      </c>
      <c r="B61" s="10" t="s">
        <v>2318</v>
      </c>
      <c r="C61" s="10" t="s">
        <v>2319</v>
      </c>
      <c r="D61" s="11">
        <v>45252</v>
      </c>
      <c r="E61" s="12">
        <v>188000</v>
      </c>
      <c r="F61" s="10" t="s">
        <v>27</v>
      </c>
      <c r="G61" s="10" t="s">
        <v>28</v>
      </c>
      <c r="H61" s="12">
        <v>188000</v>
      </c>
      <c r="I61" s="12">
        <v>70800</v>
      </c>
      <c r="J61" s="13">
        <f t="shared" si="4"/>
        <v>37.659574468085104</v>
      </c>
      <c r="K61" s="12">
        <v>208985</v>
      </c>
      <c r="L61" s="12">
        <v>20000</v>
      </c>
      <c r="M61" s="12">
        <f t="shared" si="5"/>
        <v>168000</v>
      </c>
      <c r="N61" s="12">
        <v>226329</v>
      </c>
      <c r="O61" s="14">
        <f t="shared" si="6"/>
        <v>0.74228225282663729</v>
      </c>
      <c r="P61" s="15">
        <v>1709</v>
      </c>
      <c r="Q61" s="16">
        <f t="shared" si="7"/>
        <v>98.303101228788762</v>
      </c>
      <c r="R61" s="17" t="s">
        <v>2317</v>
      </c>
      <c r="S61" s="18">
        <f>ABS(O153-O61)*100</f>
        <v>3.9189177870649683</v>
      </c>
      <c r="T61" s="10" t="s">
        <v>2200</v>
      </c>
      <c r="U61" s="10" t="s">
        <v>31</v>
      </c>
      <c r="V61" s="12">
        <v>20000</v>
      </c>
      <c r="W61" s="10" t="s">
        <v>31</v>
      </c>
      <c r="X61" s="10" t="s">
        <v>1930</v>
      </c>
      <c r="Y61" s="10" t="s">
        <v>33</v>
      </c>
      <c r="Z61" s="10">
        <v>83</v>
      </c>
    </row>
    <row r="62" spans="1:26" x14ac:dyDescent="0.3">
      <c r="A62" s="66" t="s">
        <v>2317</v>
      </c>
      <c r="B62" s="19" t="s">
        <v>2320</v>
      </c>
      <c r="C62" s="19" t="s">
        <v>2321</v>
      </c>
      <c r="D62" s="20">
        <v>45044</v>
      </c>
      <c r="E62" s="21">
        <v>181000</v>
      </c>
      <c r="F62" s="19" t="s">
        <v>27</v>
      </c>
      <c r="G62" s="19" t="s">
        <v>28</v>
      </c>
      <c r="H62" s="21">
        <v>181000</v>
      </c>
      <c r="I62" s="21">
        <v>69100</v>
      </c>
      <c r="J62" s="22">
        <f t="shared" si="4"/>
        <v>38.176795580110493</v>
      </c>
      <c r="K62" s="21">
        <v>203969</v>
      </c>
      <c r="L62" s="21">
        <v>20000</v>
      </c>
      <c r="M62" s="21">
        <f t="shared" si="5"/>
        <v>161000</v>
      </c>
      <c r="N62" s="21">
        <v>220322</v>
      </c>
      <c r="O62" s="23">
        <f t="shared" si="6"/>
        <v>0.73074863154837011</v>
      </c>
      <c r="P62" s="24">
        <v>1617</v>
      </c>
      <c r="Q62" s="25">
        <f t="shared" si="7"/>
        <v>99.567099567099561</v>
      </c>
      <c r="R62" s="26" t="s">
        <v>2317</v>
      </c>
      <c r="S62" s="27">
        <f>ABS(O153-O62)*100</f>
        <v>2.7655556592382502</v>
      </c>
      <c r="T62" s="19" t="s">
        <v>2200</v>
      </c>
      <c r="U62" s="19" t="s">
        <v>36</v>
      </c>
      <c r="V62" s="21">
        <v>20000</v>
      </c>
      <c r="W62" s="19" t="s">
        <v>31</v>
      </c>
      <c r="X62" s="19" t="s">
        <v>1930</v>
      </c>
      <c r="Y62" s="19" t="s">
        <v>33</v>
      </c>
      <c r="Z62" s="19">
        <v>83</v>
      </c>
    </row>
    <row r="63" spans="1:26" x14ac:dyDescent="0.3">
      <c r="A63" s="66" t="s">
        <v>2317</v>
      </c>
      <c r="B63" s="19" t="s">
        <v>2322</v>
      </c>
      <c r="C63" s="19" t="s">
        <v>2323</v>
      </c>
      <c r="D63" s="20">
        <v>45079</v>
      </c>
      <c r="E63" s="21">
        <v>188500</v>
      </c>
      <c r="F63" s="19" t="s">
        <v>27</v>
      </c>
      <c r="G63" s="19" t="s">
        <v>28</v>
      </c>
      <c r="H63" s="21">
        <v>188500</v>
      </c>
      <c r="I63" s="21">
        <v>63500</v>
      </c>
      <c r="J63" s="22">
        <f t="shared" si="4"/>
        <v>33.687002652519894</v>
      </c>
      <c r="K63" s="21">
        <v>186307</v>
      </c>
      <c r="L63" s="21">
        <v>20000</v>
      </c>
      <c r="M63" s="21">
        <f t="shared" si="5"/>
        <v>168500</v>
      </c>
      <c r="N63" s="21">
        <v>199170</v>
      </c>
      <c r="O63" s="23">
        <f t="shared" si="6"/>
        <v>0.84601094542350752</v>
      </c>
      <c r="P63" s="24">
        <v>1709</v>
      </c>
      <c r="Q63" s="25">
        <f t="shared" si="7"/>
        <v>98.59566998244587</v>
      </c>
      <c r="R63" s="26" t="s">
        <v>2317</v>
      </c>
      <c r="S63" s="27">
        <f>ABS(O153-O63)*100</f>
        <v>14.291787046751992</v>
      </c>
      <c r="T63" s="19" t="s">
        <v>2200</v>
      </c>
      <c r="U63" s="19" t="s">
        <v>36</v>
      </c>
      <c r="V63" s="21">
        <v>20000</v>
      </c>
      <c r="W63" s="19" t="s">
        <v>31</v>
      </c>
      <c r="X63" s="19" t="s">
        <v>1930</v>
      </c>
      <c r="Y63" s="19" t="s">
        <v>33</v>
      </c>
      <c r="Z63" s="19">
        <v>73</v>
      </c>
    </row>
    <row r="64" spans="1:26" x14ac:dyDescent="0.3">
      <c r="A64" s="67" t="s">
        <v>2317</v>
      </c>
      <c r="B64" s="10" t="s">
        <v>2324</v>
      </c>
      <c r="C64" s="10" t="s">
        <v>2325</v>
      </c>
      <c r="D64" s="11">
        <v>45387</v>
      </c>
      <c r="E64" s="12">
        <v>170000</v>
      </c>
      <c r="F64" s="10" t="s">
        <v>27</v>
      </c>
      <c r="G64" s="10" t="s">
        <v>28</v>
      </c>
      <c r="H64" s="12">
        <v>170000</v>
      </c>
      <c r="I64" s="12">
        <v>79500</v>
      </c>
      <c r="J64" s="13">
        <f t="shared" si="4"/>
        <v>46.764705882352942</v>
      </c>
      <c r="K64" s="12">
        <v>187171</v>
      </c>
      <c r="L64" s="12">
        <v>20000</v>
      </c>
      <c r="M64" s="12">
        <f t="shared" si="5"/>
        <v>150000</v>
      </c>
      <c r="N64" s="12">
        <v>200204</v>
      </c>
      <c r="O64" s="14">
        <f t="shared" si="6"/>
        <v>0.74923577950490494</v>
      </c>
      <c r="P64" s="15">
        <v>1353</v>
      </c>
      <c r="Q64" s="16">
        <f t="shared" si="7"/>
        <v>110.86474501108647</v>
      </c>
      <c r="R64" s="17" t="s">
        <v>2317</v>
      </c>
      <c r="S64" s="18">
        <f>ABS(O153-O64)*100</f>
        <v>4.6142704548917335</v>
      </c>
      <c r="T64" s="10" t="s">
        <v>1194</v>
      </c>
      <c r="U64" s="10" t="s">
        <v>36</v>
      </c>
      <c r="V64" s="12">
        <v>20000</v>
      </c>
      <c r="W64" s="10" t="s">
        <v>31</v>
      </c>
      <c r="X64" s="10" t="s">
        <v>1930</v>
      </c>
      <c r="Y64" s="10" t="s">
        <v>33</v>
      </c>
      <c r="Z64" s="10">
        <v>85</v>
      </c>
    </row>
    <row r="65" spans="1:26" x14ac:dyDescent="0.3">
      <c r="A65" s="67" t="s">
        <v>2336</v>
      </c>
      <c r="B65" s="10" t="s">
        <v>2334</v>
      </c>
      <c r="C65" s="10" t="s">
        <v>2335</v>
      </c>
      <c r="D65" s="11">
        <v>45744</v>
      </c>
      <c r="E65" s="12">
        <v>248750</v>
      </c>
      <c r="F65" s="10" t="s">
        <v>27</v>
      </c>
      <c r="G65" s="10" t="s">
        <v>28</v>
      </c>
      <c r="H65" s="12">
        <v>248750</v>
      </c>
      <c r="I65" s="12">
        <v>100600</v>
      </c>
      <c r="J65" s="13">
        <f t="shared" si="4"/>
        <v>40.442211055276381</v>
      </c>
      <c r="K65" s="12">
        <v>228363</v>
      </c>
      <c r="L65" s="12">
        <v>20000</v>
      </c>
      <c r="M65" s="12">
        <f t="shared" si="5"/>
        <v>228750</v>
      </c>
      <c r="N65" s="12">
        <v>238129</v>
      </c>
      <c r="O65" s="14">
        <f t="shared" si="6"/>
        <v>0.96061378496529193</v>
      </c>
      <c r="P65" s="15">
        <v>2180</v>
      </c>
      <c r="Q65" s="16">
        <f t="shared" si="7"/>
        <v>104.93119266055047</v>
      </c>
      <c r="R65" s="17" t="s">
        <v>2336</v>
      </c>
      <c r="S65" s="18">
        <f>ABS(O150-O65)*100</f>
        <v>38.602403182017312</v>
      </c>
      <c r="T65" s="10" t="s">
        <v>1670</v>
      </c>
      <c r="U65" s="10" t="s">
        <v>31</v>
      </c>
      <c r="V65" s="12">
        <v>20000</v>
      </c>
      <c r="W65" s="10" t="s">
        <v>31</v>
      </c>
      <c r="X65" s="10" t="s">
        <v>1930</v>
      </c>
      <c r="Y65" s="10" t="s">
        <v>33</v>
      </c>
      <c r="Z65" s="10">
        <v>79</v>
      </c>
    </row>
    <row r="66" spans="1:26" x14ac:dyDescent="0.3">
      <c r="A66" s="67" t="s">
        <v>2336</v>
      </c>
      <c r="B66" s="10" t="s">
        <v>2337</v>
      </c>
      <c r="C66" s="10" t="s">
        <v>2338</v>
      </c>
      <c r="D66" s="11">
        <v>45457</v>
      </c>
      <c r="E66" s="12">
        <v>245000</v>
      </c>
      <c r="F66" s="10" t="s">
        <v>27</v>
      </c>
      <c r="G66" s="10" t="s">
        <v>28</v>
      </c>
      <c r="H66" s="12">
        <v>245000</v>
      </c>
      <c r="I66" s="12">
        <v>103800</v>
      </c>
      <c r="J66" s="13">
        <f t="shared" si="4"/>
        <v>42.367346938775505</v>
      </c>
      <c r="K66" s="12">
        <v>235944</v>
      </c>
      <c r="L66" s="12">
        <v>20000</v>
      </c>
      <c r="M66" s="12">
        <f t="shared" si="5"/>
        <v>225000</v>
      </c>
      <c r="N66" s="12">
        <v>246793</v>
      </c>
      <c r="O66" s="14">
        <f t="shared" si="6"/>
        <v>0.91169522636379474</v>
      </c>
      <c r="P66" s="15">
        <v>2180</v>
      </c>
      <c r="Q66" s="16">
        <f t="shared" si="7"/>
        <v>103.21100917431193</v>
      </c>
      <c r="R66" s="17" t="s">
        <v>2336</v>
      </c>
      <c r="S66" s="18">
        <f>ABS(O150-O66)*100</f>
        <v>33.710547321867587</v>
      </c>
      <c r="T66" s="10" t="s">
        <v>1670</v>
      </c>
      <c r="U66" s="10" t="s">
        <v>36</v>
      </c>
      <c r="V66" s="12">
        <v>20000</v>
      </c>
      <c r="W66" s="10" t="s">
        <v>31</v>
      </c>
      <c r="X66" s="10" t="s">
        <v>1930</v>
      </c>
      <c r="Y66" s="10" t="s">
        <v>33</v>
      </c>
      <c r="Z66" s="10">
        <v>82</v>
      </c>
    </row>
    <row r="67" spans="1:26" x14ac:dyDescent="0.3">
      <c r="A67" s="67" t="s">
        <v>2570</v>
      </c>
      <c r="B67" s="10" t="s">
        <v>2568</v>
      </c>
      <c r="C67" s="10" t="s">
        <v>2569</v>
      </c>
      <c r="D67" s="11">
        <v>45719</v>
      </c>
      <c r="E67" s="12">
        <v>74000</v>
      </c>
      <c r="F67" s="10" t="s">
        <v>27</v>
      </c>
      <c r="G67" s="10" t="s">
        <v>28</v>
      </c>
      <c r="H67" s="12">
        <v>74000</v>
      </c>
      <c r="I67" s="12">
        <v>42000</v>
      </c>
      <c r="J67" s="13">
        <f t="shared" si="4"/>
        <v>56.756756756756758</v>
      </c>
      <c r="K67" s="12">
        <v>98241</v>
      </c>
      <c r="L67" s="12">
        <v>10000</v>
      </c>
      <c r="M67" s="12">
        <f t="shared" si="5"/>
        <v>64000</v>
      </c>
      <c r="N67" s="12">
        <v>113129</v>
      </c>
      <c r="O67" s="14">
        <f t="shared" si="6"/>
        <v>0.56572585278752574</v>
      </c>
      <c r="P67" s="15">
        <v>1148</v>
      </c>
      <c r="Q67" s="16">
        <f t="shared" si="7"/>
        <v>55.749128919860624</v>
      </c>
      <c r="R67" s="17" t="s">
        <v>2570</v>
      </c>
      <c r="S67" s="18" t="e">
        <f>ABS(#REF!-O67)*100</f>
        <v>#REF!</v>
      </c>
      <c r="T67" s="10" t="s">
        <v>2571</v>
      </c>
      <c r="U67" s="10" t="s">
        <v>31</v>
      </c>
      <c r="V67" s="12">
        <v>10000</v>
      </c>
      <c r="W67" s="10" t="s">
        <v>31</v>
      </c>
      <c r="X67" s="10" t="s">
        <v>1930</v>
      </c>
      <c r="Y67" s="10" t="s">
        <v>33</v>
      </c>
      <c r="Z67" s="10">
        <v>63</v>
      </c>
    </row>
    <row r="68" spans="1:26" x14ac:dyDescent="0.3">
      <c r="A68" s="66" t="s">
        <v>2570</v>
      </c>
      <c r="B68" s="19" t="s">
        <v>2807</v>
      </c>
      <c r="C68" s="19" t="s">
        <v>2808</v>
      </c>
      <c r="D68" s="20">
        <v>45099</v>
      </c>
      <c r="E68" s="21">
        <v>99000</v>
      </c>
      <c r="F68" s="19" t="s">
        <v>27</v>
      </c>
      <c r="G68" s="19" t="s">
        <v>2804</v>
      </c>
      <c r="H68" s="21">
        <v>99000</v>
      </c>
      <c r="I68" s="21">
        <v>42400</v>
      </c>
      <c r="J68" s="22">
        <f t="shared" si="4"/>
        <v>42.828282828282823</v>
      </c>
      <c r="K68" s="21">
        <v>121071</v>
      </c>
      <c r="L68" s="21">
        <v>10000</v>
      </c>
      <c r="M68" s="21">
        <f t="shared" si="5"/>
        <v>89000</v>
      </c>
      <c r="N68" s="21">
        <v>142398</v>
      </c>
      <c r="O68" s="23">
        <f t="shared" si="6"/>
        <v>0.62500877821317713</v>
      </c>
      <c r="P68" s="24">
        <v>1410</v>
      </c>
      <c r="Q68" s="25">
        <f t="shared" si="7"/>
        <v>63.120567375886523</v>
      </c>
      <c r="R68" s="26" t="s">
        <v>2570</v>
      </c>
      <c r="S68" s="27" t="e">
        <f>ABS(#REF!-O68)*100</f>
        <v>#REF!</v>
      </c>
      <c r="T68" s="19" t="s">
        <v>1194</v>
      </c>
      <c r="U68" s="19" t="s">
        <v>36</v>
      </c>
      <c r="V68" s="21">
        <v>10000</v>
      </c>
      <c r="W68" s="19" t="s">
        <v>31</v>
      </c>
      <c r="X68" s="19" t="s">
        <v>1930</v>
      </c>
      <c r="Y68" s="19" t="s">
        <v>33</v>
      </c>
      <c r="Z68" s="19">
        <v>63</v>
      </c>
    </row>
    <row r="69" spans="1:26" x14ac:dyDescent="0.3">
      <c r="A69" s="66" t="s">
        <v>2570</v>
      </c>
      <c r="B69" s="19" t="s">
        <v>2572</v>
      </c>
      <c r="C69" s="19" t="s">
        <v>2573</v>
      </c>
      <c r="D69" s="20">
        <v>45534</v>
      </c>
      <c r="E69" s="21">
        <v>115000</v>
      </c>
      <c r="F69" s="19" t="s">
        <v>27</v>
      </c>
      <c r="G69" s="19" t="s">
        <v>28</v>
      </c>
      <c r="H69" s="21">
        <v>115000</v>
      </c>
      <c r="I69" s="21">
        <v>40200</v>
      </c>
      <c r="J69" s="22">
        <f t="shared" si="4"/>
        <v>34.956521739130437</v>
      </c>
      <c r="K69" s="21">
        <v>93869</v>
      </c>
      <c r="L69" s="21">
        <v>10000</v>
      </c>
      <c r="M69" s="21">
        <f t="shared" si="5"/>
        <v>105000</v>
      </c>
      <c r="N69" s="21">
        <v>107524</v>
      </c>
      <c r="O69" s="23">
        <f t="shared" si="6"/>
        <v>0.97652617090138016</v>
      </c>
      <c r="P69" s="24">
        <v>1086</v>
      </c>
      <c r="Q69" s="25">
        <f t="shared" si="7"/>
        <v>96.685082872928177</v>
      </c>
      <c r="R69" s="26" t="s">
        <v>2570</v>
      </c>
      <c r="S69" s="27" t="e">
        <f>ABS(#REF!-O69)*100</f>
        <v>#REF!</v>
      </c>
      <c r="T69" s="19" t="s">
        <v>2200</v>
      </c>
      <c r="U69" s="19" t="s">
        <v>36</v>
      </c>
      <c r="V69" s="21">
        <v>10000</v>
      </c>
      <c r="W69" s="19" t="s">
        <v>31</v>
      </c>
      <c r="X69" s="19" t="s">
        <v>1930</v>
      </c>
      <c r="Y69" s="19" t="s">
        <v>33</v>
      </c>
      <c r="Z69" s="19">
        <v>63</v>
      </c>
    </row>
    <row r="70" spans="1:26" x14ac:dyDescent="0.3">
      <c r="A70" s="66" t="s">
        <v>2570</v>
      </c>
      <c r="B70" s="19" t="s">
        <v>2574</v>
      </c>
      <c r="C70" s="19" t="s">
        <v>2575</v>
      </c>
      <c r="D70" s="20">
        <v>45646</v>
      </c>
      <c r="E70" s="21">
        <v>138000</v>
      </c>
      <c r="F70" s="19" t="s">
        <v>27</v>
      </c>
      <c r="G70" s="19" t="s">
        <v>28</v>
      </c>
      <c r="H70" s="21">
        <v>138000</v>
      </c>
      <c r="I70" s="21">
        <v>53400</v>
      </c>
      <c r="J70" s="22">
        <f t="shared" si="4"/>
        <v>38.695652173913039</v>
      </c>
      <c r="K70" s="21">
        <v>126252</v>
      </c>
      <c r="L70" s="21">
        <v>10000</v>
      </c>
      <c r="M70" s="21">
        <f t="shared" si="5"/>
        <v>128000</v>
      </c>
      <c r="N70" s="21">
        <v>149041</v>
      </c>
      <c r="O70" s="23">
        <f t="shared" si="6"/>
        <v>0.85882408196402327</v>
      </c>
      <c r="P70" s="24">
        <v>1716</v>
      </c>
      <c r="Q70" s="25">
        <f t="shared" si="7"/>
        <v>74.592074592074596</v>
      </c>
      <c r="R70" s="26" t="s">
        <v>2570</v>
      </c>
      <c r="S70" s="27" t="e">
        <f>ABS(#REF!-O70)*100</f>
        <v>#REF!</v>
      </c>
      <c r="T70" s="19" t="s">
        <v>2576</v>
      </c>
      <c r="U70" s="19" t="s">
        <v>31</v>
      </c>
      <c r="V70" s="21">
        <v>10000</v>
      </c>
      <c r="W70" s="19" t="s">
        <v>31</v>
      </c>
      <c r="X70" s="19" t="s">
        <v>1930</v>
      </c>
      <c r="Y70" s="19" t="s">
        <v>33</v>
      </c>
      <c r="Z70" s="19">
        <v>63</v>
      </c>
    </row>
    <row r="71" spans="1:26" x14ac:dyDescent="0.3">
      <c r="A71" s="67" t="s">
        <v>2570</v>
      </c>
      <c r="B71" s="10" t="s">
        <v>2577</v>
      </c>
      <c r="C71" s="10" t="s">
        <v>2578</v>
      </c>
      <c r="D71" s="11">
        <v>45351</v>
      </c>
      <c r="E71" s="12">
        <v>135000</v>
      </c>
      <c r="F71" s="10" t="s">
        <v>27</v>
      </c>
      <c r="G71" s="10" t="s">
        <v>28</v>
      </c>
      <c r="H71" s="12">
        <v>135000</v>
      </c>
      <c r="I71" s="12">
        <v>44100</v>
      </c>
      <c r="J71" s="13">
        <f t="shared" si="4"/>
        <v>32.666666666666664</v>
      </c>
      <c r="K71" s="12">
        <v>126252</v>
      </c>
      <c r="L71" s="12">
        <v>10000</v>
      </c>
      <c r="M71" s="12">
        <f t="shared" si="5"/>
        <v>125000</v>
      </c>
      <c r="N71" s="12">
        <v>149041</v>
      </c>
      <c r="O71" s="14">
        <f t="shared" si="6"/>
        <v>0.83869539254299152</v>
      </c>
      <c r="P71" s="15">
        <v>1716</v>
      </c>
      <c r="Q71" s="16">
        <f t="shared" si="7"/>
        <v>72.843822843822849</v>
      </c>
      <c r="R71" s="17" t="s">
        <v>2570</v>
      </c>
      <c r="S71" s="18" t="e">
        <f>ABS(#REF!-O71)*100</f>
        <v>#REF!</v>
      </c>
      <c r="T71" s="10" t="s">
        <v>1675</v>
      </c>
      <c r="U71" s="10" t="s">
        <v>36</v>
      </c>
      <c r="V71" s="12">
        <v>10000</v>
      </c>
      <c r="W71" s="10" t="s">
        <v>31</v>
      </c>
      <c r="X71" s="10" t="s">
        <v>1930</v>
      </c>
      <c r="Y71" s="10" t="s">
        <v>33</v>
      </c>
      <c r="Z71" s="10">
        <v>63</v>
      </c>
    </row>
    <row r="72" spans="1:26" x14ac:dyDescent="0.3">
      <c r="A72" s="67" t="s">
        <v>2570</v>
      </c>
      <c r="B72" s="10" t="s">
        <v>2579</v>
      </c>
      <c r="C72" s="10" t="s">
        <v>2580</v>
      </c>
      <c r="D72" s="11">
        <v>45399</v>
      </c>
      <c r="E72" s="12">
        <v>140000</v>
      </c>
      <c r="F72" s="10" t="s">
        <v>27</v>
      </c>
      <c r="G72" s="10" t="s">
        <v>28</v>
      </c>
      <c r="H72" s="12">
        <v>140000</v>
      </c>
      <c r="I72" s="12">
        <v>53400</v>
      </c>
      <c r="J72" s="13">
        <f t="shared" si="4"/>
        <v>38.142857142857146</v>
      </c>
      <c r="K72" s="12">
        <v>126252</v>
      </c>
      <c r="L72" s="12">
        <v>10000</v>
      </c>
      <c r="M72" s="12">
        <f t="shared" si="5"/>
        <v>130000</v>
      </c>
      <c r="N72" s="12">
        <v>149041</v>
      </c>
      <c r="O72" s="14">
        <f t="shared" si="6"/>
        <v>0.87224320824471113</v>
      </c>
      <c r="P72" s="15">
        <v>1716</v>
      </c>
      <c r="Q72" s="16">
        <f t="shared" si="7"/>
        <v>75.757575757575751</v>
      </c>
      <c r="R72" s="17" t="s">
        <v>2570</v>
      </c>
      <c r="S72" s="18" t="e">
        <f>ABS(#REF!-O72)*100</f>
        <v>#REF!</v>
      </c>
      <c r="T72" s="10" t="s">
        <v>2576</v>
      </c>
      <c r="U72" s="10" t="s">
        <v>36</v>
      </c>
      <c r="V72" s="12">
        <v>10000</v>
      </c>
      <c r="W72" s="10" t="s">
        <v>31</v>
      </c>
      <c r="X72" s="10" t="s">
        <v>1930</v>
      </c>
      <c r="Y72" s="10" t="s">
        <v>33</v>
      </c>
      <c r="Z72" s="10">
        <v>63</v>
      </c>
    </row>
    <row r="73" spans="1:26" x14ac:dyDescent="0.3">
      <c r="A73" s="66" t="s">
        <v>2570</v>
      </c>
      <c r="B73" s="19" t="s">
        <v>2581</v>
      </c>
      <c r="C73" s="19" t="s">
        <v>2582</v>
      </c>
      <c r="D73" s="20">
        <v>45471</v>
      </c>
      <c r="E73" s="21">
        <v>110000</v>
      </c>
      <c r="F73" s="19" t="s">
        <v>27</v>
      </c>
      <c r="G73" s="19" t="s">
        <v>28</v>
      </c>
      <c r="H73" s="21">
        <v>110000</v>
      </c>
      <c r="I73" s="21">
        <v>38800</v>
      </c>
      <c r="J73" s="22">
        <f t="shared" si="4"/>
        <v>35.272727272727273</v>
      </c>
      <c r="K73" s="21">
        <v>90736</v>
      </c>
      <c r="L73" s="21">
        <v>10000</v>
      </c>
      <c r="M73" s="21">
        <f t="shared" si="5"/>
        <v>100000</v>
      </c>
      <c r="N73" s="21">
        <v>103507</v>
      </c>
      <c r="O73" s="23">
        <f t="shared" si="6"/>
        <v>0.96611823354942172</v>
      </c>
      <c r="P73" s="24">
        <v>1086</v>
      </c>
      <c r="Q73" s="25">
        <f t="shared" si="7"/>
        <v>92.081031307550646</v>
      </c>
      <c r="R73" s="26" t="s">
        <v>2570</v>
      </c>
      <c r="S73" s="27" t="e">
        <f>ABS(#REF!-O73)*100</f>
        <v>#REF!</v>
      </c>
      <c r="T73" s="19" t="s">
        <v>2200</v>
      </c>
      <c r="U73" s="19" t="s">
        <v>36</v>
      </c>
      <c r="V73" s="21">
        <v>10000</v>
      </c>
      <c r="W73" s="19" t="s">
        <v>31</v>
      </c>
      <c r="X73" s="19" t="s">
        <v>1930</v>
      </c>
      <c r="Y73" s="19" t="s">
        <v>33</v>
      </c>
      <c r="Z73" s="19">
        <v>63</v>
      </c>
    </row>
    <row r="74" spans="1:26" x14ac:dyDescent="0.3">
      <c r="A74" s="66" t="s">
        <v>2570</v>
      </c>
      <c r="B74" s="19" t="s">
        <v>2583</v>
      </c>
      <c r="C74" s="19" t="s">
        <v>2584</v>
      </c>
      <c r="D74" s="20">
        <v>45323</v>
      </c>
      <c r="E74" s="21">
        <v>135000</v>
      </c>
      <c r="F74" s="19" t="s">
        <v>27</v>
      </c>
      <c r="G74" s="19" t="s">
        <v>28</v>
      </c>
      <c r="H74" s="21">
        <v>135000</v>
      </c>
      <c r="I74" s="21">
        <v>44100</v>
      </c>
      <c r="J74" s="22">
        <f t="shared" si="4"/>
        <v>32.666666666666664</v>
      </c>
      <c r="K74" s="21">
        <v>126252</v>
      </c>
      <c r="L74" s="21">
        <v>10000</v>
      </c>
      <c r="M74" s="21">
        <f t="shared" si="5"/>
        <v>125000</v>
      </c>
      <c r="N74" s="21">
        <v>149041</v>
      </c>
      <c r="O74" s="23">
        <f t="shared" si="6"/>
        <v>0.83869539254299152</v>
      </c>
      <c r="P74" s="24">
        <v>1716</v>
      </c>
      <c r="Q74" s="25">
        <f t="shared" si="7"/>
        <v>72.843822843822849</v>
      </c>
      <c r="R74" s="26" t="s">
        <v>2570</v>
      </c>
      <c r="S74" s="27" t="e">
        <f>ABS(#REF!-O74)*100</f>
        <v>#REF!</v>
      </c>
      <c r="T74" s="19" t="s">
        <v>2576</v>
      </c>
      <c r="U74" s="19" t="s">
        <v>36</v>
      </c>
      <c r="V74" s="21">
        <v>10000</v>
      </c>
      <c r="W74" s="19" t="s">
        <v>31</v>
      </c>
      <c r="X74" s="19" t="s">
        <v>1930</v>
      </c>
      <c r="Y74" s="19" t="s">
        <v>33</v>
      </c>
      <c r="Z74" s="19">
        <v>63</v>
      </c>
    </row>
    <row r="75" spans="1:26" x14ac:dyDescent="0.3">
      <c r="A75" s="67" t="s">
        <v>2570</v>
      </c>
      <c r="B75" s="10" t="s">
        <v>2585</v>
      </c>
      <c r="C75" s="10" t="s">
        <v>2586</v>
      </c>
      <c r="D75" s="11">
        <v>45611</v>
      </c>
      <c r="E75" s="12">
        <v>124555</v>
      </c>
      <c r="F75" s="10" t="s">
        <v>69</v>
      </c>
      <c r="G75" s="10" t="s">
        <v>28</v>
      </c>
      <c r="H75" s="12">
        <v>124555</v>
      </c>
      <c r="I75" s="12">
        <v>40200</v>
      </c>
      <c r="J75" s="13">
        <f t="shared" si="4"/>
        <v>32.274898639155388</v>
      </c>
      <c r="K75" s="12">
        <v>93925</v>
      </c>
      <c r="L75" s="12">
        <v>10000</v>
      </c>
      <c r="M75" s="12">
        <f t="shared" si="5"/>
        <v>114555</v>
      </c>
      <c r="N75" s="12">
        <v>107596</v>
      </c>
      <c r="O75" s="14">
        <f t="shared" si="6"/>
        <v>1.0646771255437004</v>
      </c>
      <c r="P75" s="15">
        <v>1113</v>
      </c>
      <c r="Q75" s="16">
        <f t="shared" si="7"/>
        <v>102.9245283018868</v>
      </c>
      <c r="R75" s="17" t="s">
        <v>2570</v>
      </c>
      <c r="S75" s="18" t="e">
        <f>ABS(#REF!-O75)*100</f>
        <v>#REF!</v>
      </c>
      <c r="T75" s="10" t="s">
        <v>2200</v>
      </c>
      <c r="U75" s="10" t="s">
        <v>31</v>
      </c>
      <c r="V75" s="12">
        <v>10000</v>
      </c>
      <c r="W75" s="10" t="s">
        <v>31</v>
      </c>
      <c r="X75" s="10" t="s">
        <v>1930</v>
      </c>
      <c r="Y75" s="10" t="s">
        <v>33</v>
      </c>
      <c r="Z75" s="10">
        <v>63</v>
      </c>
    </row>
    <row r="76" spans="1:26" x14ac:dyDescent="0.3">
      <c r="A76" s="67" t="s">
        <v>2570</v>
      </c>
      <c r="B76" s="10" t="s">
        <v>2587</v>
      </c>
      <c r="C76" s="10" t="s">
        <v>2588</v>
      </c>
      <c r="D76" s="11">
        <v>45394</v>
      </c>
      <c r="E76" s="12">
        <v>125000</v>
      </c>
      <c r="F76" s="10" t="s">
        <v>27</v>
      </c>
      <c r="G76" s="10" t="s">
        <v>28</v>
      </c>
      <c r="H76" s="12">
        <v>125000</v>
      </c>
      <c r="I76" s="12">
        <v>40700</v>
      </c>
      <c r="J76" s="13">
        <f t="shared" si="4"/>
        <v>32.56</v>
      </c>
      <c r="K76" s="12">
        <v>95123</v>
      </c>
      <c r="L76" s="12">
        <v>10000</v>
      </c>
      <c r="M76" s="12">
        <f t="shared" si="5"/>
        <v>115000</v>
      </c>
      <c r="N76" s="12">
        <v>109132</v>
      </c>
      <c r="O76" s="14">
        <f t="shared" si="6"/>
        <v>1.0537697467287321</v>
      </c>
      <c r="P76" s="15">
        <v>1113</v>
      </c>
      <c r="Q76" s="16">
        <f t="shared" si="7"/>
        <v>103.32434860736747</v>
      </c>
      <c r="R76" s="17" t="s">
        <v>2570</v>
      </c>
      <c r="S76" s="18" t="e">
        <f>ABS(#REF!-O76)*100</f>
        <v>#REF!</v>
      </c>
      <c r="T76" s="10" t="s">
        <v>2200</v>
      </c>
      <c r="U76" s="10" t="s">
        <v>36</v>
      </c>
      <c r="V76" s="12">
        <v>10000</v>
      </c>
      <c r="W76" s="10" t="s">
        <v>31</v>
      </c>
      <c r="X76" s="10" t="s">
        <v>1930</v>
      </c>
      <c r="Y76" s="10" t="s">
        <v>33</v>
      </c>
      <c r="Z76" s="10">
        <v>63</v>
      </c>
    </row>
    <row r="77" spans="1:26" x14ac:dyDescent="0.3">
      <c r="A77" s="66" t="s">
        <v>2570</v>
      </c>
      <c r="B77" s="19" t="s">
        <v>2587</v>
      </c>
      <c r="C77" s="19" t="s">
        <v>2588</v>
      </c>
      <c r="D77" s="20">
        <v>45114</v>
      </c>
      <c r="E77" s="21">
        <v>105000</v>
      </c>
      <c r="F77" s="19" t="s">
        <v>27</v>
      </c>
      <c r="G77" s="19" t="s">
        <v>28</v>
      </c>
      <c r="H77" s="21">
        <v>105000</v>
      </c>
      <c r="I77" s="21">
        <v>33900</v>
      </c>
      <c r="J77" s="22">
        <f t="shared" si="4"/>
        <v>32.285714285714285</v>
      </c>
      <c r="K77" s="21">
        <v>95123</v>
      </c>
      <c r="L77" s="21">
        <v>10000</v>
      </c>
      <c r="M77" s="21">
        <f t="shared" si="5"/>
        <v>95000</v>
      </c>
      <c r="N77" s="21">
        <v>109132</v>
      </c>
      <c r="O77" s="23">
        <f t="shared" si="6"/>
        <v>0.87050544294982224</v>
      </c>
      <c r="P77" s="24">
        <v>1113</v>
      </c>
      <c r="Q77" s="25">
        <f t="shared" si="7"/>
        <v>85.354896675651389</v>
      </c>
      <c r="R77" s="26" t="s">
        <v>2570</v>
      </c>
      <c r="S77" s="27" t="e">
        <f>ABS(#REF!-O77)*100</f>
        <v>#REF!</v>
      </c>
      <c r="T77" s="19" t="s">
        <v>2200</v>
      </c>
      <c r="U77" s="19" t="s">
        <v>36</v>
      </c>
      <c r="V77" s="21">
        <v>10000</v>
      </c>
      <c r="W77" s="19" t="s">
        <v>31</v>
      </c>
      <c r="X77" s="19" t="s">
        <v>1930</v>
      </c>
      <c r="Y77" s="19" t="s">
        <v>33</v>
      </c>
      <c r="Z77" s="19">
        <v>63</v>
      </c>
    </row>
    <row r="78" spans="1:26" x14ac:dyDescent="0.3">
      <c r="A78" s="66" t="s">
        <v>2570</v>
      </c>
      <c r="B78" s="19" t="s">
        <v>2589</v>
      </c>
      <c r="C78" s="19" t="s">
        <v>2590</v>
      </c>
      <c r="D78" s="20">
        <v>45366</v>
      </c>
      <c r="E78" s="21">
        <v>139500</v>
      </c>
      <c r="F78" s="19" t="s">
        <v>27</v>
      </c>
      <c r="G78" s="19" t="s">
        <v>28</v>
      </c>
      <c r="H78" s="21">
        <v>139500</v>
      </c>
      <c r="I78" s="21">
        <v>44100</v>
      </c>
      <c r="J78" s="22">
        <f t="shared" si="4"/>
        <v>31.612903225806448</v>
      </c>
      <c r="K78" s="21">
        <v>129512</v>
      </c>
      <c r="L78" s="21">
        <v>10000</v>
      </c>
      <c r="M78" s="21">
        <f t="shared" si="5"/>
        <v>129500</v>
      </c>
      <c r="N78" s="21">
        <v>153220</v>
      </c>
      <c r="O78" s="23">
        <f t="shared" si="6"/>
        <v>0.84518992298655526</v>
      </c>
      <c r="P78" s="24">
        <v>1716</v>
      </c>
      <c r="Q78" s="25">
        <f t="shared" si="7"/>
        <v>75.466200466200462</v>
      </c>
      <c r="R78" s="26" t="s">
        <v>2570</v>
      </c>
      <c r="S78" s="27" t="e">
        <f>ABS(#REF!-O78)*100</f>
        <v>#REF!</v>
      </c>
      <c r="T78" s="19" t="s">
        <v>2576</v>
      </c>
      <c r="U78" s="19" t="s">
        <v>36</v>
      </c>
      <c r="V78" s="21">
        <v>10000</v>
      </c>
      <c r="W78" s="19" t="s">
        <v>31</v>
      </c>
      <c r="X78" s="19" t="s">
        <v>1930</v>
      </c>
      <c r="Y78" s="19" t="s">
        <v>33</v>
      </c>
      <c r="Z78" s="19">
        <v>63</v>
      </c>
    </row>
    <row r="79" spans="1:26" x14ac:dyDescent="0.3">
      <c r="A79" s="67" t="s">
        <v>2570</v>
      </c>
      <c r="B79" s="10" t="s">
        <v>2591</v>
      </c>
      <c r="C79" s="10" t="s">
        <v>2592</v>
      </c>
      <c r="D79" s="11">
        <v>45436</v>
      </c>
      <c r="E79" s="12">
        <v>145000</v>
      </c>
      <c r="F79" s="10" t="s">
        <v>27</v>
      </c>
      <c r="G79" s="10" t="s">
        <v>28</v>
      </c>
      <c r="H79" s="12">
        <v>145000</v>
      </c>
      <c r="I79" s="12">
        <v>54800</v>
      </c>
      <c r="J79" s="13">
        <f t="shared" si="4"/>
        <v>37.793103448275858</v>
      </c>
      <c r="K79" s="12">
        <v>129512</v>
      </c>
      <c r="L79" s="12">
        <v>10000</v>
      </c>
      <c r="M79" s="12">
        <f t="shared" si="5"/>
        <v>135000</v>
      </c>
      <c r="N79" s="12">
        <v>153220</v>
      </c>
      <c r="O79" s="14">
        <f t="shared" si="6"/>
        <v>0.88108602010181436</v>
      </c>
      <c r="P79" s="15">
        <v>1716</v>
      </c>
      <c r="Q79" s="16">
        <f t="shared" si="7"/>
        <v>78.671328671328666</v>
      </c>
      <c r="R79" s="17" t="s">
        <v>2570</v>
      </c>
      <c r="S79" s="18" t="e">
        <f>ABS(#REF!-O79)*100</f>
        <v>#REF!</v>
      </c>
      <c r="T79" s="10" t="s">
        <v>2576</v>
      </c>
      <c r="U79" s="10" t="s">
        <v>36</v>
      </c>
      <c r="V79" s="12">
        <v>10000</v>
      </c>
      <c r="W79" s="10" t="s">
        <v>31</v>
      </c>
      <c r="X79" s="10" t="s">
        <v>1930</v>
      </c>
      <c r="Y79" s="10" t="s">
        <v>33</v>
      </c>
      <c r="Z79" s="10">
        <v>63</v>
      </c>
    </row>
    <row r="80" spans="1:26" x14ac:dyDescent="0.3">
      <c r="A80" s="67" t="s">
        <v>2570</v>
      </c>
      <c r="B80" s="10" t="s">
        <v>2593</v>
      </c>
      <c r="C80" s="10" t="s">
        <v>2594</v>
      </c>
      <c r="D80" s="11">
        <v>45363</v>
      </c>
      <c r="E80" s="12">
        <v>105000</v>
      </c>
      <c r="F80" s="10" t="s">
        <v>27</v>
      </c>
      <c r="G80" s="10" t="s">
        <v>28</v>
      </c>
      <c r="H80" s="12">
        <v>105000</v>
      </c>
      <c r="I80" s="12">
        <v>32300</v>
      </c>
      <c r="J80" s="13">
        <f t="shared" si="4"/>
        <v>30.761904761904763</v>
      </c>
      <c r="K80" s="12">
        <v>90736</v>
      </c>
      <c r="L80" s="12">
        <v>10000</v>
      </c>
      <c r="M80" s="12">
        <f t="shared" si="5"/>
        <v>95000</v>
      </c>
      <c r="N80" s="12">
        <v>103507</v>
      </c>
      <c r="O80" s="14">
        <f t="shared" si="6"/>
        <v>0.91781232187195072</v>
      </c>
      <c r="P80" s="15">
        <v>1086</v>
      </c>
      <c r="Q80" s="16">
        <f t="shared" si="7"/>
        <v>87.476979742173114</v>
      </c>
      <c r="R80" s="17" t="s">
        <v>2570</v>
      </c>
      <c r="S80" s="18" t="e">
        <f>ABS(#REF!-O80)*100</f>
        <v>#REF!</v>
      </c>
      <c r="T80" s="10" t="s">
        <v>2200</v>
      </c>
      <c r="U80" s="10" t="s">
        <v>36</v>
      </c>
      <c r="V80" s="12">
        <v>10000</v>
      </c>
      <c r="W80" s="10" t="s">
        <v>31</v>
      </c>
      <c r="X80" s="10" t="s">
        <v>1930</v>
      </c>
      <c r="Y80" s="10" t="s">
        <v>33</v>
      </c>
      <c r="Z80" s="10">
        <v>63</v>
      </c>
    </row>
    <row r="81" spans="1:26" x14ac:dyDescent="0.3">
      <c r="A81" s="66" t="s">
        <v>2570</v>
      </c>
      <c r="B81" s="19" t="s">
        <v>2595</v>
      </c>
      <c r="C81" s="19" t="s">
        <v>2596</v>
      </c>
      <c r="D81" s="20">
        <v>45121</v>
      </c>
      <c r="E81" s="21">
        <v>102000</v>
      </c>
      <c r="F81" s="19" t="s">
        <v>27</v>
      </c>
      <c r="G81" s="19" t="s">
        <v>28</v>
      </c>
      <c r="H81" s="21">
        <v>102000</v>
      </c>
      <c r="I81" s="21">
        <v>33400</v>
      </c>
      <c r="J81" s="22">
        <f t="shared" si="4"/>
        <v>32.745098039215684</v>
      </c>
      <c r="K81" s="21">
        <v>93925</v>
      </c>
      <c r="L81" s="21">
        <v>10000</v>
      </c>
      <c r="M81" s="21">
        <f t="shared" si="5"/>
        <v>92000</v>
      </c>
      <c r="N81" s="21">
        <v>107596</v>
      </c>
      <c r="O81" s="23">
        <f t="shared" si="6"/>
        <v>0.85505037361983716</v>
      </c>
      <c r="P81" s="24">
        <v>1113</v>
      </c>
      <c r="Q81" s="25">
        <f t="shared" si="7"/>
        <v>82.659478885893975</v>
      </c>
      <c r="R81" s="26" t="s">
        <v>2570</v>
      </c>
      <c r="S81" s="27" t="e">
        <f>ABS(#REF!-O81)*100</f>
        <v>#REF!</v>
      </c>
      <c r="T81" s="19" t="s">
        <v>2200</v>
      </c>
      <c r="U81" s="19" t="s">
        <v>36</v>
      </c>
      <c r="V81" s="21">
        <v>10000</v>
      </c>
      <c r="W81" s="19" t="s">
        <v>31</v>
      </c>
      <c r="X81" s="19" t="s">
        <v>1930</v>
      </c>
      <c r="Y81" s="19" t="s">
        <v>33</v>
      </c>
      <c r="Z81" s="19">
        <v>63</v>
      </c>
    </row>
    <row r="82" spans="1:26" x14ac:dyDescent="0.3">
      <c r="A82" s="66" t="s">
        <v>2570</v>
      </c>
      <c r="B82" s="19" t="s">
        <v>2597</v>
      </c>
      <c r="C82" s="19" t="s">
        <v>2598</v>
      </c>
      <c r="D82" s="20">
        <v>45491</v>
      </c>
      <c r="E82" s="21">
        <v>151000</v>
      </c>
      <c r="F82" s="19" t="s">
        <v>27</v>
      </c>
      <c r="G82" s="19" t="s">
        <v>28</v>
      </c>
      <c r="H82" s="21">
        <v>151000</v>
      </c>
      <c r="I82" s="21">
        <v>54700</v>
      </c>
      <c r="J82" s="22">
        <f t="shared" ref="J82:J108" si="8">I82/H82*100</f>
        <v>36.225165562913908</v>
      </c>
      <c r="K82" s="21">
        <v>129326</v>
      </c>
      <c r="L82" s="21">
        <v>10000</v>
      </c>
      <c r="M82" s="21">
        <f t="shared" ref="M82:M108" si="9">H82-L82</f>
        <v>141000</v>
      </c>
      <c r="N82" s="21">
        <v>152982</v>
      </c>
      <c r="O82" s="23">
        <f t="shared" ref="O82:O108" si="10">M82/N82</f>
        <v>0.92167706004627992</v>
      </c>
      <c r="P82" s="24">
        <v>1716</v>
      </c>
      <c r="Q82" s="25">
        <f t="shared" ref="Q82:Q108" si="11">M82/P82</f>
        <v>82.167832167832174</v>
      </c>
      <c r="R82" s="26" t="s">
        <v>2570</v>
      </c>
      <c r="S82" s="27" t="e">
        <f>ABS(#REF!-O82)*100</f>
        <v>#REF!</v>
      </c>
      <c r="T82" s="19" t="s">
        <v>2576</v>
      </c>
      <c r="U82" s="19" t="s">
        <v>36</v>
      </c>
      <c r="V82" s="21">
        <v>10000</v>
      </c>
      <c r="W82" s="19" t="s">
        <v>31</v>
      </c>
      <c r="X82" s="19" t="s">
        <v>1930</v>
      </c>
      <c r="Y82" s="19" t="s">
        <v>33</v>
      </c>
      <c r="Z82" s="19">
        <v>63</v>
      </c>
    </row>
    <row r="83" spans="1:26" x14ac:dyDescent="0.3">
      <c r="A83" s="67" t="s">
        <v>2570</v>
      </c>
      <c r="B83" s="10" t="s">
        <v>2599</v>
      </c>
      <c r="C83" s="10" t="s">
        <v>2600</v>
      </c>
      <c r="D83" s="11">
        <v>45051</v>
      </c>
      <c r="E83" s="12">
        <v>132000</v>
      </c>
      <c r="F83" s="10" t="s">
        <v>69</v>
      </c>
      <c r="G83" s="10" t="s">
        <v>28</v>
      </c>
      <c r="H83" s="12">
        <v>132000</v>
      </c>
      <c r="I83" s="12">
        <v>44000</v>
      </c>
      <c r="J83" s="13">
        <f t="shared" si="8"/>
        <v>33.333333333333329</v>
      </c>
      <c r="K83" s="12">
        <v>126066</v>
      </c>
      <c r="L83" s="12">
        <v>10000</v>
      </c>
      <c r="M83" s="12">
        <f t="shared" si="9"/>
        <v>122000</v>
      </c>
      <c r="N83" s="12">
        <v>148802</v>
      </c>
      <c r="O83" s="14">
        <f t="shared" si="10"/>
        <v>0.81988145320627415</v>
      </c>
      <c r="P83" s="15">
        <v>1716</v>
      </c>
      <c r="Q83" s="16">
        <f t="shared" si="11"/>
        <v>71.095571095571103</v>
      </c>
      <c r="R83" s="17" t="s">
        <v>2570</v>
      </c>
      <c r="S83" s="18" t="e">
        <f>ABS(#REF!-O83)*100</f>
        <v>#REF!</v>
      </c>
      <c r="T83" s="10" t="s">
        <v>2576</v>
      </c>
      <c r="U83" s="10" t="s">
        <v>36</v>
      </c>
      <c r="V83" s="12">
        <v>10000</v>
      </c>
      <c r="W83" s="10" t="s">
        <v>31</v>
      </c>
      <c r="X83" s="10" t="s">
        <v>1930</v>
      </c>
      <c r="Y83" s="10" t="s">
        <v>33</v>
      </c>
      <c r="Z83" s="10">
        <v>63</v>
      </c>
    </row>
    <row r="84" spans="1:26" x14ac:dyDescent="0.3">
      <c r="A84" s="67" t="s">
        <v>2570</v>
      </c>
      <c r="B84" s="10" t="s">
        <v>2599</v>
      </c>
      <c r="C84" s="10" t="s">
        <v>2600</v>
      </c>
      <c r="D84" s="11">
        <v>45744</v>
      </c>
      <c r="E84" s="12">
        <v>165000</v>
      </c>
      <c r="F84" s="10" t="s">
        <v>27</v>
      </c>
      <c r="G84" s="10" t="s">
        <v>28</v>
      </c>
      <c r="H84" s="12">
        <v>165000</v>
      </c>
      <c r="I84" s="12">
        <v>53200</v>
      </c>
      <c r="J84" s="13">
        <f t="shared" si="8"/>
        <v>32.242424242424242</v>
      </c>
      <c r="K84" s="12">
        <v>126066</v>
      </c>
      <c r="L84" s="12">
        <v>10000</v>
      </c>
      <c r="M84" s="12">
        <f t="shared" si="9"/>
        <v>155000</v>
      </c>
      <c r="N84" s="12">
        <v>148802</v>
      </c>
      <c r="O84" s="14">
        <f t="shared" si="10"/>
        <v>1.0416526659587908</v>
      </c>
      <c r="P84" s="15">
        <v>1716</v>
      </c>
      <c r="Q84" s="16">
        <f t="shared" si="11"/>
        <v>90.326340326340329</v>
      </c>
      <c r="R84" s="17" t="s">
        <v>2570</v>
      </c>
      <c r="S84" s="18" t="e">
        <f>ABS(#REF!-O84)*100</f>
        <v>#REF!</v>
      </c>
      <c r="T84" s="10" t="s">
        <v>2576</v>
      </c>
      <c r="U84" s="10" t="s">
        <v>31</v>
      </c>
      <c r="V84" s="12">
        <v>10000</v>
      </c>
      <c r="W84" s="10" t="s">
        <v>31</v>
      </c>
      <c r="X84" s="10" t="s">
        <v>1930</v>
      </c>
      <c r="Y84" s="10" t="s">
        <v>33</v>
      </c>
      <c r="Z84" s="10">
        <v>63</v>
      </c>
    </row>
    <row r="85" spans="1:26" x14ac:dyDescent="0.3">
      <c r="A85" s="67" t="s">
        <v>2688</v>
      </c>
      <c r="B85" s="10" t="s">
        <v>2686</v>
      </c>
      <c r="C85" s="10" t="s">
        <v>2687</v>
      </c>
      <c r="D85" s="11">
        <v>45476</v>
      </c>
      <c r="E85" s="12">
        <v>70000</v>
      </c>
      <c r="F85" s="10" t="s">
        <v>27</v>
      </c>
      <c r="G85" s="10" t="s">
        <v>28</v>
      </c>
      <c r="H85" s="12">
        <v>70000</v>
      </c>
      <c r="I85" s="12">
        <v>35200</v>
      </c>
      <c r="J85" s="13">
        <f t="shared" si="8"/>
        <v>50.285714285714292</v>
      </c>
      <c r="K85" s="12">
        <v>77600</v>
      </c>
      <c r="L85" s="12">
        <v>10286</v>
      </c>
      <c r="M85" s="12">
        <f t="shared" si="9"/>
        <v>59714</v>
      </c>
      <c r="N85" s="12">
        <v>77819</v>
      </c>
      <c r="O85" s="14">
        <f t="shared" si="10"/>
        <v>0.76734473586142204</v>
      </c>
      <c r="P85" s="15">
        <v>968</v>
      </c>
      <c r="Q85" s="16">
        <f t="shared" si="11"/>
        <v>61.688016528925623</v>
      </c>
      <c r="R85" s="17" t="s">
        <v>2688</v>
      </c>
      <c r="S85" s="18" t="e">
        <f>ABS(#REF!-O85)*100</f>
        <v>#REF!</v>
      </c>
      <c r="T85" s="10" t="s">
        <v>2200</v>
      </c>
      <c r="U85" s="10" t="s">
        <v>36</v>
      </c>
      <c r="V85" s="12">
        <v>10000</v>
      </c>
      <c r="W85" s="10" t="s">
        <v>31</v>
      </c>
      <c r="X85" s="10" t="s">
        <v>2689</v>
      </c>
      <c r="Y85" s="10" t="s">
        <v>33</v>
      </c>
      <c r="Z85" s="10">
        <v>50</v>
      </c>
    </row>
    <row r="86" spans="1:26" x14ac:dyDescent="0.3">
      <c r="A86" s="67" t="s">
        <v>2688</v>
      </c>
      <c r="B86" s="10" t="s">
        <v>2809</v>
      </c>
      <c r="C86" s="10" t="s">
        <v>2810</v>
      </c>
      <c r="D86" s="11">
        <v>45371</v>
      </c>
      <c r="E86" s="12">
        <v>55000</v>
      </c>
      <c r="F86" s="10" t="s">
        <v>27</v>
      </c>
      <c r="G86" s="10" t="s">
        <v>2781</v>
      </c>
      <c r="H86" s="12">
        <v>55000</v>
      </c>
      <c r="I86" s="12">
        <v>28800</v>
      </c>
      <c r="J86" s="13">
        <f t="shared" si="8"/>
        <v>52.363636363636367</v>
      </c>
      <c r="K86" s="12">
        <v>77600</v>
      </c>
      <c r="L86" s="12">
        <v>10286</v>
      </c>
      <c r="M86" s="12">
        <f t="shared" si="9"/>
        <v>44714</v>
      </c>
      <c r="N86" s="12">
        <v>77819</v>
      </c>
      <c r="O86" s="14">
        <f t="shared" si="10"/>
        <v>0.57458975314511884</v>
      </c>
      <c r="P86" s="15">
        <v>968</v>
      </c>
      <c r="Q86" s="16">
        <f t="shared" si="11"/>
        <v>46.192148760330582</v>
      </c>
      <c r="R86" s="17" t="s">
        <v>2688</v>
      </c>
      <c r="S86" s="18" t="e">
        <f>ABS(#REF!-O86)*100</f>
        <v>#REF!</v>
      </c>
      <c r="T86" s="10" t="s">
        <v>2200</v>
      </c>
      <c r="U86" s="10" t="s">
        <v>36</v>
      </c>
      <c r="V86" s="12">
        <v>10000</v>
      </c>
      <c r="W86" s="10" t="s">
        <v>31</v>
      </c>
      <c r="X86" s="10" t="s">
        <v>2689</v>
      </c>
      <c r="Y86" s="10" t="s">
        <v>33</v>
      </c>
      <c r="Z86" s="10">
        <v>50</v>
      </c>
    </row>
    <row r="87" spans="1:26" x14ac:dyDescent="0.3">
      <c r="A87" s="66" t="s">
        <v>2688</v>
      </c>
      <c r="B87" s="19" t="s">
        <v>2690</v>
      </c>
      <c r="C87" s="19" t="s">
        <v>2691</v>
      </c>
      <c r="D87" s="20">
        <v>45428</v>
      </c>
      <c r="E87" s="21">
        <v>82000</v>
      </c>
      <c r="F87" s="19" t="s">
        <v>27</v>
      </c>
      <c r="G87" s="19" t="s">
        <v>28</v>
      </c>
      <c r="H87" s="21">
        <v>82000</v>
      </c>
      <c r="I87" s="21">
        <v>35700</v>
      </c>
      <c r="J87" s="22">
        <f t="shared" si="8"/>
        <v>43.536585365853661</v>
      </c>
      <c r="K87" s="21">
        <v>78570</v>
      </c>
      <c r="L87" s="21">
        <v>10286</v>
      </c>
      <c r="M87" s="21">
        <f t="shared" si="9"/>
        <v>71714</v>
      </c>
      <c r="N87" s="21">
        <v>78941</v>
      </c>
      <c r="O87" s="23">
        <f t="shared" si="10"/>
        <v>0.908450615016278</v>
      </c>
      <c r="P87" s="24">
        <v>968</v>
      </c>
      <c r="Q87" s="25">
        <f t="shared" si="11"/>
        <v>74.084710743801651</v>
      </c>
      <c r="R87" s="26" t="s">
        <v>2688</v>
      </c>
      <c r="S87" s="27" t="e">
        <f>ABS(#REF!-O87)*100</f>
        <v>#REF!</v>
      </c>
      <c r="T87" s="19" t="s">
        <v>2200</v>
      </c>
      <c r="U87" s="19" t="s">
        <v>31</v>
      </c>
      <c r="V87" s="21">
        <v>10000</v>
      </c>
      <c r="W87" s="19" t="s">
        <v>31</v>
      </c>
      <c r="X87" s="19" t="s">
        <v>2689</v>
      </c>
      <c r="Y87" s="19" t="s">
        <v>33</v>
      </c>
      <c r="Z87" s="19">
        <v>50</v>
      </c>
    </row>
    <row r="88" spans="1:26" x14ac:dyDescent="0.3">
      <c r="A88" s="66" t="s">
        <v>2688</v>
      </c>
      <c r="B88" s="19" t="s">
        <v>2692</v>
      </c>
      <c r="C88" s="19" t="s">
        <v>2693</v>
      </c>
      <c r="D88" s="20">
        <v>45582</v>
      </c>
      <c r="E88" s="21">
        <v>90000</v>
      </c>
      <c r="F88" s="19" t="s">
        <v>27</v>
      </c>
      <c r="G88" s="19" t="s">
        <v>28</v>
      </c>
      <c r="H88" s="21">
        <v>90000</v>
      </c>
      <c r="I88" s="21">
        <v>35200</v>
      </c>
      <c r="J88" s="22">
        <f t="shared" si="8"/>
        <v>39.111111111111114</v>
      </c>
      <c r="K88" s="21">
        <v>77600</v>
      </c>
      <c r="L88" s="21">
        <v>10286</v>
      </c>
      <c r="M88" s="21">
        <f t="shared" si="9"/>
        <v>79714</v>
      </c>
      <c r="N88" s="21">
        <v>77819</v>
      </c>
      <c r="O88" s="23">
        <f t="shared" si="10"/>
        <v>1.0243513794831596</v>
      </c>
      <c r="P88" s="24">
        <v>968</v>
      </c>
      <c r="Q88" s="25">
        <f t="shared" si="11"/>
        <v>82.349173553719012</v>
      </c>
      <c r="R88" s="26" t="s">
        <v>2688</v>
      </c>
      <c r="S88" s="27" t="e">
        <f>ABS(#REF!-O88)*100</f>
        <v>#REF!</v>
      </c>
      <c r="T88" s="19" t="s">
        <v>2200</v>
      </c>
      <c r="U88" s="19" t="s">
        <v>31</v>
      </c>
      <c r="V88" s="21">
        <v>10000</v>
      </c>
      <c r="W88" s="19" t="s">
        <v>31</v>
      </c>
      <c r="X88" s="19" t="s">
        <v>2689</v>
      </c>
      <c r="Y88" s="19" t="s">
        <v>33</v>
      </c>
      <c r="Z88" s="19">
        <v>50</v>
      </c>
    </row>
    <row r="89" spans="1:26" x14ac:dyDescent="0.3">
      <c r="A89" s="67" t="s">
        <v>2688</v>
      </c>
      <c r="B89" s="10" t="s">
        <v>2694</v>
      </c>
      <c r="C89" s="10" t="s">
        <v>2695</v>
      </c>
      <c r="D89" s="11">
        <v>45202</v>
      </c>
      <c r="E89" s="12">
        <v>83500</v>
      </c>
      <c r="F89" s="10" t="s">
        <v>27</v>
      </c>
      <c r="G89" s="10" t="s">
        <v>28</v>
      </c>
      <c r="H89" s="12">
        <v>83500</v>
      </c>
      <c r="I89" s="12">
        <v>28800</v>
      </c>
      <c r="J89" s="13">
        <f t="shared" si="8"/>
        <v>34.491017964071858</v>
      </c>
      <c r="K89" s="12">
        <v>77600</v>
      </c>
      <c r="L89" s="12">
        <v>10286</v>
      </c>
      <c r="M89" s="12">
        <f t="shared" si="9"/>
        <v>73214</v>
      </c>
      <c r="N89" s="12">
        <v>77819</v>
      </c>
      <c r="O89" s="14">
        <f t="shared" si="10"/>
        <v>0.94082422030609492</v>
      </c>
      <c r="P89" s="15">
        <v>968</v>
      </c>
      <c r="Q89" s="16">
        <f t="shared" si="11"/>
        <v>75.634297520661164</v>
      </c>
      <c r="R89" s="17" t="s">
        <v>2688</v>
      </c>
      <c r="S89" s="18" t="e">
        <f>ABS(#REF!-O89)*100</f>
        <v>#REF!</v>
      </c>
      <c r="T89" s="10" t="s">
        <v>2200</v>
      </c>
      <c r="U89" s="10" t="s">
        <v>36</v>
      </c>
      <c r="V89" s="12">
        <v>10000</v>
      </c>
      <c r="W89" s="10" t="s">
        <v>31</v>
      </c>
      <c r="X89" s="10" t="s">
        <v>2689</v>
      </c>
      <c r="Y89" s="10" t="s">
        <v>33</v>
      </c>
      <c r="Z89" s="10">
        <v>50</v>
      </c>
    </row>
    <row r="90" spans="1:26" x14ac:dyDescent="0.3">
      <c r="A90" s="67" t="s">
        <v>2688</v>
      </c>
      <c r="B90" s="10" t="s">
        <v>2696</v>
      </c>
      <c r="C90" s="10" t="s">
        <v>2697</v>
      </c>
      <c r="D90" s="11">
        <v>45565</v>
      </c>
      <c r="E90" s="12">
        <v>60000</v>
      </c>
      <c r="F90" s="10" t="s">
        <v>27</v>
      </c>
      <c r="G90" s="10" t="s">
        <v>28</v>
      </c>
      <c r="H90" s="12">
        <v>60000</v>
      </c>
      <c r="I90" s="12">
        <v>35200</v>
      </c>
      <c r="J90" s="13">
        <f t="shared" si="8"/>
        <v>58.666666666666664</v>
      </c>
      <c r="K90" s="12">
        <v>77600</v>
      </c>
      <c r="L90" s="12">
        <v>10286</v>
      </c>
      <c r="M90" s="12">
        <f t="shared" si="9"/>
        <v>49714</v>
      </c>
      <c r="N90" s="12">
        <v>77819</v>
      </c>
      <c r="O90" s="14">
        <f t="shared" si="10"/>
        <v>0.63884141405055317</v>
      </c>
      <c r="P90" s="15">
        <v>968</v>
      </c>
      <c r="Q90" s="16">
        <f t="shared" si="11"/>
        <v>51.357438016528924</v>
      </c>
      <c r="R90" s="17" t="s">
        <v>2688</v>
      </c>
      <c r="S90" s="18" t="e">
        <f>ABS(#REF!-O90)*100</f>
        <v>#REF!</v>
      </c>
      <c r="T90" s="10" t="s">
        <v>2200</v>
      </c>
      <c r="U90" s="10" t="s">
        <v>36</v>
      </c>
      <c r="V90" s="12">
        <v>10000</v>
      </c>
      <c r="W90" s="10" t="s">
        <v>31</v>
      </c>
      <c r="X90" s="10" t="s">
        <v>2689</v>
      </c>
      <c r="Y90" s="10" t="s">
        <v>33</v>
      </c>
      <c r="Z90" s="10">
        <v>50</v>
      </c>
    </row>
    <row r="91" spans="1:26" x14ac:dyDescent="0.3">
      <c r="A91" s="66" t="s">
        <v>2688</v>
      </c>
      <c r="B91" s="19" t="s">
        <v>2698</v>
      </c>
      <c r="C91" s="19" t="s">
        <v>2699</v>
      </c>
      <c r="D91" s="20">
        <v>45474</v>
      </c>
      <c r="E91" s="21">
        <v>30000</v>
      </c>
      <c r="F91" s="19" t="s">
        <v>27</v>
      </c>
      <c r="G91" s="19" t="s">
        <v>28</v>
      </c>
      <c r="H91" s="21">
        <v>30000</v>
      </c>
      <c r="I91" s="21">
        <v>35900</v>
      </c>
      <c r="J91" s="22">
        <f t="shared" si="8"/>
        <v>119.66666666666667</v>
      </c>
      <c r="K91" s="21">
        <v>79203</v>
      </c>
      <c r="L91" s="21">
        <v>10429</v>
      </c>
      <c r="M91" s="21">
        <f t="shared" si="9"/>
        <v>19571</v>
      </c>
      <c r="N91" s="21">
        <v>79507</v>
      </c>
      <c r="O91" s="23">
        <f t="shared" si="10"/>
        <v>0.24615442665425685</v>
      </c>
      <c r="P91" s="24">
        <v>1008</v>
      </c>
      <c r="Q91" s="25">
        <f t="shared" si="11"/>
        <v>19.415674603174605</v>
      </c>
      <c r="R91" s="26" t="s">
        <v>2688</v>
      </c>
      <c r="S91" s="27" t="e">
        <f>ABS(#REF!-O91)*100</f>
        <v>#REF!</v>
      </c>
      <c r="T91" s="19" t="s">
        <v>2200</v>
      </c>
      <c r="U91" s="19" t="s">
        <v>36</v>
      </c>
      <c r="V91" s="21">
        <v>10000</v>
      </c>
      <c r="W91" s="19" t="s">
        <v>31</v>
      </c>
      <c r="X91" s="19" t="s">
        <v>2689</v>
      </c>
      <c r="Y91" s="19" t="s">
        <v>33</v>
      </c>
      <c r="Z91" s="19">
        <v>50</v>
      </c>
    </row>
    <row r="92" spans="1:26" x14ac:dyDescent="0.3">
      <c r="A92" s="66" t="s">
        <v>2688</v>
      </c>
      <c r="B92" s="19" t="s">
        <v>2700</v>
      </c>
      <c r="C92" s="19" t="s">
        <v>2701</v>
      </c>
      <c r="D92" s="20">
        <v>45531</v>
      </c>
      <c r="E92" s="21">
        <v>85000</v>
      </c>
      <c r="F92" s="19" t="s">
        <v>27</v>
      </c>
      <c r="G92" s="19" t="s">
        <v>28</v>
      </c>
      <c r="H92" s="21">
        <v>85000</v>
      </c>
      <c r="I92" s="21">
        <v>36700</v>
      </c>
      <c r="J92" s="22">
        <f t="shared" si="8"/>
        <v>43.176470588235297</v>
      </c>
      <c r="K92" s="21">
        <v>81055</v>
      </c>
      <c r="L92" s="21">
        <v>10429</v>
      </c>
      <c r="M92" s="21">
        <f t="shared" si="9"/>
        <v>74571</v>
      </c>
      <c r="N92" s="21">
        <v>81648</v>
      </c>
      <c r="O92" s="23">
        <f t="shared" si="10"/>
        <v>0.91332304526748975</v>
      </c>
      <c r="P92" s="24">
        <v>1008</v>
      </c>
      <c r="Q92" s="25">
        <f t="shared" si="11"/>
        <v>73.979166666666671</v>
      </c>
      <c r="R92" s="26" t="s">
        <v>2688</v>
      </c>
      <c r="S92" s="27" t="e">
        <f>ABS(#REF!-O92)*100</f>
        <v>#REF!</v>
      </c>
      <c r="T92" s="19" t="s">
        <v>2200</v>
      </c>
      <c r="U92" s="19" t="s">
        <v>36</v>
      </c>
      <c r="V92" s="21">
        <v>10000</v>
      </c>
      <c r="W92" s="19" t="s">
        <v>31</v>
      </c>
      <c r="X92" s="19" t="s">
        <v>2689</v>
      </c>
      <c r="Y92" s="19" t="s">
        <v>33</v>
      </c>
      <c r="Z92" s="19">
        <v>50</v>
      </c>
    </row>
    <row r="93" spans="1:26" x14ac:dyDescent="0.3">
      <c r="A93" s="67" t="s">
        <v>2688</v>
      </c>
      <c r="B93" s="10" t="s">
        <v>2702</v>
      </c>
      <c r="C93" s="10" t="s">
        <v>2703</v>
      </c>
      <c r="D93" s="11">
        <v>45645</v>
      </c>
      <c r="E93" s="12">
        <v>85000</v>
      </c>
      <c r="F93" s="10" t="s">
        <v>27</v>
      </c>
      <c r="G93" s="10" t="s">
        <v>28</v>
      </c>
      <c r="H93" s="12">
        <v>85000</v>
      </c>
      <c r="I93" s="12">
        <v>36500</v>
      </c>
      <c r="J93" s="13">
        <f t="shared" si="8"/>
        <v>42.941176470588232</v>
      </c>
      <c r="K93" s="12">
        <v>80475</v>
      </c>
      <c r="L93" s="12">
        <v>10429</v>
      </c>
      <c r="M93" s="12">
        <f t="shared" si="9"/>
        <v>74571</v>
      </c>
      <c r="N93" s="12">
        <v>80978</v>
      </c>
      <c r="O93" s="14">
        <f t="shared" si="10"/>
        <v>0.92087974511595738</v>
      </c>
      <c r="P93" s="15">
        <v>1032</v>
      </c>
      <c r="Q93" s="16">
        <f t="shared" si="11"/>
        <v>72.258720930232556</v>
      </c>
      <c r="R93" s="17" t="s">
        <v>2688</v>
      </c>
      <c r="S93" s="18" t="e">
        <f>ABS(#REF!-O93)*100</f>
        <v>#REF!</v>
      </c>
      <c r="T93" s="10" t="s">
        <v>2200</v>
      </c>
      <c r="U93" s="10" t="s">
        <v>31</v>
      </c>
      <c r="V93" s="12">
        <v>10000</v>
      </c>
      <c r="W93" s="10" t="s">
        <v>31</v>
      </c>
      <c r="X93" s="10" t="s">
        <v>2689</v>
      </c>
      <c r="Y93" s="10" t="s">
        <v>33</v>
      </c>
      <c r="Z93" s="10">
        <v>50</v>
      </c>
    </row>
    <row r="94" spans="1:26" x14ac:dyDescent="0.3">
      <c r="A94" s="67" t="s">
        <v>2688</v>
      </c>
      <c r="B94" s="10" t="s">
        <v>2704</v>
      </c>
      <c r="C94" s="10" t="s">
        <v>2705</v>
      </c>
      <c r="D94" s="11">
        <v>45579</v>
      </c>
      <c r="E94" s="12">
        <v>78000</v>
      </c>
      <c r="F94" s="10" t="s">
        <v>27</v>
      </c>
      <c r="G94" s="10" t="s">
        <v>28</v>
      </c>
      <c r="H94" s="12">
        <v>78000</v>
      </c>
      <c r="I94" s="12">
        <v>36600</v>
      </c>
      <c r="J94" s="13">
        <f t="shared" si="8"/>
        <v>46.92307692307692</v>
      </c>
      <c r="K94" s="12">
        <v>80744</v>
      </c>
      <c r="L94" s="12">
        <v>10698</v>
      </c>
      <c r="M94" s="12">
        <f t="shared" si="9"/>
        <v>67302</v>
      </c>
      <c r="N94" s="12">
        <v>80978</v>
      </c>
      <c r="O94" s="14">
        <f t="shared" si="10"/>
        <v>0.83111462372496236</v>
      </c>
      <c r="P94" s="15">
        <v>1032</v>
      </c>
      <c r="Q94" s="16">
        <f t="shared" si="11"/>
        <v>65.215116279069761</v>
      </c>
      <c r="R94" s="17" t="s">
        <v>2688</v>
      </c>
      <c r="S94" s="18" t="e">
        <f>ABS(#REF!-O94)*100</f>
        <v>#REF!</v>
      </c>
      <c r="T94" s="10" t="s">
        <v>2200</v>
      </c>
      <c r="U94" s="10" t="s">
        <v>31</v>
      </c>
      <c r="V94" s="12">
        <v>10000</v>
      </c>
      <c r="W94" s="10" t="s">
        <v>31</v>
      </c>
      <c r="X94" s="10" t="s">
        <v>2689</v>
      </c>
      <c r="Y94" s="10" t="s">
        <v>33</v>
      </c>
      <c r="Z94" s="10">
        <v>50</v>
      </c>
    </row>
    <row r="95" spans="1:26" x14ac:dyDescent="0.3">
      <c r="A95" s="66" t="s">
        <v>2688</v>
      </c>
      <c r="B95" s="19" t="s">
        <v>2706</v>
      </c>
      <c r="C95" s="19" t="s">
        <v>2707</v>
      </c>
      <c r="D95" s="20">
        <v>45672</v>
      </c>
      <c r="E95" s="21">
        <v>30000</v>
      </c>
      <c r="F95" s="19" t="s">
        <v>27</v>
      </c>
      <c r="G95" s="19" t="s">
        <v>28</v>
      </c>
      <c r="H95" s="21">
        <v>30000</v>
      </c>
      <c r="I95" s="21">
        <v>35200</v>
      </c>
      <c r="J95" s="22">
        <f t="shared" si="8"/>
        <v>117.33333333333333</v>
      </c>
      <c r="K95" s="21">
        <v>77600</v>
      </c>
      <c r="L95" s="21">
        <v>10286</v>
      </c>
      <c r="M95" s="21">
        <f t="shared" si="9"/>
        <v>19714</v>
      </c>
      <c r="N95" s="21">
        <v>77819</v>
      </c>
      <c r="O95" s="23">
        <f t="shared" si="10"/>
        <v>0.25333144861794676</v>
      </c>
      <c r="P95" s="24">
        <v>968</v>
      </c>
      <c r="Q95" s="25">
        <f t="shared" si="11"/>
        <v>20.365702479338843</v>
      </c>
      <c r="R95" s="26" t="s">
        <v>2688</v>
      </c>
      <c r="S95" s="27" t="e">
        <f>ABS(#REF!-O95)*100</f>
        <v>#REF!</v>
      </c>
      <c r="T95" s="19" t="s">
        <v>2200</v>
      </c>
      <c r="U95" s="19" t="s">
        <v>31</v>
      </c>
      <c r="V95" s="21">
        <v>10000</v>
      </c>
      <c r="W95" s="19" t="s">
        <v>31</v>
      </c>
      <c r="X95" s="19" t="s">
        <v>2689</v>
      </c>
      <c r="Y95" s="19" t="s">
        <v>33</v>
      </c>
      <c r="Z95" s="19">
        <v>50</v>
      </c>
    </row>
    <row r="96" spans="1:26" x14ac:dyDescent="0.3">
      <c r="A96" s="66" t="s">
        <v>2688</v>
      </c>
      <c r="B96" s="19" t="s">
        <v>2708</v>
      </c>
      <c r="C96" s="19" t="s">
        <v>2709</v>
      </c>
      <c r="D96" s="20">
        <v>45246</v>
      </c>
      <c r="E96" s="21">
        <v>85000</v>
      </c>
      <c r="F96" s="19" t="s">
        <v>27</v>
      </c>
      <c r="G96" s="19" t="s">
        <v>28</v>
      </c>
      <c r="H96" s="21">
        <v>85000</v>
      </c>
      <c r="I96" s="21">
        <v>28800</v>
      </c>
      <c r="J96" s="22">
        <f t="shared" si="8"/>
        <v>33.882352941176471</v>
      </c>
      <c r="K96" s="21">
        <v>77600</v>
      </c>
      <c r="L96" s="21">
        <v>10286</v>
      </c>
      <c r="M96" s="21">
        <f t="shared" si="9"/>
        <v>74714</v>
      </c>
      <c r="N96" s="21">
        <v>77819</v>
      </c>
      <c r="O96" s="23">
        <f t="shared" si="10"/>
        <v>0.96009971857772525</v>
      </c>
      <c r="P96" s="24">
        <v>968</v>
      </c>
      <c r="Q96" s="25">
        <f t="shared" si="11"/>
        <v>77.183884297520663</v>
      </c>
      <c r="R96" s="26" t="s">
        <v>2688</v>
      </c>
      <c r="S96" s="27" t="e">
        <f>ABS(#REF!-O96)*100</f>
        <v>#REF!</v>
      </c>
      <c r="T96" s="19" t="s">
        <v>2200</v>
      </c>
      <c r="U96" s="19" t="s">
        <v>36</v>
      </c>
      <c r="V96" s="21">
        <v>10000</v>
      </c>
      <c r="W96" s="19" t="s">
        <v>31</v>
      </c>
      <c r="X96" s="19" t="s">
        <v>2689</v>
      </c>
      <c r="Y96" s="19" t="s">
        <v>33</v>
      </c>
      <c r="Z96" s="19">
        <v>50</v>
      </c>
    </row>
    <row r="97" spans="1:26" x14ac:dyDescent="0.3">
      <c r="A97" s="67" t="s">
        <v>2688</v>
      </c>
      <c r="B97" s="10" t="s">
        <v>2710</v>
      </c>
      <c r="C97" s="10" t="s">
        <v>2711</v>
      </c>
      <c r="D97" s="11">
        <v>45247</v>
      </c>
      <c r="E97" s="12">
        <v>85000</v>
      </c>
      <c r="F97" s="10" t="s">
        <v>27</v>
      </c>
      <c r="G97" s="10" t="s">
        <v>28</v>
      </c>
      <c r="H97" s="12">
        <v>85000</v>
      </c>
      <c r="I97" s="12">
        <v>29100</v>
      </c>
      <c r="J97" s="13">
        <f t="shared" si="8"/>
        <v>34.235294117647058</v>
      </c>
      <c r="K97" s="12">
        <v>78570</v>
      </c>
      <c r="L97" s="12">
        <v>10286</v>
      </c>
      <c r="M97" s="12">
        <f t="shared" si="9"/>
        <v>74714</v>
      </c>
      <c r="N97" s="12">
        <v>78941</v>
      </c>
      <c r="O97" s="14">
        <f t="shared" si="10"/>
        <v>0.94645368059690149</v>
      </c>
      <c r="P97" s="15">
        <v>968</v>
      </c>
      <c r="Q97" s="16">
        <f t="shared" si="11"/>
        <v>77.183884297520663</v>
      </c>
      <c r="R97" s="17" t="s">
        <v>2688</v>
      </c>
      <c r="S97" s="18" t="e">
        <f>ABS(#REF!-O97)*100</f>
        <v>#REF!</v>
      </c>
      <c r="T97" s="10" t="s">
        <v>2200</v>
      </c>
      <c r="U97" s="10" t="s">
        <v>36</v>
      </c>
      <c r="V97" s="12">
        <v>10000</v>
      </c>
      <c r="W97" s="10" t="s">
        <v>31</v>
      </c>
      <c r="X97" s="10" t="s">
        <v>2689</v>
      </c>
      <c r="Y97" s="10" t="s">
        <v>33</v>
      </c>
      <c r="Z97" s="10">
        <v>50</v>
      </c>
    </row>
    <row r="98" spans="1:26" x14ac:dyDescent="0.3">
      <c r="A98" s="67" t="s">
        <v>2688</v>
      </c>
      <c r="B98" s="10" t="s">
        <v>2712</v>
      </c>
      <c r="C98" s="10" t="s">
        <v>2713</v>
      </c>
      <c r="D98" s="11">
        <v>45411</v>
      </c>
      <c r="E98" s="12">
        <v>94000</v>
      </c>
      <c r="F98" s="10" t="s">
        <v>27</v>
      </c>
      <c r="G98" s="10" t="s">
        <v>28</v>
      </c>
      <c r="H98" s="12">
        <v>94000</v>
      </c>
      <c r="I98" s="12">
        <v>38600</v>
      </c>
      <c r="J98" s="13">
        <f t="shared" si="8"/>
        <v>41.063829787234042</v>
      </c>
      <c r="K98" s="12">
        <v>82703</v>
      </c>
      <c r="L98" s="12">
        <v>10429</v>
      </c>
      <c r="M98" s="12">
        <f t="shared" si="9"/>
        <v>83571</v>
      </c>
      <c r="N98" s="12">
        <v>83553</v>
      </c>
      <c r="O98" s="14">
        <f t="shared" si="10"/>
        <v>1.0002154321209293</v>
      </c>
      <c r="P98" s="15">
        <v>1008</v>
      </c>
      <c r="Q98" s="16">
        <f t="shared" si="11"/>
        <v>82.907738095238102</v>
      </c>
      <c r="R98" s="17" t="s">
        <v>2688</v>
      </c>
      <c r="S98" s="18" t="e">
        <f>ABS(#REF!-O98)*100</f>
        <v>#REF!</v>
      </c>
      <c r="T98" s="10" t="s">
        <v>2200</v>
      </c>
      <c r="U98" s="10" t="s">
        <v>36</v>
      </c>
      <c r="V98" s="12">
        <v>10000</v>
      </c>
      <c r="W98" s="10" t="s">
        <v>31</v>
      </c>
      <c r="X98" s="10" t="s">
        <v>2689</v>
      </c>
      <c r="Y98" s="10" t="s">
        <v>33</v>
      </c>
      <c r="Z98" s="10">
        <v>50</v>
      </c>
    </row>
    <row r="99" spans="1:26" x14ac:dyDescent="0.3">
      <c r="A99" s="66" t="s">
        <v>2688</v>
      </c>
      <c r="B99" s="19" t="s">
        <v>2714</v>
      </c>
      <c r="C99" s="19" t="s">
        <v>2715</v>
      </c>
      <c r="D99" s="20">
        <v>45211</v>
      </c>
      <c r="E99" s="21">
        <v>80000</v>
      </c>
      <c r="F99" s="19" t="s">
        <v>27</v>
      </c>
      <c r="G99" s="19" t="s">
        <v>28</v>
      </c>
      <c r="H99" s="21">
        <v>80000</v>
      </c>
      <c r="I99" s="21">
        <v>31900</v>
      </c>
      <c r="J99" s="22">
        <f t="shared" si="8"/>
        <v>39.875</v>
      </c>
      <c r="K99" s="21">
        <v>84017</v>
      </c>
      <c r="L99" s="21">
        <v>10429</v>
      </c>
      <c r="M99" s="21">
        <f t="shared" si="9"/>
        <v>69571</v>
      </c>
      <c r="N99" s="21">
        <v>85072</v>
      </c>
      <c r="O99" s="23">
        <f t="shared" si="10"/>
        <v>0.81778963701335339</v>
      </c>
      <c r="P99" s="24">
        <v>1032</v>
      </c>
      <c r="Q99" s="25">
        <f t="shared" si="11"/>
        <v>67.413759689922486</v>
      </c>
      <c r="R99" s="26" t="s">
        <v>2688</v>
      </c>
      <c r="S99" s="27" t="e">
        <f>ABS(#REF!-O99)*100</f>
        <v>#REF!</v>
      </c>
      <c r="T99" s="19" t="s">
        <v>2200</v>
      </c>
      <c r="U99" s="19" t="s">
        <v>36</v>
      </c>
      <c r="V99" s="21">
        <v>10000</v>
      </c>
      <c r="W99" s="19" t="s">
        <v>31</v>
      </c>
      <c r="X99" s="19" t="s">
        <v>2689</v>
      </c>
      <c r="Y99" s="19" t="s">
        <v>33</v>
      </c>
      <c r="Z99" s="19">
        <v>50</v>
      </c>
    </row>
    <row r="100" spans="1:26" x14ac:dyDescent="0.3">
      <c r="A100" s="66" t="s">
        <v>2688</v>
      </c>
      <c r="B100" s="19" t="s">
        <v>2716</v>
      </c>
      <c r="C100" s="19" t="s">
        <v>2717</v>
      </c>
      <c r="D100" s="20">
        <v>45729</v>
      </c>
      <c r="E100" s="21">
        <v>65000</v>
      </c>
      <c r="F100" s="19" t="s">
        <v>27</v>
      </c>
      <c r="G100" s="19" t="s">
        <v>28</v>
      </c>
      <c r="H100" s="21">
        <v>65000</v>
      </c>
      <c r="I100" s="21">
        <v>35200</v>
      </c>
      <c r="J100" s="22">
        <f t="shared" si="8"/>
        <v>54.153846153846153</v>
      </c>
      <c r="K100" s="21">
        <v>77600</v>
      </c>
      <c r="L100" s="21">
        <v>10286</v>
      </c>
      <c r="M100" s="21">
        <f t="shared" si="9"/>
        <v>54714</v>
      </c>
      <c r="N100" s="21">
        <v>77819</v>
      </c>
      <c r="O100" s="23">
        <f t="shared" si="10"/>
        <v>0.70309307495598761</v>
      </c>
      <c r="P100" s="24">
        <v>968</v>
      </c>
      <c r="Q100" s="25">
        <f t="shared" si="11"/>
        <v>56.522727272727273</v>
      </c>
      <c r="R100" s="26" t="s">
        <v>2688</v>
      </c>
      <c r="S100" s="27" t="e">
        <f>ABS(#REF!-O100)*100</f>
        <v>#REF!</v>
      </c>
      <c r="T100" s="19" t="s">
        <v>2200</v>
      </c>
      <c r="U100" s="19" t="s">
        <v>31</v>
      </c>
      <c r="V100" s="21">
        <v>10000</v>
      </c>
      <c r="W100" s="19" t="s">
        <v>31</v>
      </c>
      <c r="X100" s="19" t="s">
        <v>2689</v>
      </c>
      <c r="Y100" s="19" t="s">
        <v>33</v>
      </c>
      <c r="Z100" s="19">
        <v>50</v>
      </c>
    </row>
    <row r="101" spans="1:26" x14ac:dyDescent="0.3">
      <c r="A101" s="67" t="s">
        <v>2688</v>
      </c>
      <c r="B101" s="10" t="s">
        <v>2718</v>
      </c>
      <c r="C101" s="10" t="s">
        <v>2719</v>
      </c>
      <c r="D101" s="11">
        <v>45401</v>
      </c>
      <c r="E101" s="12">
        <v>97000</v>
      </c>
      <c r="F101" s="10" t="s">
        <v>27</v>
      </c>
      <c r="G101" s="10" t="s">
        <v>28</v>
      </c>
      <c r="H101" s="12">
        <v>97000</v>
      </c>
      <c r="I101" s="12">
        <v>38600</v>
      </c>
      <c r="J101" s="13">
        <f t="shared" si="8"/>
        <v>39.793814432989691</v>
      </c>
      <c r="K101" s="12">
        <v>82703</v>
      </c>
      <c r="L101" s="12">
        <v>10429</v>
      </c>
      <c r="M101" s="12">
        <f t="shared" si="9"/>
        <v>86571</v>
      </c>
      <c r="N101" s="12">
        <v>83553</v>
      </c>
      <c r="O101" s="14">
        <f t="shared" si="10"/>
        <v>1.0361207856091343</v>
      </c>
      <c r="P101" s="15">
        <v>1008</v>
      </c>
      <c r="Q101" s="16">
        <f t="shared" si="11"/>
        <v>85.883928571428569</v>
      </c>
      <c r="R101" s="17" t="s">
        <v>2688</v>
      </c>
      <c r="S101" s="18" t="e">
        <f>ABS(#REF!-O101)*100</f>
        <v>#REF!</v>
      </c>
      <c r="T101" s="10" t="s">
        <v>2200</v>
      </c>
      <c r="U101" s="10" t="s">
        <v>36</v>
      </c>
      <c r="V101" s="12">
        <v>10000</v>
      </c>
      <c r="W101" s="10" t="s">
        <v>31</v>
      </c>
      <c r="X101" s="10" t="s">
        <v>2689</v>
      </c>
      <c r="Y101" s="10" t="s">
        <v>33</v>
      </c>
      <c r="Z101" s="10">
        <v>50</v>
      </c>
    </row>
    <row r="102" spans="1:26" x14ac:dyDescent="0.3">
      <c r="A102" s="67" t="s">
        <v>2688</v>
      </c>
      <c r="B102" s="10" t="s">
        <v>2720</v>
      </c>
      <c r="C102" s="10" t="s">
        <v>2721</v>
      </c>
      <c r="D102" s="11">
        <v>45054</v>
      </c>
      <c r="E102" s="12">
        <v>80850</v>
      </c>
      <c r="F102" s="10" t="s">
        <v>27</v>
      </c>
      <c r="G102" s="10" t="s">
        <v>28</v>
      </c>
      <c r="H102" s="12">
        <v>80850</v>
      </c>
      <c r="I102" s="12">
        <v>30800</v>
      </c>
      <c r="J102" s="13">
        <f t="shared" si="8"/>
        <v>38.095238095238095</v>
      </c>
      <c r="K102" s="12">
        <v>80951</v>
      </c>
      <c r="L102" s="12">
        <v>10286</v>
      </c>
      <c r="M102" s="12">
        <f t="shared" si="9"/>
        <v>70564</v>
      </c>
      <c r="N102" s="12">
        <v>81693</v>
      </c>
      <c r="O102" s="14">
        <f t="shared" si="10"/>
        <v>0.86377045768915328</v>
      </c>
      <c r="P102" s="15">
        <v>968</v>
      </c>
      <c r="Q102" s="16">
        <f t="shared" si="11"/>
        <v>72.896694214876035</v>
      </c>
      <c r="R102" s="17" t="s">
        <v>2688</v>
      </c>
      <c r="S102" s="18" t="e">
        <f>ABS(#REF!-O102)*100</f>
        <v>#REF!</v>
      </c>
      <c r="T102" s="10" t="s">
        <v>2200</v>
      </c>
      <c r="U102" s="10" t="s">
        <v>36</v>
      </c>
      <c r="V102" s="12">
        <v>10000</v>
      </c>
      <c r="W102" s="10" t="s">
        <v>31</v>
      </c>
      <c r="X102" s="10" t="s">
        <v>2689</v>
      </c>
      <c r="Y102" s="10" t="s">
        <v>33</v>
      </c>
      <c r="Z102" s="10">
        <v>50</v>
      </c>
    </row>
    <row r="103" spans="1:26" x14ac:dyDescent="0.3">
      <c r="A103" s="66" t="s">
        <v>2688</v>
      </c>
      <c r="B103" s="19" t="s">
        <v>2722</v>
      </c>
      <c r="C103" s="19" t="s">
        <v>2723</v>
      </c>
      <c r="D103" s="20">
        <v>45322</v>
      </c>
      <c r="E103" s="21">
        <v>74200</v>
      </c>
      <c r="F103" s="19" t="s">
        <v>27</v>
      </c>
      <c r="G103" s="19" t="s">
        <v>28</v>
      </c>
      <c r="H103" s="21">
        <v>74200</v>
      </c>
      <c r="I103" s="21">
        <v>31100</v>
      </c>
      <c r="J103" s="22">
        <f t="shared" si="8"/>
        <v>41.913746630727758</v>
      </c>
      <c r="K103" s="21">
        <v>81921</v>
      </c>
      <c r="L103" s="21">
        <v>10286</v>
      </c>
      <c r="M103" s="21">
        <f t="shared" si="9"/>
        <v>63914</v>
      </c>
      <c r="N103" s="21">
        <v>82815</v>
      </c>
      <c r="O103" s="23">
        <f t="shared" si="10"/>
        <v>0.77176839944454512</v>
      </c>
      <c r="P103" s="24">
        <v>968</v>
      </c>
      <c r="Q103" s="25">
        <f t="shared" si="11"/>
        <v>66.026859504132233</v>
      </c>
      <c r="R103" s="26" t="s">
        <v>2688</v>
      </c>
      <c r="S103" s="27" t="e">
        <f>ABS(#REF!-O103)*100</f>
        <v>#REF!</v>
      </c>
      <c r="T103" s="19" t="s">
        <v>2200</v>
      </c>
      <c r="U103" s="19" t="s">
        <v>36</v>
      </c>
      <c r="V103" s="21">
        <v>10000</v>
      </c>
      <c r="W103" s="19" t="s">
        <v>31</v>
      </c>
      <c r="X103" s="19" t="s">
        <v>2689</v>
      </c>
      <c r="Y103" s="19" t="s">
        <v>33</v>
      </c>
      <c r="Z103" s="19">
        <v>50</v>
      </c>
    </row>
    <row r="104" spans="1:26" x14ac:dyDescent="0.3">
      <c r="A104" s="66" t="s">
        <v>2688</v>
      </c>
      <c r="B104" s="19" t="s">
        <v>2724</v>
      </c>
      <c r="C104" s="19" t="s">
        <v>2725</v>
      </c>
      <c r="D104" s="20">
        <v>45744</v>
      </c>
      <c r="E104" s="21">
        <v>100000</v>
      </c>
      <c r="F104" s="19" t="s">
        <v>27</v>
      </c>
      <c r="G104" s="19" t="s">
        <v>28</v>
      </c>
      <c r="H104" s="21">
        <v>100000</v>
      </c>
      <c r="I104" s="21">
        <v>40100</v>
      </c>
      <c r="J104" s="22">
        <f t="shared" si="8"/>
        <v>40.1</v>
      </c>
      <c r="K104" s="21">
        <v>85950</v>
      </c>
      <c r="L104" s="21">
        <v>10429</v>
      </c>
      <c r="M104" s="21">
        <f t="shared" si="9"/>
        <v>89571</v>
      </c>
      <c r="N104" s="21">
        <v>87307</v>
      </c>
      <c r="O104" s="23">
        <f t="shared" si="10"/>
        <v>1.0259314831571351</v>
      </c>
      <c r="P104" s="24">
        <v>1032</v>
      </c>
      <c r="Q104" s="25">
        <f t="shared" si="11"/>
        <v>86.793604651162795</v>
      </c>
      <c r="R104" s="26" t="s">
        <v>2688</v>
      </c>
      <c r="S104" s="27" t="e">
        <f>ABS(#REF!-O104)*100</f>
        <v>#REF!</v>
      </c>
      <c r="T104" s="19" t="s">
        <v>2200</v>
      </c>
      <c r="U104" s="19" t="s">
        <v>31</v>
      </c>
      <c r="V104" s="21">
        <v>10000</v>
      </c>
      <c r="W104" s="19" t="s">
        <v>31</v>
      </c>
      <c r="X104" s="19" t="s">
        <v>2689</v>
      </c>
      <c r="Y104" s="19" t="s">
        <v>33</v>
      </c>
      <c r="Z104" s="19">
        <v>50</v>
      </c>
    </row>
    <row r="105" spans="1:26" x14ac:dyDescent="0.3">
      <c r="A105" s="67" t="s">
        <v>2688</v>
      </c>
      <c r="B105" s="10" t="s">
        <v>2726</v>
      </c>
      <c r="C105" s="10" t="s">
        <v>2727</v>
      </c>
      <c r="D105" s="11">
        <v>45565</v>
      </c>
      <c r="E105" s="12">
        <v>55000</v>
      </c>
      <c r="F105" s="10" t="s">
        <v>27</v>
      </c>
      <c r="G105" s="10" t="s">
        <v>28</v>
      </c>
      <c r="H105" s="12">
        <v>55000</v>
      </c>
      <c r="I105" s="12">
        <v>36500</v>
      </c>
      <c r="J105" s="13">
        <f t="shared" si="8"/>
        <v>66.363636363636374</v>
      </c>
      <c r="K105" s="12">
        <v>80475</v>
      </c>
      <c r="L105" s="12">
        <v>10429</v>
      </c>
      <c r="M105" s="12">
        <f t="shared" si="9"/>
        <v>44571</v>
      </c>
      <c r="N105" s="12">
        <v>80978</v>
      </c>
      <c r="O105" s="14">
        <f t="shared" si="10"/>
        <v>0.55040875299464054</v>
      </c>
      <c r="P105" s="15">
        <v>1032</v>
      </c>
      <c r="Q105" s="16">
        <f t="shared" si="11"/>
        <v>43.188953488372093</v>
      </c>
      <c r="R105" s="17" t="s">
        <v>2688</v>
      </c>
      <c r="S105" s="18" t="e">
        <f>ABS(#REF!-O105)*100</f>
        <v>#REF!</v>
      </c>
      <c r="T105" s="10" t="s">
        <v>2200</v>
      </c>
      <c r="U105" s="10" t="s">
        <v>31</v>
      </c>
      <c r="V105" s="12">
        <v>10000</v>
      </c>
      <c r="W105" s="10" t="s">
        <v>31</v>
      </c>
      <c r="X105" s="10" t="s">
        <v>2689</v>
      </c>
      <c r="Y105" s="10" t="s">
        <v>33</v>
      </c>
      <c r="Z105" s="10">
        <v>50</v>
      </c>
    </row>
    <row r="106" spans="1:26" x14ac:dyDescent="0.3">
      <c r="A106" s="67" t="s">
        <v>2688</v>
      </c>
      <c r="B106" s="10" t="s">
        <v>2728</v>
      </c>
      <c r="C106" s="10" t="s">
        <v>2729</v>
      </c>
      <c r="D106" s="11">
        <v>45266</v>
      </c>
      <c r="E106" s="12">
        <v>80000</v>
      </c>
      <c r="F106" s="10" t="s">
        <v>27</v>
      </c>
      <c r="G106" s="10" t="s">
        <v>28</v>
      </c>
      <c r="H106" s="12">
        <v>80000</v>
      </c>
      <c r="I106" s="12">
        <v>28800</v>
      </c>
      <c r="J106" s="13">
        <f t="shared" si="8"/>
        <v>36</v>
      </c>
      <c r="K106" s="12">
        <v>77600</v>
      </c>
      <c r="L106" s="12">
        <v>10286</v>
      </c>
      <c r="M106" s="12">
        <f t="shared" si="9"/>
        <v>69714</v>
      </c>
      <c r="N106" s="12">
        <v>77819</v>
      </c>
      <c r="O106" s="14">
        <f t="shared" si="10"/>
        <v>0.89584805767229081</v>
      </c>
      <c r="P106" s="15">
        <v>968</v>
      </c>
      <c r="Q106" s="16">
        <f t="shared" si="11"/>
        <v>72.018595041322314</v>
      </c>
      <c r="R106" s="17" t="s">
        <v>2688</v>
      </c>
      <c r="S106" s="18" t="e">
        <f>ABS(#REF!-O106)*100</f>
        <v>#REF!</v>
      </c>
      <c r="T106" s="10" t="s">
        <v>2200</v>
      </c>
      <c r="U106" s="10" t="s">
        <v>36</v>
      </c>
      <c r="V106" s="12">
        <v>10000</v>
      </c>
      <c r="W106" s="10" t="s">
        <v>31</v>
      </c>
      <c r="X106" s="10" t="s">
        <v>2689</v>
      </c>
      <c r="Y106" s="10" t="s">
        <v>33</v>
      </c>
      <c r="Z106" s="10">
        <v>50</v>
      </c>
    </row>
    <row r="107" spans="1:26" x14ac:dyDescent="0.3">
      <c r="A107" s="66" t="s">
        <v>2688</v>
      </c>
      <c r="B107" s="19" t="s">
        <v>2730</v>
      </c>
      <c r="C107" s="19" t="s">
        <v>2731</v>
      </c>
      <c r="D107" s="20">
        <v>45520</v>
      </c>
      <c r="E107" s="21">
        <v>74900</v>
      </c>
      <c r="F107" s="19" t="s">
        <v>27</v>
      </c>
      <c r="G107" s="19" t="s">
        <v>28</v>
      </c>
      <c r="H107" s="21">
        <v>74900</v>
      </c>
      <c r="I107" s="21">
        <v>39200</v>
      </c>
      <c r="J107" s="22">
        <f t="shared" si="8"/>
        <v>52.336448598130836</v>
      </c>
      <c r="K107" s="21">
        <v>84017</v>
      </c>
      <c r="L107" s="21">
        <v>10429</v>
      </c>
      <c r="M107" s="21">
        <f t="shared" si="9"/>
        <v>64471</v>
      </c>
      <c r="N107" s="21">
        <v>85072</v>
      </c>
      <c r="O107" s="23">
        <f t="shared" si="10"/>
        <v>0.75784041752868159</v>
      </c>
      <c r="P107" s="24">
        <v>1032</v>
      </c>
      <c r="Q107" s="25">
        <f t="shared" si="11"/>
        <v>62.471899224806201</v>
      </c>
      <c r="R107" s="26" t="s">
        <v>2688</v>
      </c>
      <c r="S107" s="27" t="e">
        <f>ABS(#REF!-O107)*100</f>
        <v>#REF!</v>
      </c>
      <c r="T107" s="19" t="s">
        <v>2200</v>
      </c>
      <c r="U107" s="19" t="s">
        <v>36</v>
      </c>
      <c r="V107" s="21">
        <v>10000</v>
      </c>
      <c r="W107" s="19" t="s">
        <v>31</v>
      </c>
      <c r="X107" s="19" t="s">
        <v>2689</v>
      </c>
      <c r="Y107" s="19" t="s">
        <v>33</v>
      </c>
      <c r="Z107" s="19">
        <v>50</v>
      </c>
    </row>
    <row r="108" spans="1:26" ht="15" thickBot="1" x14ac:dyDescent="0.35">
      <c r="A108" s="66" t="s">
        <v>2688</v>
      </c>
      <c r="B108" s="19" t="s">
        <v>2732</v>
      </c>
      <c r="C108" s="19" t="s">
        <v>2733</v>
      </c>
      <c r="D108" s="20">
        <v>45394</v>
      </c>
      <c r="E108" s="21">
        <v>88000</v>
      </c>
      <c r="F108" s="19" t="s">
        <v>27</v>
      </c>
      <c r="G108" s="19" t="s">
        <v>28</v>
      </c>
      <c r="H108" s="21">
        <v>88000</v>
      </c>
      <c r="I108" s="21">
        <v>38600</v>
      </c>
      <c r="J108" s="22">
        <f t="shared" si="8"/>
        <v>43.863636363636367</v>
      </c>
      <c r="K108" s="21">
        <v>82703</v>
      </c>
      <c r="L108" s="21">
        <v>10429</v>
      </c>
      <c r="M108" s="21">
        <f t="shared" si="9"/>
        <v>77571</v>
      </c>
      <c r="N108" s="21">
        <v>83553</v>
      </c>
      <c r="O108" s="23">
        <f t="shared" si="10"/>
        <v>0.92840472514451899</v>
      </c>
      <c r="P108" s="24">
        <v>1008</v>
      </c>
      <c r="Q108" s="25">
        <f t="shared" si="11"/>
        <v>76.955357142857139</v>
      </c>
      <c r="R108" s="26" t="s">
        <v>2688</v>
      </c>
      <c r="S108" s="27" t="e">
        <f>ABS(#REF!-O108)*100</f>
        <v>#REF!</v>
      </c>
      <c r="T108" s="19" t="s">
        <v>2200</v>
      </c>
      <c r="U108" s="19" t="s">
        <v>36</v>
      </c>
      <c r="V108" s="21">
        <v>10000</v>
      </c>
      <c r="W108" s="19" t="s">
        <v>31</v>
      </c>
      <c r="X108" s="19" t="s">
        <v>2689</v>
      </c>
      <c r="Y108" s="19" t="s">
        <v>33</v>
      </c>
      <c r="Z108" s="19">
        <v>50</v>
      </c>
    </row>
    <row r="109" spans="1:26" ht="15" thickTop="1" x14ac:dyDescent="0.3">
      <c r="A109" s="68"/>
      <c r="B109" s="37"/>
      <c r="C109" s="37"/>
      <c r="D109" s="38" t="s">
        <v>2766</v>
      </c>
      <c r="E109" s="39">
        <f>+SUM(E3:E108)</f>
        <v>16049522</v>
      </c>
      <c r="F109" s="37"/>
      <c r="G109" s="37"/>
      <c r="H109" s="39">
        <f>+SUM(H3:H108)</f>
        <v>16049522</v>
      </c>
      <c r="I109" s="39">
        <f>+SUM(I3:I108)</f>
        <v>6503600</v>
      </c>
      <c r="J109" s="40"/>
      <c r="K109" s="39">
        <f>+SUM(K3:K108)</f>
        <v>16045863</v>
      </c>
      <c r="L109" s="39"/>
      <c r="M109" s="39">
        <f>+SUM(M3:M108)</f>
        <v>14561086</v>
      </c>
      <c r="N109" s="39">
        <f>+SUM(N3:N108)</f>
        <v>15540319</v>
      </c>
      <c r="O109" s="41"/>
      <c r="P109" s="42"/>
      <c r="Q109" s="43">
        <f>AVERAGE(Q3:Q108)</f>
        <v>100.09215075131819</v>
      </c>
      <c r="R109" s="44"/>
      <c r="S109" s="45">
        <f>ABS(O111-O110)*100</f>
        <v>2.3322834585191576</v>
      </c>
      <c r="T109" s="37"/>
      <c r="U109" s="37"/>
      <c r="V109" s="39"/>
      <c r="W109" s="37"/>
      <c r="X109" s="37"/>
      <c r="Y109" s="37"/>
      <c r="Z109" s="37"/>
    </row>
    <row r="110" spans="1:26" x14ac:dyDescent="0.3">
      <c r="A110" s="69"/>
      <c r="B110" s="28"/>
      <c r="C110" s="28"/>
      <c r="D110" s="29"/>
      <c r="E110" s="30"/>
      <c r="F110" s="28"/>
      <c r="G110" s="28"/>
      <c r="H110" s="30"/>
      <c r="I110" s="30" t="s">
        <v>2767</v>
      </c>
      <c r="J110" s="31">
        <f>I109/H109*100</f>
        <v>40.52207909992584</v>
      </c>
      <c r="K110" s="30"/>
      <c r="L110" s="30"/>
      <c r="M110" s="30"/>
      <c r="N110" s="30" t="s">
        <v>2769</v>
      </c>
      <c r="O110" s="32">
        <f>M109/N109</f>
        <v>0.93698758693434803</v>
      </c>
      <c r="P110" s="33"/>
      <c r="Q110" s="34" t="s">
        <v>2771</v>
      </c>
      <c r="R110" s="35">
        <f>STDEV(O3:O108)</f>
        <v>0.26792676597920523</v>
      </c>
      <c r="S110" s="36"/>
      <c r="T110" s="28"/>
      <c r="U110" s="28"/>
      <c r="V110" s="30"/>
      <c r="W110" s="28"/>
      <c r="X110" s="28"/>
      <c r="Y110" s="28"/>
      <c r="Z110" s="28"/>
    </row>
    <row r="111" spans="1:26" x14ac:dyDescent="0.3">
      <c r="A111" s="70"/>
      <c r="B111" s="46"/>
      <c r="C111" s="46"/>
      <c r="D111" s="47"/>
      <c r="E111" s="48"/>
      <c r="F111" s="46"/>
      <c r="G111" s="46"/>
      <c r="H111" s="48"/>
      <c r="I111" s="48" t="s">
        <v>2768</v>
      </c>
      <c r="J111" s="49" t="e">
        <f>STDEV(J3:J108)</f>
        <v>#DIV/0!</v>
      </c>
      <c r="K111" s="48"/>
      <c r="L111" s="48"/>
      <c r="M111" s="48"/>
      <c r="N111" s="48" t="s">
        <v>2770</v>
      </c>
      <c r="O111" s="50">
        <f>AVERAGE(O3:O108)</f>
        <v>0.9603104215195396</v>
      </c>
      <c r="P111" s="51"/>
      <c r="Q111" s="52" t="s">
        <v>2772</v>
      </c>
      <c r="R111" s="54" t="e">
        <f>AVERAGE(S3:S108)</f>
        <v>#REF!</v>
      </c>
      <c r="S111" s="53" t="s">
        <v>2773</v>
      </c>
      <c r="T111" s="46" t="e">
        <f>+(R111/O111)</f>
        <v>#REF!</v>
      </c>
      <c r="U111" s="46"/>
      <c r="V111" s="48"/>
      <c r="W111" s="46"/>
      <c r="X111" s="46"/>
      <c r="Y111" s="46"/>
      <c r="Z111" s="46"/>
    </row>
    <row r="114" spans="1:26" x14ac:dyDescent="0.3">
      <c r="A114" s="64" t="s">
        <v>2820</v>
      </c>
    </row>
    <row r="115" spans="1:26" x14ac:dyDescent="0.3">
      <c r="A115" s="65" t="s">
        <v>16</v>
      </c>
      <c r="B115" s="1" t="s">
        <v>0</v>
      </c>
      <c r="C115" s="1" t="s">
        <v>1</v>
      </c>
      <c r="D115" s="2" t="s">
        <v>2</v>
      </c>
      <c r="E115" s="3" t="s">
        <v>3</v>
      </c>
      <c r="F115" s="1" t="s">
        <v>4</v>
      </c>
      <c r="G115" s="1" t="s">
        <v>5</v>
      </c>
      <c r="H115" s="3" t="s">
        <v>6</v>
      </c>
      <c r="I115" s="3" t="s">
        <v>7</v>
      </c>
      <c r="J115" s="4" t="s">
        <v>8</v>
      </c>
      <c r="K115" s="3" t="s">
        <v>9</v>
      </c>
      <c r="L115" s="3" t="s">
        <v>10</v>
      </c>
      <c r="M115" s="3" t="s">
        <v>11</v>
      </c>
      <c r="N115" s="3" t="s">
        <v>12</v>
      </c>
      <c r="O115" s="5" t="s">
        <v>13</v>
      </c>
      <c r="P115" s="6" t="s">
        <v>14</v>
      </c>
      <c r="Q115" s="7" t="s">
        <v>15</v>
      </c>
      <c r="R115" s="9" t="s">
        <v>16</v>
      </c>
      <c r="S115" s="8" t="s">
        <v>17</v>
      </c>
      <c r="T115" s="1" t="s">
        <v>18</v>
      </c>
      <c r="U115" s="1" t="s">
        <v>19</v>
      </c>
      <c r="V115" s="3" t="s">
        <v>20</v>
      </c>
      <c r="W115" s="1" t="s">
        <v>21</v>
      </c>
      <c r="X115" s="1" t="s">
        <v>22</v>
      </c>
      <c r="Y115" s="1" t="s">
        <v>23</v>
      </c>
      <c r="Z115" s="1" t="s">
        <v>24</v>
      </c>
    </row>
    <row r="116" spans="1:26" x14ac:dyDescent="0.3">
      <c r="A116" s="67" t="s">
        <v>2058</v>
      </c>
      <c r="B116" s="10" t="s">
        <v>2061</v>
      </c>
      <c r="C116" s="10" t="s">
        <v>2062</v>
      </c>
      <c r="D116" s="11">
        <v>45693</v>
      </c>
      <c r="E116" s="12">
        <v>174400</v>
      </c>
      <c r="F116" s="10" t="s">
        <v>27</v>
      </c>
      <c r="G116" s="10" t="s">
        <v>28</v>
      </c>
      <c r="H116" s="12">
        <v>174400</v>
      </c>
      <c r="I116" s="12">
        <v>99300</v>
      </c>
      <c r="J116" s="13">
        <f t="shared" ref="J116:J135" si="12">I116/H116*100</f>
        <v>56.938073394495412</v>
      </c>
      <c r="K116" s="12">
        <v>197669</v>
      </c>
      <c r="L116" s="12">
        <v>20000</v>
      </c>
      <c r="M116" s="12">
        <f t="shared" ref="M116:M135" si="13">H116-L116</f>
        <v>154400</v>
      </c>
      <c r="N116" s="12">
        <v>233775</v>
      </c>
      <c r="O116" s="14">
        <f t="shared" ref="O116:O135" si="14">M116/N116</f>
        <v>0.6604641214843332</v>
      </c>
      <c r="P116" s="15">
        <v>1715</v>
      </c>
      <c r="Q116" s="16">
        <f t="shared" ref="Q116:Q135" si="15">M116/P116</f>
        <v>90.029154518950435</v>
      </c>
      <c r="R116" s="17" t="s">
        <v>2058</v>
      </c>
      <c r="S116" s="18" t="e">
        <f>ABS(#REF!-O116)*100</f>
        <v>#REF!</v>
      </c>
      <c r="T116" s="10" t="s">
        <v>1194</v>
      </c>
      <c r="U116" s="10" t="s">
        <v>31</v>
      </c>
      <c r="V116" s="12">
        <v>20000</v>
      </c>
      <c r="W116" s="10" t="s">
        <v>31</v>
      </c>
      <c r="X116" s="10" t="s">
        <v>1930</v>
      </c>
      <c r="Y116" s="10" t="s">
        <v>33</v>
      </c>
      <c r="Z116" s="10">
        <v>84</v>
      </c>
    </row>
    <row r="117" spans="1:26" x14ac:dyDescent="0.3">
      <c r="A117" s="66" t="s">
        <v>2058</v>
      </c>
      <c r="B117" s="19" t="s">
        <v>2059</v>
      </c>
      <c r="C117" s="19" t="s">
        <v>2060</v>
      </c>
      <c r="D117" s="20">
        <v>45372</v>
      </c>
      <c r="E117" s="21">
        <v>155500</v>
      </c>
      <c r="F117" s="19" t="s">
        <v>27</v>
      </c>
      <c r="G117" s="19" t="s">
        <v>28</v>
      </c>
      <c r="H117" s="21">
        <v>155500</v>
      </c>
      <c r="I117" s="21">
        <v>72000</v>
      </c>
      <c r="J117" s="22">
        <f t="shared" si="12"/>
        <v>46.30225080385852</v>
      </c>
      <c r="K117" s="21">
        <v>169136</v>
      </c>
      <c r="L117" s="21">
        <v>20000</v>
      </c>
      <c r="M117" s="21">
        <f t="shared" si="13"/>
        <v>135500</v>
      </c>
      <c r="N117" s="21">
        <v>196231</v>
      </c>
      <c r="O117" s="23">
        <f t="shared" si="14"/>
        <v>0.69051271205874709</v>
      </c>
      <c r="P117" s="24">
        <v>1424</v>
      </c>
      <c r="Q117" s="25">
        <f t="shared" si="15"/>
        <v>95.154494382022477</v>
      </c>
      <c r="R117" s="26" t="s">
        <v>2058</v>
      </c>
      <c r="S117" s="27" t="e">
        <f>ABS(#REF!-O117)*100</f>
        <v>#REF!</v>
      </c>
      <c r="T117" s="19" t="s">
        <v>1194</v>
      </c>
      <c r="U117" s="19" t="s">
        <v>36</v>
      </c>
      <c r="V117" s="21">
        <v>20000</v>
      </c>
      <c r="W117" s="19" t="s">
        <v>31</v>
      </c>
      <c r="X117" s="19" t="s">
        <v>1930</v>
      </c>
      <c r="Y117" s="19" t="s">
        <v>33</v>
      </c>
      <c r="Z117" s="19">
        <v>84</v>
      </c>
    </row>
    <row r="118" spans="1:26" x14ac:dyDescent="0.3">
      <c r="A118" s="67" t="s">
        <v>2058</v>
      </c>
      <c r="B118" s="10" t="s">
        <v>2063</v>
      </c>
      <c r="C118" s="10" t="s">
        <v>2064</v>
      </c>
      <c r="D118" s="11">
        <v>45293</v>
      </c>
      <c r="E118" s="12">
        <v>180000</v>
      </c>
      <c r="F118" s="10" t="s">
        <v>27</v>
      </c>
      <c r="G118" s="10" t="s">
        <v>28</v>
      </c>
      <c r="H118" s="12">
        <v>180000</v>
      </c>
      <c r="I118" s="12">
        <v>82600</v>
      </c>
      <c r="J118" s="13">
        <f t="shared" si="12"/>
        <v>45.888888888888893</v>
      </c>
      <c r="K118" s="12">
        <v>194778</v>
      </c>
      <c r="L118" s="12">
        <v>20000</v>
      </c>
      <c r="M118" s="12">
        <f t="shared" si="13"/>
        <v>160000</v>
      </c>
      <c r="N118" s="12">
        <v>229971</v>
      </c>
      <c r="O118" s="14">
        <f t="shared" si="14"/>
        <v>0.69573989763926758</v>
      </c>
      <c r="P118" s="15">
        <v>1715</v>
      </c>
      <c r="Q118" s="16">
        <f t="shared" si="15"/>
        <v>93.294460641399411</v>
      </c>
      <c r="R118" s="17" t="s">
        <v>2058</v>
      </c>
      <c r="S118" s="18" t="e">
        <f>ABS(#REF!-O118)*100</f>
        <v>#REF!</v>
      </c>
      <c r="T118" s="10" t="s">
        <v>1194</v>
      </c>
      <c r="U118" s="10" t="s">
        <v>36</v>
      </c>
      <c r="V118" s="12">
        <v>20000</v>
      </c>
      <c r="W118" s="10" t="s">
        <v>31</v>
      </c>
      <c r="X118" s="10" t="s">
        <v>1930</v>
      </c>
      <c r="Y118" s="10" t="s">
        <v>33</v>
      </c>
      <c r="Z118" s="10">
        <v>85</v>
      </c>
    </row>
    <row r="119" spans="1:26" x14ac:dyDescent="0.3">
      <c r="A119" s="67" t="s">
        <v>2317</v>
      </c>
      <c r="B119" s="10" t="s">
        <v>2315</v>
      </c>
      <c r="C119" s="10" t="s">
        <v>2316</v>
      </c>
      <c r="D119" s="11">
        <v>45170</v>
      </c>
      <c r="E119" s="12">
        <v>180000</v>
      </c>
      <c r="F119" s="10" t="s">
        <v>27</v>
      </c>
      <c r="G119" s="10" t="s">
        <v>28</v>
      </c>
      <c r="H119" s="12">
        <v>180000</v>
      </c>
      <c r="I119" s="12">
        <v>69100</v>
      </c>
      <c r="J119" s="13">
        <f t="shared" si="12"/>
        <v>38.388888888888886</v>
      </c>
      <c r="K119" s="12">
        <v>203969</v>
      </c>
      <c r="L119" s="12">
        <v>20000</v>
      </c>
      <c r="M119" s="12">
        <f t="shared" si="13"/>
        <v>160000</v>
      </c>
      <c r="N119" s="12">
        <v>220322</v>
      </c>
      <c r="O119" s="14">
        <f t="shared" si="14"/>
        <v>0.7262098201722933</v>
      </c>
      <c r="P119" s="15">
        <v>1617</v>
      </c>
      <c r="Q119" s="16">
        <f t="shared" si="15"/>
        <v>98.948670377241811</v>
      </c>
      <c r="R119" s="17" t="s">
        <v>2317</v>
      </c>
      <c r="S119" s="18" t="e">
        <f>ABS(#REF!-O119)*100</f>
        <v>#REF!</v>
      </c>
      <c r="T119" s="10" t="s">
        <v>2200</v>
      </c>
      <c r="U119" s="10" t="s">
        <v>36</v>
      </c>
      <c r="V119" s="12">
        <v>20000</v>
      </c>
      <c r="W119" s="10" t="s">
        <v>31</v>
      </c>
      <c r="X119" s="10" t="s">
        <v>1930</v>
      </c>
      <c r="Y119" s="10" t="s">
        <v>33</v>
      </c>
      <c r="Z119" s="10">
        <v>83</v>
      </c>
    </row>
    <row r="120" spans="1:26" x14ac:dyDescent="0.3">
      <c r="A120" s="66" t="s">
        <v>2317</v>
      </c>
      <c r="B120" s="19" t="s">
        <v>2320</v>
      </c>
      <c r="C120" s="19" t="s">
        <v>2321</v>
      </c>
      <c r="D120" s="20">
        <v>45044</v>
      </c>
      <c r="E120" s="21">
        <v>181000</v>
      </c>
      <c r="F120" s="19" t="s">
        <v>27</v>
      </c>
      <c r="G120" s="19" t="s">
        <v>28</v>
      </c>
      <c r="H120" s="21">
        <v>181000</v>
      </c>
      <c r="I120" s="21">
        <v>69100</v>
      </c>
      <c r="J120" s="22">
        <f t="shared" si="12"/>
        <v>38.176795580110493</v>
      </c>
      <c r="K120" s="21">
        <v>203969</v>
      </c>
      <c r="L120" s="21">
        <v>20000</v>
      </c>
      <c r="M120" s="21">
        <f t="shared" si="13"/>
        <v>161000</v>
      </c>
      <c r="N120" s="21">
        <v>220322</v>
      </c>
      <c r="O120" s="23">
        <f t="shared" si="14"/>
        <v>0.73074863154837011</v>
      </c>
      <c r="P120" s="24">
        <v>1617</v>
      </c>
      <c r="Q120" s="25">
        <f t="shared" si="15"/>
        <v>99.567099567099561</v>
      </c>
      <c r="R120" s="26" t="s">
        <v>2317</v>
      </c>
      <c r="S120" s="27" t="e">
        <f>ABS(#REF!-O120)*100</f>
        <v>#REF!</v>
      </c>
      <c r="T120" s="19" t="s">
        <v>2200</v>
      </c>
      <c r="U120" s="19" t="s">
        <v>36</v>
      </c>
      <c r="V120" s="21">
        <v>20000</v>
      </c>
      <c r="W120" s="19" t="s">
        <v>31</v>
      </c>
      <c r="X120" s="19" t="s">
        <v>1930</v>
      </c>
      <c r="Y120" s="19" t="s">
        <v>33</v>
      </c>
      <c r="Z120" s="19">
        <v>83</v>
      </c>
    </row>
    <row r="121" spans="1:26" x14ac:dyDescent="0.3">
      <c r="A121" s="66" t="s">
        <v>2058</v>
      </c>
      <c r="B121" s="19" t="s">
        <v>2056</v>
      </c>
      <c r="C121" s="19" t="s">
        <v>2057</v>
      </c>
      <c r="D121" s="20">
        <v>45049</v>
      </c>
      <c r="E121" s="21">
        <v>165000</v>
      </c>
      <c r="F121" s="19" t="s">
        <v>27</v>
      </c>
      <c r="G121" s="19" t="s">
        <v>28</v>
      </c>
      <c r="H121" s="21">
        <v>165000</v>
      </c>
      <c r="I121" s="21">
        <v>72200</v>
      </c>
      <c r="J121" s="22">
        <f t="shared" si="12"/>
        <v>43.757575757575758</v>
      </c>
      <c r="K121" s="21">
        <v>169254</v>
      </c>
      <c r="L121" s="21">
        <v>20000</v>
      </c>
      <c r="M121" s="21">
        <f t="shared" si="13"/>
        <v>145000</v>
      </c>
      <c r="N121" s="21">
        <v>196386</v>
      </c>
      <c r="O121" s="23">
        <f t="shared" si="14"/>
        <v>0.73834183699449041</v>
      </c>
      <c r="P121" s="24">
        <v>1424</v>
      </c>
      <c r="Q121" s="25">
        <f t="shared" si="15"/>
        <v>101.82584269662921</v>
      </c>
      <c r="R121" s="26" t="s">
        <v>2058</v>
      </c>
      <c r="S121" s="27" t="e">
        <f>ABS(#REF!-O121)*100</f>
        <v>#REF!</v>
      </c>
      <c r="T121" s="19" t="s">
        <v>1194</v>
      </c>
      <c r="U121" s="19" t="s">
        <v>36</v>
      </c>
      <c r="V121" s="21">
        <v>20000</v>
      </c>
      <c r="W121" s="19" t="s">
        <v>31</v>
      </c>
      <c r="X121" s="19" t="s">
        <v>1930</v>
      </c>
      <c r="Y121" s="19" t="s">
        <v>33</v>
      </c>
      <c r="Z121" s="19">
        <v>83</v>
      </c>
    </row>
    <row r="122" spans="1:26" x14ac:dyDescent="0.3">
      <c r="A122" s="67" t="s">
        <v>2317</v>
      </c>
      <c r="B122" s="10" t="s">
        <v>2318</v>
      </c>
      <c r="C122" s="10" t="s">
        <v>2319</v>
      </c>
      <c r="D122" s="11">
        <v>45252</v>
      </c>
      <c r="E122" s="12">
        <v>188000</v>
      </c>
      <c r="F122" s="10" t="s">
        <v>27</v>
      </c>
      <c r="G122" s="10" t="s">
        <v>28</v>
      </c>
      <c r="H122" s="12">
        <v>188000</v>
      </c>
      <c r="I122" s="12">
        <v>70800</v>
      </c>
      <c r="J122" s="13">
        <f t="shared" si="12"/>
        <v>37.659574468085104</v>
      </c>
      <c r="K122" s="12">
        <v>208985</v>
      </c>
      <c r="L122" s="12">
        <v>20000</v>
      </c>
      <c r="M122" s="12">
        <f t="shared" si="13"/>
        <v>168000</v>
      </c>
      <c r="N122" s="12">
        <v>226329</v>
      </c>
      <c r="O122" s="14">
        <f t="shared" si="14"/>
        <v>0.74228225282663729</v>
      </c>
      <c r="P122" s="15">
        <v>1709</v>
      </c>
      <c r="Q122" s="16">
        <f t="shared" si="15"/>
        <v>98.303101228788762</v>
      </c>
      <c r="R122" s="17" t="s">
        <v>2317</v>
      </c>
      <c r="S122" s="18" t="e">
        <f>ABS(#REF!-O122)*100</f>
        <v>#REF!</v>
      </c>
      <c r="T122" s="10" t="s">
        <v>2200</v>
      </c>
      <c r="U122" s="10" t="s">
        <v>31</v>
      </c>
      <c r="V122" s="12">
        <v>20000</v>
      </c>
      <c r="W122" s="10" t="s">
        <v>31</v>
      </c>
      <c r="X122" s="10" t="s">
        <v>1930</v>
      </c>
      <c r="Y122" s="10" t="s">
        <v>33</v>
      </c>
      <c r="Z122" s="10">
        <v>83</v>
      </c>
    </row>
    <row r="123" spans="1:26" x14ac:dyDescent="0.3">
      <c r="A123" s="67" t="s">
        <v>2317</v>
      </c>
      <c r="B123" s="10" t="s">
        <v>2324</v>
      </c>
      <c r="C123" s="10" t="s">
        <v>2325</v>
      </c>
      <c r="D123" s="11">
        <v>45387</v>
      </c>
      <c r="E123" s="12">
        <v>170000</v>
      </c>
      <c r="F123" s="10" t="s">
        <v>27</v>
      </c>
      <c r="G123" s="10" t="s">
        <v>28</v>
      </c>
      <c r="H123" s="12">
        <v>170000</v>
      </c>
      <c r="I123" s="12">
        <v>79500</v>
      </c>
      <c r="J123" s="13">
        <f t="shared" si="12"/>
        <v>46.764705882352942</v>
      </c>
      <c r="K123" s="12">
        <v>187171</v>
      </c>
      <c r="L123" s="12">
        <v>20000</v>
      </c>
      <c r="M123" s="12">
        <f t="shared" si="13"/>
        <v>150000</v>
      </c>
      <c r="N123" s="12">
        <v>200204</v>
      </c>
      <c r="O123" s="14">
        <f t="shared" si="14"/>
        <v>0.74923577950490494</v>
      </c>
      <c r="P123" s="15">
        <v>1353</v>
      </c>
      <c r="Q123" s="16">
        <f t="shared" si="15"/>
        <v>110.86474501108647</v>
      </c>
      <c r="R123" s="17" t="s">
        <v>2317</v>
      </c>
      <c r="S123" s="18" t="e">
        <f>ABS(#REF!-O123)*100</f>
        <v>#REF!</v>
      </c>
      <c r="T123" s="10" t="s">
        <v>1194</v>
      </c>
      <c r="U123" s="10" t="s">
        <v>36</v>
      </c>
      <c r="V123" s="12">
        <v>20000</v>
      </c>
      <c r="W123" s="10" t="s">
        <v>31</v>
      </c>
      <c r="X123" s="10" t="s">
        <v>1930</v>
      </c>
      <c r="Y123" s="10" t="s">
        <v>33</v>
      </c>
      <c r="Z123" s="10">
        <v>85</v>
      </c>
    </row>
    <row r="124" spans="1:26" x14ac:dyDescent="0.3">
      <c r="A124" s="66" t="s">
        <v>2317</v>
      </c>
      <c r="B124" s="19" t="s">
        <v>2322</v>
      </c>
      <c r="C124" s="19" t="s">
        <v>2323</v>
      </c>
      <c r="D124" s="20">
        <v>45079</v>
      </c>
      <c r="E124" s="21">
        <v>188500</v>
      </c>
      <c r="F124" s="19" t="s">
        <v>27</v>
      </c>
      <c r="G124" s="19" t="s">
        <v>28</v>
      </c>
      <c r="H124" s="21">
        <v>188500</v>
      </c>
      <c r="I124" s="21">
        <v>63500</v>
      </c>
      <c r="J124" s="22">
        <f t="shared" si="12"/>
        <v>33.687002652519894</v>
      </c>
      <c r="K124" s="21">
        <v>186307</v>
      </c>
      <c r="L124" s="21">
        <v>20000</v>
      </c>
      <c r="M124" s="21">
        <f t="shared" si="13"/>
        <v>168500</v>
      </c>
      <c r="N124" s="21">
        <v>199170</v>
      </c>
      <c r="O124" s="23">
        <f t="shared" si="14"/>
        <v>0.84601094542350752</v>
      </c>
      <c r="P124" s="24">
        <v>1709</v>
      </c>
      <c r="Q124" s="25">
        <f t="shared" si="15"/>
        <v>98.59566998244587</v>
      </c>
      <c r="R124" s="26" t="s">
        <v>2317</v>
      </c>
      <c r="S124" s="27" t="e">
        <f>ABS(#REF!-O124)*100</f>
        <v>#REF!</v>
      </c>
      <c r="T124" s="19" t="s">
        <v>2200</v>
      </c>
      <c r="U124" s="19" t="s">
        <v>36</v>
      </c>
      <c r="V124" s="21">
        <v>20000</v>
      </c>
      <c r="W124" s="19" t="s">
        <v>31</v>
      </c>
      <c r="X124" s="19" t="s">
        <v>1930</v>
      </c>
      <c r="Y124" s="19" t="s">
        <v>33</v>
      </c>
      <c r="Z124" s="19">
        <v>73</v>
      </c>
    </row>
    <row r="125" spans="1:26" x14ac:dyDescent="0.3">
      <c r="A125" s="66" t="s">
        <v>2229</v>
      </c>
      <c r="B125" s="19" t="s">
        <v>2238</v>
      </c>
      <c r="C125" s="19" t="s">
        <v>2239</v>
      </c>
      <c r="D125" s="20">
        <v>45583</v>
      </c>
      <c r="E125" s="21">
        <v>175000</v>
      </c>
      <c r="F125" s="19" t="s">
        <v>69</v>
      </c>
      <c r="G125" s="19" t="s">
        <v>28</v>
      </c>
      <c r="H125" s="21">
        <v>175000</v>
      </c>
      <c r="I125" s="21">
        <v>99800</v>
      </c>
      <c r="J125" s="22">
        <f t="shared" si="12"/>
        <v>57.028571428571425</v>
      </c>
      <c r="K125" s="21">
        <v>217736</v>
      </c>
      <c r="L125" s="21">
        <v>20000</v>
      </c>
      <c r="M125" s="21">
        <f t="shared" si="13"/>
        <v>155000</v>
      </c>
      <c r="N125" s="21">
        <v>179760</v>
      </c>
      <c r="O125" s="23">
        <f t="shared" si="14"/>
        <v>0.8622607921673342</v>
      </c>
      <c r="P125" s="24">
        <v>1338</v>
      </c>
      <c r="Q125" s="25">
        <f t="shared" si="15"/>
        <v>115.84454409566517</v>
      </c>
      <c r="R125" s="26" t="s">
        <v>2229</v>
      </c>
      <c r="S125" s="27" t="e">
        <f>ABS(#REF!-O125)*100</f>
        <v>#REF!</v>
      </c>
      <c r="T125" s="19" t="s">
        <v>2200</v>
      </c>
      <c r="U125" s="19" t="s">
        <v>31</v>
      </c>
      <c r="V125" s="21">
        <v>20000</v>
      </c>
      <c r="W125" s="19" t="s">
        <v>31</v>
      </c>
      <c r="X125" s="19" t="s">
        <v>2230</v>
      </c>
      <c r="Y125" s="19" t="s">
        <v>33</v>
      </c>
      <c r="Z125" s="19">
        <v>78</v>
      </c>
    </row>
    <row r="126" spans="1:26" x14ac:dyDescent="0.3">
      <c r="A126" s="66" t="s">
        <v>1193</v>
      </c>
      <c r="B126" s="19" t="s">
        <v>1191</v>
      </c>
      <c r="C126" s="19" t="s">
        <v>1192</v>
      </c>
      <c r="D126" s="20">
        <v>45212</v>
      </c>
      <c r="E126" s="21">
        <v>231000</v>
      </c>
      <c r="F126" s="19" t="s">
        <v>27</v>
      </c>
      <c r="G126" s="19" t="s">
        <v>28</v>
      </c>
      <c r="H126" s="21">
        <v>231000</v>
      </c>
      <c r="I126" s="21">
        <v>92900</v>
      </c>
      <c r="J126" s="22">
        <f t="shared" si="12"/>
        <v>40.21645021645022</v>
      </c>
      <c r="K126" s="21">
        <v>247831</v>
      </c>
      <c r="L126" s="21">
        <v>20000</v>
      </c>
      <c r="M126" s="21">
        <f t="shared" si="13"/>
        <v>211000</v>
      </c>
      <c r="N126" s="21">
        <v>239822</v>
      </c>
      <c r="O126" s="23">
        <f t="shared" si="14"/>
        <v>0.87981919923943597</v>
      </c>
      <c r="P126" s="24">
        <v>1391</v>
      </c>
      <c r="Q126" s="25">
        <f t="shared" si="15"/>
        <v>151.68943206326384</v>
      </c>
      <c r="R126" s="26" t="s">
        <v>1193</v>
      </c>
      <c r="S126" s="27">
        <f>ABS(O613-O126)*100</f>
        <v>87.981919923943593</v>
      </c>
      <c r="T126" s="19" t="s">
        <v>1194</v>
      </c>
      <c r="U126" s="19" t="s">
        <v>36</v>
      </c>
      <c r="V126" s="21">
        <v>20000</v>
      </c>
      <c r="W126" s="19" t="s">
        <v>31</v>
      </c>
      <c r="X126" s="19" t="s">
        <v>1195</v>
      </c>
      <c r="Y126" s="19" t="s">
        <v>33</v>
      </c>
      <c r="Z126" s="19">
        <v>79</v>
      </c>
    </row>
    <row r="127" spans="1:26" x14ac:dyDescent="0.3">
      <c r="A127" s="67" t="s">
        <v>2229</v>
      </c>
      <c r="B127" s="10" t="s">
        <v>2233</v>
      </c>
      <c r="C127" s="10" t="s">
        <v>2234</v>
      </c>
      <c r="D127" s="11">
        <v>45580</v>
      </c>
      <c r="E127" s="12">
        <v>250000</v>
      </c>
      <c r="F127" s="10" t="s">
        <v>27</v>
      </c>
      <c r="G127" s="10" t="s">
        <v>28</v>
      </c>
      <c r="H127" s="12">
        <v>250000</v>
      </c>
      <c r="I127" s="12">
        <v>126700</v>
      </c>
      <c r="J127" s="13">
        <f t="shared" si="12"/>
        <v>50.68</v>
      </c>
      <c r="K127" s="12">
        <v>275771</v>
      </c>
      <c r="L127" s="12">
        <v>20000</v>
      </c>
      <c r="M127" s="12">
        <f t="shared" si="13"/>
        <v>230000</v>
      </c>
      <c r="N127" s="12">
        <v>232519</v>
      </c>
      <c r="O127" s="14">
        <f t="shared" si="14"/>
        <v>0.9891664767180316</v>
      </c>
      <c r="P127" s="15">
        <v>1660</v>
      </c>
      <c r="Q127" s="16">
        <f t="shared" si="15"/>
        <v>138.55421686746988</v>
      </c>
      <c r="R127" s="17" t="s">
        <v>2229</v>
      </c>
      <c r="S127" s="18" t="e">
        <f>ABS(#REF!-O127)*100</f>
        <v>#REF!</v>
      </c>
      <c r="T127" s="10" t="s">
        <v>2235</v>
      </c>
      <c r="U127" s="10" t="s">
        <v>31</v>
      </c>
      <c r="V127" s="12">
        <v>20000</v>
      </c>
      <c r="W127" s="10" t="s">
        <v>31</v>
      </c>
      <c r="X127" s="10" t="s">
        <v>2230</v>
      </c>
      <c r="Y127" s="10" t="s">
        <v>33</v>
      </c>
      <c r="Z127" s="10">
        <v>78</v>
      </c>
    </row>
    <row r="128" spans="1:26" x14ac:dyDescent="0.3">
      <c r="A128" s="66" t="s">
        <v>2229</v>
      </c>
      <c r="B128" s="19" t="s">
        <v>2244</v>
      </c>
      <c r="C128" s="19" t="s">
        <v>2245</v>
      </c>
      <c r="D128" s="20">
        <v>45212</v>
      </c>
      <c r="E128" s="21">
        <v>254500</v>
      </c>
      <c r="F128" s="19" t="s">
        <v>27</v>
      </c>
      <c r="G128" s="19" t="s">
        <v>28</v>
      </c>
      <c r="H128" s="21">
        <v>254500</v>
      </c>
      <c r="I128" s="21">
        <v>100600</v>
      </c>
      <c r="J128" s="22">
        <f t="shared" si="12"/>
        <v>39.528487229862478</v>
      </c>
      <c r="K128" s="21">
        <v>270021</v>
      </c>
      <c r="L128" s="21">
        <v>20000</v>
      </c>
      <c r="M128" s="21">
        <f t="shared" si="13"/>
        <v>234500</v>
      </c>
      <c r="N128" s="21">
        <v>227291</v>
      </c>
      <c r="O128" s="23">
        <f t="shared" si="14"/>
        <v>1.0317170499491841</v>
      </c>
      <c r="P128" s="24">
        <v>1660</v>
      </c>
      <c r="Q128" s="25">
        <f t="shared" si="15"/>
        <v>141.26506024096386</v>
      </c>
      <c r="R128" s="26" t="s">
        <v>2229</v>
      </c>
      <c r="S128" s="27" t="e">
        <f>ABS(#REF!-O128)*100</f>
        <v>#REF!</v>
      </c>
      <c r="T128" s="19" t="s">
        <v>2235</v>
      </c>
      <c r="U128" s="19" t="s">
        <v>36</v>
      </c>
      <c r="V128" s="21">
        <v>20000</v>
      </c>
      <c r="W128" s="19" t="s">
        <v>31</v>
      </c>
      <c r="X128" s="19" t="s">
        <v>2230</v>
      </c>
      <c r="Y128" s="19" t="s">
        <v>33</v>
      </c>
      <c r="Z128" s="19">
        <v>78</v>
      </c>
    </row>
    <row r="129" spans="1:26" x14ac:dyDescent="0.3">
      <c r="A129" s="66" t="s">
        <v>2229</v>
      </c>
      <c r="B129" s="19" t="s">
        <v>2246</v>
      </c>
      <c r="C129" s="19" t="s">
        <v>2247</v>
      </c>
      <c r="D129" s="20">
        <v>45030</v>
      </c>
      <c r="E129" s="21">
        <v>234500</v>
      </c>
      <c r="F129" s="19" t="s">
        <v>27</v>
      </c>
      <c r="G129" s="19" t="s">
        <v>28</v>
      </c>
      <c r="H129" s="21">
        <v>234500</v>
      </c>
      <c r="I129" s="21">
        <v>91900</v>
      </c>
      <c r="J129" s="22">
        <f t="shared" si="12"/>
        <v>39.18976545842218</v>
      </c>
      <c r="K129" s="21">
        <v>245633</v>
      </c>
      <c r="L129" s="21">
        <v>20000</v>
      </c>
      <c r="M129" s="21">
        <f t="shared" si="13"/>
        <v>214500</v>
      </c>
      <c r="N129" s="21">
        <v>205120</v>
      </c>
      <c r="O129" s="23">
        <f t="shared" si="14"/>
        <v>1.0457293291731669</v>
      </c>
      <c r="P129" s="24">
        <v>1396</v>
      </c>
      <c r="Q129" s="25">
        <f t="shared" si="15"/>
        <v>153.65329512893982</v>
      </c>
      <c r="R129" s="26" t="s">
        <v>2229</v>
      </c>
      <c r="S129" s="27" t="e">
        <f>ABS(#REF!-O129)*100</f>
        <v>#REF!</v>
      </c>
      <c r="T129" s="19" t="s">
        <v>1194</v>
      </c>
      <c r="U129" s="19" t="s">
        <v>36</v>
      </c>
      <c r="V129" s="21">
        <v>20000</v>
      </c>
      <c r="W129" s="19" t="s">
        <v>31</v>
      </c>
      <c r="X129" s="19" t="s">
        <v>2230</v>
      </c>
      <c r="Y129" s="19" t="s">
        <v>33</v>
      </c>
      <c r="Z129" s="19">
        <v>78</v>
      </c>
    </row>
    <row r="130" spans="1:26" x14ac:dyDescent="0.3">
      <c r="A130" s="66" t="s">
        <v>2229</v>
      </c>
      <c r="B130" s="19" t="s">
        <v>2227</v>
      </c>
      <c r="C130" s="19" t="s">
        <v>2228</v>
      </c>
      <c r="D130" s="20">
        <v>45434</v>
      </c>
      <c r="E130" s="21">
        <v>220000</v>
      </c>
      <c r="F130" s="19" t="s">
        <v>27</v>
      </c>
      <c r="G130" s="19" t="s">
        <v>28</v>
      </c>
      <c r="H130" s="21">
        <v>220000</v>
      </c>
      <c r="I130" s="21">
        <v>96800</v>
      </c>
      <c r="J130" s="22">
        <f t="shared" si="12"/>
        <v>44</v>
      </c>
      <c r="K130" s="21">
        <v>211058</v>
      </c>
      <c r="L130" s="21">
        <v>20000</v>
      </c>
      <c r="M130" s="21">
        <f t="shared" si="13"/>
        <v>200000</v>
      </c>
      <c r="N130" s="21">
        <v>173689</v>
      </c>
      <c r="O130" s="23">
        <f t="shared" si="14"/>
        <v>1.1514833984881023</v>
      </c>
      <c r="P130" s="24">
        <v>1338</v>
      </c>
      <c r="Q130" s="25">
        <f t="shared" si="15"/>
        <v>149.47683109118086</v>
      </c>
      <c r="R130" s="26" t="s">
        <v>2229</v>
      </c>
      <c r="S130" s="27" t="e">
        <f>ABS(#REF!-O130)*100</f>
        <v>#REF!</v>
      </c>
      <c r="T130" s="19" t="s">
        <v>2200</v>
      </c>
      <c r="U130" s="19" t="s">
        <v>36</v>
      </c>
      <c r="V130" s="21">
        <v>20000</v>
      </c>
      <c r="W130" s="19" t="s">
        <v>31</v>
      </c>
      <c r="X130" s="19" t="s">
        <v>2230</v>
      </c>
      <c r="Y130" s="19" t="s">
        <v>33</v>
      </c>
      <c r="Z130" s="19">
        <v>77</v>
      </c>
    </row>
    <row r="131" spans="1:26" x14ac:dyDescent="0.3">
      <c r="A131" s="67" t="s">
        <v>2229</v>
      </c>
      <c r="B131" s="10" t="s">
        <v>2242</v>
      </c>
      <c r="C131" s="10" t="s">
        <v>2243</v>
      </c>
      <c r="D131" s="11">
        <v>45519</v>
      </c>
      <c r="E131" s="12">
        <v>260000</v>
      </c>
      <c r="F131" s="10" t="s">
        <v>27</v>
      </c>
      <c r="G131" s="10" t="s">
        <v>28</v>
      </c>
      <c r="H131" s="12">
        <v>260000</v>
      </c>
      <c r="I131" s="12">
        <v>111600</v>
      </c>
      <c r="J131" s="13">
        <f t="shared" si="12"/>
        <v>42.923076923076927</v>
      </c>
      <c r="K131" s="12">
        <v>241986</v>
      </c>
      <c r="L131" s="12">
        <v>20000</v>
      </c>
      <c r="M131" s="12">
        <f t="shared" si="13"/>
        <v>240000</v>
      </c>
      <c r="N131" s="12">
        <v>201805</v>
      </c>
      <c r="O131" s="14">
        <f t="shared" si="14"/>
        <v>1.1892668665295707</v>
      </c>
      <c r="P131" s="15">
        <v>1396</v>
      </c>
      <c r="Q131" s="16">
        <f t="shared" si="15"/>
        <v>171.91977077363896</v>
      </c>
      <c r="R131" s="17" t="s">
        <v>2229</v>
      </c>
      <c r="S131" s="18" t="e">
        <f>ABS(#REF!-O131)*100</f>
        <v>#REF!</v>
      </c>
      <c r="T131" s="10" t="s">
        <v>1194</v>
      </c>
      <c r="U131" s="10" t="s">
        <v>36</v>
      </c>
      <c r="V131" s="12">
        <v>20000</v>
      </c>
      <c r="W131" s="10" t="s">
        <v>31</v>
      </c>
      <c r="X131" s="10" t="s">
        <v>2230</v>
      </c>
      <c r="Y131" s="10" t="s">
        <v>33</v>
      </c>
      <c r="Z131" s="10">
        <v>77</v>
      </c>
    </row>
    <row r="132" spans="1:26" x14ac:dyDescent="0.3">
      <c r="A132" s="66" t="s">
        <v>2229</v>
      </c>
      <c r="B132" s="19" t="s">
        <v>2236</v>
      </c>
      <c r="C132" s="19" t="s">
        <v>2237</v>
      </c>
      <c r="D132" s="20">
        <v>45426</v>
      </c>
      <c r="E132" s="21">
        <v>265000</v>
      </c>
      <c r="F132" s="19" t="s">
        <v>27</v>
      </c>
      <c r="G132" s="19" t="s">
        <v>28</v>
      </c>
      <c r="H132" s="21">
        <v>265000</v>
      </c>
      <c r="I132" s="21">
        <v>113300</v>
      </c>
      <c r="J132" s="22">
        <f t="shared" si="12"/>
        <v>42.754716981132077</v>
      </c>
      <c r="K132" s="21">
        <v>245779</v>
      </c>
      <c r="L132" s="21">
        <v>20000</v>
      </c>
      <c r="M132" s="21">
        <f t="shared" si="13"/>
        <v>245000</v>
      </c>
      <c r="N132" s="21">
        <v>205253</v>
      </c>
      <c r="O132" s="23">
        <f t="shared" si="14"/>
        <v>1.1936488139028418</v>
      </c>
      <c r="P132" s="24">
        <v>1396</v>
      </c>
      <c r="Q132" s="25">
        <f t="shared" si="15"/>
        <v>175.50143266475644</v>
      </c>
      <c r="R132" s="26" t="s">
        <v>2229</v>
      </c>
      <c r="S132" s="27" t="e">
        <f>ABS(#REF!-O132)*100</f>
        <v>#REF!</v>
      </c>
      <c r="T132" s="19" t="s">
        <v>1194</v>
      </c>
      <c r="U132" s="19" t="s">
        <v>36</v>
      </c>
      <c r="V132" s="21">
        <v>20000</v>
      </c>
      <c r="W132" s="19" t="s">
        <v>31</v>
      </c>
      <c r="X132" s="19" t="s">
        <v>2230</v>
      </c>
      <c r="Y132" s="19" t="s">
        <v>33</v>
      </c>
      <c r="Z132" s="19">
        <v>78</v>
      </c>
    </row>
    <row r="133" spans="1:26" x14ac:dyDescent="0.3">
      <c r="A133" s="67" t="s">
        <v>2229</v>
      </c>
      <c r="B133" s="10" t="s">
        <v>2240</v>
      </c>
      <c r="C133" s="10" t="s">
        <v>2241</v>
      </c>
      <c r="D133" s="11">
        <v>45023</v>
      </c>
      <c r="E133" s="12">
        <v>260000</v>
      </c>
      <c r="F133" s="10" t="s">
        <v>27</v>
      </c>
      <c r="G133" s="10" t="s">
        <v>28</v>
      </c>
      <c r="H133" s="12">
        <v>260000</v>
      </c>
      <c r="I133" s="12">
        <v>89500</v>
      </c>
      <c r="J133" s="13">
        <f t="shared" si="12"/>
        <v>34.42307692307692</v>
      </c>
      <c r="K133" s="12">
        <v>239082</v>
      </c>
      <c r="L133" s="12">
        <v>20000</v>
      </c>
      <c r="M133" s="12">
        <f t="shared" si="13"/>
        <v>240000</v>
      </c>
      <c r="N133" s="12">
        <v>199165</v>
      </c>
      <c r="O133" s="14">
        <f t="shared" si="14"/>
        <v>1.2050310044435519</v>
      </c>
      <c r="P133" s="15">
        <v>1396</v>
      </c>
      <c r="Q133" s="16">
        <f t="shared" si="15"/>
        <v>171.91977077363896</v>
      </c>
      <c r="R133" s="17" t="s">
        <v>2229</v>
      </c>
      <c r="S133" s="18" t="e">
        <f>ABS(#REF!-O133)*100</f>
        <v>#REF!</v>
      </c>
      <c r="T133" s="10" t="s">
        <v>1194</v>
      </c>
      <c r="U133" s="10" t="s">
        <v>36</v>
      </c>
      <c r="V133" s="12">
        <v>20000</v>
      </c>
      <c r="W133" s="10" t="s">
        <v>31</v>
      </c>
      <c r="X133" s="10" t="s">
        <v>2230</v>
      </c>
      <c r="Y133" s="10" t="s">
        <v>33</v>
      </c>
      <c r="Z133" s="10">
        <v>77</v>
      </c>
    </row>
    <row r="134" spans="1:26" x14ac:dyDescent="0.3">
      <c r="A134" s="67" t="s">
        <v>2229</v>
      </c>
      <c r="B134" s="10" t="s">
        <v>2248</v>
      </c>
      <c r="C134" s="10" t="s">
        <v>2249</v>
      </c>
      <c r="D134" s="11">
        <v>45583</v>
      </c>
      <c r="E134" s="12">
        <v>240000</v>
      </c>
      <c r="F134" s="10" t="s">
        <v>27</v>
      </c>
      <c r="G134" s="10" t="s">
        <v>28</v>
      </c>
      <c r="H134" s="12">
        <v>240000</v>
      </c>
      <c r="I134" s="12">
        <v>99800</v>
      </c>
      <c r="J134" s="13">
        <f t="shared" si="12"/>
        <v>41.583333333333336</v>
      </c>
      <c r="K134" s="12">
        <v>217497</v>
      </c>
      <c r="L134" s="12">
        <v>20000</v>
      </c>
      <c r="M134" s="12">
        <f t="shared" si="13"/>
        <v>220000</v>
      </c>
      <c r="N134" s="12">
        <v>179542</v>
      </c>
      <c r="O134" s="14">
        <f t="shared" si="14"/>
        <v>1.2253400318588408</v>
      </c>
      <c r="P134" s="15">
        <v>1338</v>
      </c>
      <c r="Q134" s="16">
        <f t="shared" si="15"/>
        <v>164.42451420029894</v>
      </c>
      <c r="R134" s="17" t="s">
        <v>2229</v>
      </c>
      <c r="S134" s="18" t="e">
        <f>ABS(#REF!-O134)*100</f>
        <v>#REF!</v>
      </c>
      <c r="T134" s="10" t="s">
        <v>2200</v>
      </c>
      <c r="U134" s="10" t="s">
        <v>31</v>
      </c>
      <c r="V134" s="12">
        <v>20000</v>
      </c>
      <c r="W134" s="10" t="s">
        <v>31</v>
      </c>
      <c r="X134" s="10" t="s">
        <v>2230</v>
      </c>
      <c r="Y134" s="10" t="s">
        <v>33</v>
      </c>
      <c r="Z134" s="10">
        <v>77</v>
      </c>
    </row>
    <row r="135" spans="1:26" ht="15" thickBot="1" x14ac:dyDescent="0.35">
      <c r="A135" s="67" t="s">
        <v>2229</v>
      </c>
      <c r="B135" s="10" t="s">
        <v>2231</v>
      </c>
      <c r="C135" s="10" t="s">
        <v>2232</v>
      </c>
      <c r="D135" s="11">
        <v>45730</v>
      </c>
      <c r="E135" s="12">
        <v>233500</v>
      </c>
      <c r="F135" s="10" t="s">
        <v>27</v>
      </c>
      <c r="G135" s="10" t="s">
        <v>28</v>
      </c>
      <c r="H135" s="12">
        <v>233500</v>
      </c>
      <c r="I135" s="12">
        <v>96600</v>
      </c>
      <c r="J135" s="13">
        <f t="shared" si="12"/>
        <v>41.37044967880086</v>
      </c>
      <c r="K135" s="12">
        <v>210594</v>
      </c>
      <c r="L135" s="12">
        <v>20000</v>
      </c>
      <c r="M135" s="12">
        <f t="shared" si="13"/>
        <v>213500</v>
      </c>
      <c r="N135" s="12">
        <v>173267</v>
      </c>
      <c r="O135" s="14">
        <f t="shared" si="14"/>
        <v>1.2322023235815245</v>
      </c>
      <c r="P135" s="15">
        <v>1338</v>
      </c>
      <c r="Q135" s="16">
        <f t="shared" si="15"/>
        <v>159.56651718983557</v>
      </c>
      <c r="R135" s="17" t="s">
        <v>2229</v>
      </c>
      <c r="S135" s="18" t="e">
        <f>ABS(#REF!-O135)*100</f>
        <v>#REF!</v>
      </c>
      <c r="T135" s="10" t="s">
        <v>2200</v>
      </c>
      <c r="U135" s="10" t="s">
        <v>31</v>
      </c>
      <c r="V135" s="12">
        <v>20000</v>
      </c>
      <c r="W135" s="10" t="s">
        <v>31</v>
      </c>
      <c r="X135" s="10" t="s">
        <v>2230</v>
      </c>
      <c r="Y135" s="10" t="s">
        <v>33</v>
      </c>
      <c r="Z135" s="10">
        <v>76</v>
      </c>
    </row>
    <row r="136" spans="1:26" ht="15" thickTop="1" x14ac:dyDescent="0.3">
      <c r="A136" s="68"/>
      <c r="B136" s="37"/>
      <c r="C136" s="37"/>
      <c r="D136" s="38" t="s">
        <v>2766</v>
      </c>
      <c r="E136" s="39">
        <f>+SUM(E116:E135)</f>
        <v>4205900</v>
      </c>
      <c r="F136" s="37"/>
      <c r="G136" s="37"/>
      <c r="H136" s="39">
        <f>+SUM(H116:H135)</f>
        <v>4205900</v>
      </c>
      <c r="I136" s="39">
        <f>+SUM(I116:I135)</f>
        <v>1797600</v>
      </c>
      <c r="J136" s="40"/>
      <c r="K136" s="39">
        <f>+SUM(K116:K135)</f>
        <v>4344226</v>
      </c>
      <c r="L136" s="39"/>
      <c r="M136" s="39">
        <f>+SUM(M116:M135)</f>
        <v>3805900</v>
      </c>
      <c r="N136" s="39">
        <f>+SUM(N116:N135)</f>
        <v>4139943</v>
      </c>
      <c r="O136" s="41"/>
      <c r="P136" s="42"/>
      <c r="Q136" s="43">
        <f>AVERAGE(Q116:Q135)</f>
        <v>129.01993117476576</v>
      </c>
      <c r="R136" s="44"/>
      <c r="S136" s="45">
        <f>ABS(O138-O137)*100</f>
        <v>0.9948390080394276</v>
      </c>
      <c r="T136" s="37"/>
      <c r="U136" s="37"/>
      <c r="V136" s="39"/>
      <c r="W136" s="37"/>
      <c r="X136" s="37"/>
      <c r="Y136" s="37"/>
      <c r="Z136" s="37"/>
    </row>
    <row r="137" spans="1:26" x14ac:dyDescent="0.3">
      <c r="A137" s="69"/>
      <c r="B137" s="28"/>
      <c r="C137" s="28"/>
      <c r="D137" s="29"/>
      <c r="E137" s="30"/>
      <c r="F137" s="28"/>
      <c r="G137" s="28"/>
      <c r="H137" s="30"/>
      <c r="I137" s="30" t="s">
        <v>2767</v>
      </c>
      <c r="J137" s="31">
        <f>I136/H136*100</f>
        <v>42.739960531634139</v>
      </c>
      <c r="K137" s="30"/>
      <c r="L137" s="30"/>
      <c r="M137" s="30"/>
      <c r="N137" s="30" t="s">
        <v>2769</v>
      </c>
      <c r="O137" s="32">
        <f>M136/N136</f>
        <v>0.91931217410481259</v>
      </c>
      <c r="P137" s="33"/>
      <c r="Q137" s="34" t="s">
        <v>2771</v>
      </c>
      <c r="R137" s="35">
        <f>STDEV(O116:O135)</f>
        <v>0.21177554890544292</v>
      </c>
      <c r="S137" s="36"/>
      <c r="T137" s="28"/>
      <c r="U137" s="28"/>
      <c r="V137" s="30"/>
      <c r="W137" s="28"/>
      <c r="X137" s="28"/>
      <c r="Y137" s="28"/>
      <c r="Z137" s="28"/>
    </row>
    <row r="138" spans="1:26" x14ac:dyDescent="0.3">
      <c r="A138" s="70"/>
      <c r="B138" s="46"/>
      <c r="C138" s="46"/>
      <c r="D138" s="47"/>
      <c r="E138" s="48"/>
      <c r="F138" s="46"/>
      <c r="G138" s="46"/>
      <c r="H138" s="48"/>
      <c r="I138" s="48" t="s">
        <v>2768</v>
      </c>
      <c r="J138" s="49">
        <f>STDEV(J116:J135)</f>
        <v>6.3135535174916679</v>
      </c>
      <c r="K138" s="48"/>
      <c r="L138" s="48"/>
      <c r="M138" s="48"/>
      <c r="N138" s="48" t="s">
        <v>2770</v>
      </c>
      <c r="O138" s="50">
        <f>AVERAGE(O116:O135)</f>
        <v>0.92926056418520686</v>
      </c>
      <c r="P138" s="51"/>
      <c r="Q138" s="52" t="s">
        <v>2772</v>
      </c>
      <c r="R138" s="54" t="e">
        <f>AVERAGE(S116:S135)</f>
        <v>#REF!</v>
      </c>
      <c r="S138" s="53" t="s">
        <v>2773</v>
      </c>
      <c r="T138" s="46" t="e">
        <f>+(R138/O138)</f>
        <v>#REF!</v>
      </c>
      <c r="U138" s="46"/>
      <c r="V138" s="48"/>
      <c r="W138" s="46"/>
      <c r="X138" s="46"/>
      <c r="Y138" s="46"/>
      <c r="Z138" s="46"/>
    </row>
    <row r="144" spans="1:26" x14ac:dyDescent="0.3">
      <c r="A144" s="64" t="s">
        <v>2821</v>
      </c>
    </row>
    <row r="145" spans="1:26" x14ac:dyDescent="0.3">
      <c r="A145" s="65" t="s">
        <v>16</v>
      </c>
      <c r="B145" s="1" t="s">
        <v>0</v>
      </c>
      <c r="C145" s="1" t="s">
        <v>1</v>
      </c>
      <c r="D145" s="2" t="s">
        <v>2</v>
      </c>
      <c r="E145" s="3" t="s">
        <v>3</v>
      </c>
      <c r="F145" s="1" t="s">
        <v>4</v>
      </c>
      <c r="G145" s="1" t="s">
        <v>5</v>
      </c>
      <c r="H145" s="3" t="s">
        <v>6</v>
      </c>
      <c r="I145" s="3" t="s">
        <v>7</v>
      </c>
      <c r="J145" s="4" t="s">
        <v>8</v>
      </c>
      <c r="K145" s="3" t="s">
        <v>9</v>
      </c>
      <c r="L145" s="3" t="s">
        <v>10</v>
      </c>
      <c r="M145" s="3" t="s">
        <v>11</v>
      </c>
      <c r="N145" s="3" t="s">
        <v>12</v>
      </c>
      <c r="O145" s="5" t="s">
        <v>13</v>
      </c>
      <c r="P145" s="6" t="s">
        <v>14</v>
      </c>
      <c r="Q145" s="7" t="s">
        <v>15</v>
      </c>
      <c r="R145" s="9" t="s">
        <v>16</v>
      </c>
      <c r="S145" s="8" t="s">
        <v>17</v>
      </c>
      <c r="T145" s="1" t="s">
        <v>18</v>
      </c>
      <c r="U145" s="1" t="s">
        <v>19</v>
      </c>
      <c r="V145" s="3" t="s">
        <v>20</v>
      </c>
      <c r="W145" s="1" t="s">
        <v>21</v>
      </c>
      <c r="X145" s="1" t="s">
        <v>22</v>
      </c>
      <c r="Y145" s="1" t="s">
        <v>23</v>
      </c>
      <c r="Z145" s="1" t="s">
        <v>24</v>
      </c>
    </row>
    <row r="146" spans="1:26" x14ac:dyDescent="0.3">
      <c r="A146" s="67" t="s">
        <v>2252</v>
      </c>
      <c r="B146" s="10" t="s">
        <v>2260</v>
      </c>
      <c r="C146" s="10" t="s">
        <v>2261</v>
      </c>
      <c r="D146" s="11">
        <v>45510</v>
      </c>
      <c r="E146" s="12">
        <v>0</v>
      </c>
      <c r="F146" s="10" t="s">
        <v>27</v>
      </c>
      <c r="G146" s="10" t="s">
        <v>28</v>
      </c>
      <c r="H146" s="12">
        <v>0</v>
      </c>
      <c r="I146" s="12">
        <v>102300</v>
      </c>
      <c r="J146" s="13" t="e">
        <f t="shared" ref="J146:J192" si="16">I146/H146*100</f>
        <v>#DIV/0!</v>
      </c>
      <c r="K146" s="12">
        <v>226250</v>
      </c>
      <c r="L146" s="12">
        <v>20000</v>
      </c>
      <c r="M146" s="12">
        <f t="shared" ref="M146:M192" si="17">H146-L146</f>
        <v>-20000</v>
      </c>
      <c r="N146" s="12">
        <v>226648</v>
      </c>
      <c r="O146" s="14">
        <f t="shared" ref="O146:O192" si="18">M146/N146</f>
        <v>-8.8242561152094875E-2</v>
      </c>
      <c r="P146" s="15">
        <v>1384</v>
      </c>
      <c r="Q146" s="16">
        <f t="shared" ref="Q146:Q192" si="19">M146/P146</f>
        <v>-14.450867052023121</v>
      </c>
      <c r="R146" s="17" t="s">
        <v>2252</v>
      </c>
      <c r="S146" s="18">
        <f>ABS(O246-O146)*100</f>
        <v>8.8242561152094883</v>
      </c>
      <c r="T146" s="10" t="s">
        <v>1194</v>
      </c>
      <c r="U146" s="10" t="s">
        <v>36</v>
      </c>
      <c r="V146" s="12">
        <v>20000</v>
      </c>
      <c r="W146" s="10" t="s">
        <v>31</v>
      </c>
      <c r="X146" s="10" t="s">
        <v>2253</v>
      </c>
      <c r="Y146" s="10" t="s">
        <v>33</v>
      </c>
      <c r="Z146" s="10">
        <v>81</v>
      </c>
    </row>
    <row r="147" spans="1:26" x14ac:dyDescent="0.3">
      <c r="A147" s="66" t="s">
        <v>2688</v>
      </c>
      <c r="B147" s="19" t="s">
        <v>2698</v>
      </c>
      <c r="C147" s="19" t="s">
        <v>2699</v>
      </c>
      <c r="D147" s="20">
        <v>45474</v>
      </c>
      <c r="E147" s="21">
        <v>30000</v>
      </c>
      <c r="F147" s="19" t="s">
        <v>27</v>
      </c>
      <c r="G147" s="19" t="s">
        <v>28</v>
      </c>
      <c r="H147" s="21">
        <v>30000</v>
      </c>
      <c r="I147" s="21">
        <v>35900</v>
      </c>
      <c r="J147" s="22">
        <f t="shared" si="16"/>
        <v>119.66666666666667</v>
      </c>
      <c r="K147" s="21">
        <v>79203</v>
      </c>
      <c r="L147" s="21">
        <v>10429</v>
      </c>
      <c r="M147" s="21">
        <f t="shared" si="17"/>
        <v>19571</v>
      </c>
      <c r="N147" s="21">
        <v>79507</v>
      </c>
      <c r="O147" s="23">
        <f t="shared" si="18"/>
        <v>0.24615442665425685</v>
      </c>
      <c r="P147" s="24">
        <v>1008</v>
      </c>
      <c r="Q147" s="25">
        <f t="shared" si="19"/>
        <v>19.415674603174605</v>
      </c>
      <c r="R147" s="26" t="s">
        <v>2688</v>
      </c>
      <c r="S147" s="27" t="e">
        <f>ABS(#REF!-O147)*100</f>
        <v>#REF!</v>
      </c>
      <c r="T147" s="19" t="s">
        <v>2200</v>
      </c>
      <c r="U147" s="19" t="s">
        <v>36</v>
      </c>
      <c r="V147" s="21">
        <v>10000</v>
      </c>
      <c r="W147" s="19" t="s">
        <v>31</v>
      </c>
      <c r="X147" s="19" t="s">
        <v>2689</v>
      </c>
      <c r="Y147" s="19" t="s">
        <v>33</v>
      </c>
      <c r="Z147" s="19">
        <v>50</v>
      </c>
    </row>
    <row r="148" spans="1:26" x14ac:dyDescent="0.3">
      <c r="A148" s="66" t="s">
        <v>2688</v>
      </c>
      <c r="B148" s="19" t="s">
        <v>2706</v>
      </c>
      <c r="C148" s="19" t="s">
        <v>2707</v>
      </c>
      <c r="D148" s="20">
        <v>45672</v>
      </c>
      <c r="E148" s="21">
        <v>30000</v>
      </c>
      <c r="F148" s="19" t="s">
        <v>27</v>
      </c>
      <c r="G148" s="19" t="s">
        <v>28</v>
      </c>
      <c r="H148" s="21">
        <v>30000</v>
      </c>
      <c r="I148" s="21">
        <v>35200</v>
      </c>
      <c r="J148" s="22">
        <f t="shared" si="16"/>
        <v>117.33333333333333</v>
      </c>
      <c r="K148" s="21">
        <v>77600</v>
      </c>
      <c r="L148" s="21">
        <v>10286</v>
      </c>
      <c r="M148" s="21">
        <f t="shared" si="17"/>
        <v>19714</v>
      </c>
      <c r="N148" s="21">
        <v>77819</v>
      </c>
      <c r="O148" s="23">
        <f t="shared" si="18"/>
        <v>0.25333144861794676</v>
      </c>
      <c r="P148" s="24">
        <v>968</v>
      </c>
      <c r="Q148" s="25">
        <f t="shared" si="19"/>
        <v>20.365702479338843</v>
      </c>
      <c r="R148" s="26" t="s">
        <v>2688</v>
      </c>
      <c r="S148" s="27" t="e">
        <f>ABS(#REF!-O148)*100</f>
        <v>#REF!</v>
      </c>
      <c r="T148" s="19" t="s">
        <v>2200</v>
      </c>
      <c r="U148" s="19" t="s">
        <v>31</v>
      </c>
      <c r="V148" s="21">
        <v>10000</v>
      </c>
      <c r="W148" s="19" t="s">
        <v>31</v>
      </c>
      <c r="X148" s="19" t="s">
        <v>2689</v>
      </c>
      <c r="Y148" s="19" t="s">
        <v>33</v>
      </c>
      <c r="Z148" s="19">
        <v>50</v>
      </c>
    </row>
    <row r="149" spans="1:26" x14ac:dyDescent="0.3">
      <c r="A149" s="67" t="s">
        <v>2688</v>
      </c>
      <c r="B149" s="10" t="s">
        <v>2726</v>
      </c>
      <c r="C149" s="10" t="s">
        <v>2727</v>
      </c>
      <c r="D149" s="11">
        <v>45565</v>
      </c>
      <c r="E149" s="12">
        <v>55000</v>
      </c>
      <c r="F149" s="10" t="s">
        <v>27</v>
      </c>
      <c r="G149" s="10" t="s">
        <v>28</v>
      </c>
      <c r="H149" s="12">
        <v>55000</v>
      </c>
      <c r="I149" s="12">
        <v>36500</v>
      </c>
      <c r="J149" s="13">
        <f t="shared" si="16"/>
        <v>66.363636363636374</v>
      </c>
      <c r="K149" s="12">
        <v>80475</v>
      </c>
      <c r="L149" s="12">
        <v>10429</v>
      </c>
      <c r="M149" s="12">
        <f t="shared" si="17"/>
        <v>44571</v>
      </c>
      <c r="N149" s="12">
        <v>80978</v>
      </c>
      <c r="O149" s="14">
        <f t="shared" si="18"/>
        <v>0.55040875299464054</v>
      </c>
      <c r="P149" s="15">
        <v>1032</v>
      </c>
      <c r="Q149" s="16">
        <f t="shared" si="19"/>
        <v>43.188953488372093</v>
      </c>
      <c r="R149" s="17" t="s">
        <v>2688</v>
      </c>
      <c r="S149" s="18" t="e">
        <f>ABS(#REF!-O149)*100</f>
        <v>#REF!</v>
      </c>
      <c r="T149" s="10" t="s">
        <v>2200</v>
      </c>
      <c r="U149" s="10" t="s">
        <v>31</v>
      </c>
      <c r="V149" s="12">
        <v>10000</v>
      </c>
      <c r="W149" s="10" t="s">
        <v>31</v>
      </c>
      <c r="X149" s="10" t="s">
        <v>2689</v>
      </c>
      <c r="Y149" s="10" t="s">
        <v>33</v>
      </c>
      <c r="Z149" s="10">
        <v>50</v>
      </c>
    </row>
    <row r="150" spans="1:26" x14ac:dyDescent="0.3">
      <c r="A150" s="67" t="s">
        <v>2688</v>
      </c>
      <c r="B150" s="10" t="s">
        <v>2809</v>
      </c>
      <c r="C150" s="10" t="s">
        <v>2810</v>
      </c>
      <c r="D150" s="11">
        <v>45371</v>
      </c>
      <c r="E150" s="12">
        <v>55000</v>
      </c>
      <c r="F150" s="10" t="s">
        <v>27</v>
      </c>
      <c r="G150" s="10" t="s">
        <v>2781</v>
      </c>
      <c r="H150" s="12">
        <v>55000</v>
      </c>
      <c r="I150" s="12">
        <v>28800</v>
      </c>
      <c r="J150" s="13">
        <f t="shared" si="16"/>
        <v>52.363636363636367</v>
      </c>
      <c r="K150" s="12">
        <v>77600</v>
      </c>
      <c r="L150" s="12">
        <v>10286</v>
      </c>
      <c r="M150" s="12">
        <f t="shared" si="17"/>
        <v>44714</v>
      </c>
      <c r="N150" s="12">
        <v>77819</v>
      </c>
      <c r="O150" s="14">
        <f t="shared" si="18"/>
        <v>0.57458975314511884</v>
      </c>
      <c r="P150" s="15">
        <v>968</v>
      </c>
      <c r="Q150" s="16">
        <f t="shared" si="19"/>
        <v>46.192148760330582</v>
      </c>
      <c r="R150" s="17" t="s">
        <v>2688</v>
      </c>
      <c r="S150" s="18" t="e">
        <f>ABS(#REF!-O150)*100</f>
        <v>#REF!</v>
      </c>
      <c r="T150" s="10" t="s">
        <v>2200</v>
      </c>
      <c r="U150" s="10" t="s">
        <v>36</v>
      </c>
      <c r="V150" s="12">
        <v>10000</v>
      </c>
      <c r="W150" s="10" t="s">
        <v>31</v>
      </c>
      <c r="X150" s="10" t="s">
        <v>2689</v>
      </c>
      <c r="Y150" s="10" t="s">
        <v>33</v>
      </c>
      <c r="Z150" s="10">
        <v>50</v>
      </c>
    </row>
    <row r="151" spans="1:26" x14ac:dyDescent="0.3">
      <c r="A151" s="67" t="s">
        <v>2688</v>
      </c>
      <c r="B151" s="10" t="s">
        <v>2696</v>
      </c>
      <c r="C151" s="10" t="s">
        <v>2697</v>
      </c>
      <c r="D151" s="11">
        <v>45565</v>
      </c>
      <c r="E151" s="12">
        <v>60000</v>
      </c>
      <c r="F151" s="10" t="s">
        <v>27</v>
      </c>
      <c r="G151" s="10" t="s">
        <v>28</v>
      </c>
      <c r="H151" s="12">
        <v>60000</v>
      </c>
      <c r="I151" s="12">
        <v>35200</v>
      </c>
      <c r="J151" s="13">
        <f t="shared" si="16"/>
        <v>58.666666666666664</v>
      </c>
      <c r="K151" s="12">
        <v>77600</v>
      </c>
      <c r="L151" s="12">
        <v>10286</v>
      </c>
      <c r="M151" s="12">
        <f t="shared" si="17"/>
        <v>49714</v>
      </c>
      <c r="N151" s="12">
        <v>77819</v>
      </c>
      <c r="O151" s="14">
        <f t="shared" si="18"/>
        <v>0.63884141405055317</v>
      </c>
      <c r="P151" s="15">
        <v>968</v>
      </c>
      <c r="Q151" s="16">
        <f t="shared" si="19"/>
        <v>51.357438016528924</v>
      </c>
      <c r="R151" s="17" t="s">
        <v>2688</v>
      </c>
      <c r="S151" s="18" t="e">
        <f>ABS(#REF!-O151)*100</f>
        <v>#REF!</v>
      </c>
      <c r="T151" s="10" t="s">
        <v>2200</v>
      </c>
      <c r="U151" s="10" t="s">
        <v>36</v>
      </c>
      <c r="V151" s="12">
        <v>10000</v>
      </c>
      <c r="W151" s="10" t="s">
        <v>31</v>
      </c>
      <c r="X151" s="10" t="s">
        <v>2689</v>
      </c>
      <c r="Y151" s="10" t="s">
        <v>33</v>
      </c>
      <c r="Z151" s="10">
        <v>50</v>
      </c>
    </row>
    <row r="152" spans="1:26" x14ac:dyDescent="0.3">
      <c r="A152" s="66" t="s">
        <v>2199</v>
      </c>
      <c r="B152" s="19" t="s">
        <v>2220</v>
      </c>
      <c r="C152" s="19" t="s">
        <v>2221</v>
      </c>
      <c r="D152" s="20">
        <v>45427</v>
      </c>
      <c r="E152" s="21">
        <v>60000</v>
      </c>
      <c r="F152" s="19" t="s">
        <v>27</v>
      </c>
      <c r="G152" s="19" t="s">
        <v>28</v>
      </c>
      <c r="H152" s="21">
        <v>60000</v>
      </c>
      <c r="I152" s="21">
        <v>42000</v>
      </c>
      <c r="J152" s="22">
        <f t="shared" si="16"/>
        <v>70</v>
      </c>
      <c r="K152" s="21">
        <v>102341</v>
      </c>
      <c r="L152" s="21">
        <v>10292</v>
      </c>
      <c r="M152" s="21">
        <f t="shared" si="17"/>
        <v>49708</v>
      </c>
      <c r="N152" s="21">
        <v>74533</v>
      </c>
      <c r="O152" s="23">
        <f t="shared" si="18"/>
        <v>0.66692605959776208</v>
      </c>
      <c r="P152" s="24">
        <v>1080</v>
      </c>
      <c r="Q152" s="25">
        <f t="shared" si="19"/>
        <v>46.025925925925925</v>
      </c>
      <c r="R152" s="26" t="s">
        <v>2199</v>
      </c>
      <c r="S152" s="27">
        <f>ABS(O269-O152)*100</f>
        <v>66.692605959776202</v>
      </c>
      <c r="T152" s="19" t="s">
        <v>2200</v>
      </c>
      <c r="U152" s="19" t="s">
        <v>36</v>
      </c>
      <c r="V152" s="21">
        <v>10000</v>
      </c>
      <c r="W152" s="19" t="s">
        <v>31</v>
      </c>
      <c r="X152" s="19" t="s">
        <v>2201</v>
      </c>
      <c r="Y152" s="19" t="s">
        <v>33</v>
      </c>
      <c r="Z152" s="19">
        <v>51</v>
      </c>
    </row>
    <row r="153" spans="1:26" x14ac:dyDescent="0.3">
      <c r="A153" s="66" t="s">
        <v>2688</v>
      </c>
      <c r="B153" s="19" t="s">
        <v>2716</v>
      </c>
      <c r="C153" s="19" t="s">
        <v>2717</v>
      </c>
      <c r="D153" s="20">
        <v>45729</v>
      </c>
      <c r="E153" s="21">
        <v>65000</v>
      </c>
      <c r="F153" s="19" t="s">
        <v>27</v>
      </c>
      <c r="G153" s="19" t="s">
        <v>28</v>
      </c>
      <c r="H153" s="21">
        <v>65000</v>
      </c>
      <c r="I153" s="21">
        <v>35200</v>
      </c>
      <c r="J153" s="22">
        <f t="shared" si="16"/>
        <v>54.153846153846153</v>
      </c>
      <c r="K153" s="21">
        <v>77600</v>
      </c>
      <c r="L153" s="21">
        <v>10286</v>
      </c>
      <c r="M153" s="21">
        <f t="shared" si="17"/>
        <v>54714</v>
      </c>
      <c r="N153" s="21">
        <v>77819</v>
      </c>
      <c r="O153" s="23">
        <f t="shared" si="18"/>
        <v>0.70309307495598761</v>
      </c>
      <c r="P153" s="24">
        <v>968</v>
      </c>
      <c r="Q153" s="25">
        <f t="shared" si="19"/>
        <v>56.522727272727273</v>
      </c>
      <c r="R153" s="26" t="s">
        <v>2688</v>
      </c>
      <c r="S153" s="27" t="e">
        <f>ABS(#REF!-O153)*100</f>
        <v>#REF!</v>
      </c>
      <c r="T153" s="19" t="s">
        <v>2200</v>
      </c>
      <c r="U153" s="19" t="s">
        <v>31</v>
      </c>
      <c r="V153" s="21">
        <v>10000</v>
      </c>
      <c r="W153" s="19" t="s">
        <v>31</v>
      </c>
      <c r="X153" s="19" t="s">
        <v>2689</v>
      </c>
      <c r="Y153" s="19" t="s">
        <v>33</v>
      </c>
      <c r="Z153" s="19">
        <v>50</v>
      </c>
    </row>
    <row r="154" spans="1:26" x14ac:dyDescent="0.3">
      <c r="A154" s="66" t="s">
        <v>2688</v>
      </c>
      <c r="B154" s="19" t="s">
        <v>2730</v>
      </c>
      <c r="C154" s="19" t="s">
        <v>2731</v>
      </c>
      <c r="D154" s="20">
        <v>45520</v>
      </c>
      <c r="E154" s="21">
        <v>74900</v>
      </c>
      <c r="F154" s="19" t="s">
        <v>27</v>
      </c>
      <c r="G154" s="19" t="s">
        <v>28</v>
      </c>
      <c r="H154" s="21">
        <v>74900</v>
      </c>
      <c r="I154" s="21">
        <v>39200</v>
      </c>
      <c r="J154" s="22">
        <f t="shared" si="16"/>
        <v>52.336448598130836</v>
      </c>
      <c r="K154" s="21">
        <v>84017</v>
      </c>
      <c r="L154" s="21">
        <v>10429</v>
      </c>
      <c r="M154" s="21">
        <f t="shared" si="17"/>
        <v>64471</v>
      </c>
      <c r="N154" s="21">
        <v>85072</v>
      </c>
      <c r="O154" s="23">
        <f t="shared" si="18"/>
        <v>0.75784041752868159</v>
      </c>
      <c r="P154" s="24">
        <v>1032</v>
      </c>
      <c r="Q154" s="25">
        <f t="shared" si="19"/>
        <v>62.471899224806201</v>
      </c>
      <c r="R154" s="26" t="s">
        <v>2688</v>
      </c>
      <c r="S154" s="27" t="e">
        <f>ABS(#REF!-O154)*100</f>
        <v>#REF!</v>
      </c>
      <c r="T154" s="19" t="s">
        <v>2200</v>
      </c>
      <c r="U154" s="19" t="s">
        <v>36</v>
      </c>
      <c r="V154" s="21">
        <v>10000</v>
      </c>
      <c r="W154" s="19" t="s">
        <v>31</v>
      </c>
      <c r="X154" s="19" t="s">
        <v>2689</v>
      </c>
      <c r="Y154" s="19" t="s">
        <v>33</v>
      </c>
      <c r="Z154" s="19">
        <v>50</v>
      </c>
    </row>
    <row r="155" spans="1:26" x14ac:dyDescent="0.3">
      <c r="A155" s="67" t="s">
        <v>2688</v>
      </c>
      <c r="B155" s="10" t="s">
        <v>2686</v>
      </c>
      <c r="C155" s="10" t="s">
        <v>2687</v>
      </c>
      <c r="D155" s="11">
        <v>45476</v>
      </c>
      <c r="E155" s="12">
        <v>70000</v>
      </c>
      <c r="F155" s="10" t="s">
        <v>27</v>
      </c>
      <c r="G155" s="10" t="s">
        <v>28</v>
      </c>
      <c r="H155" s="12">
        <v>70000</v>
      </c>
      <c r="I155" s="12">
        <v>35200</v>
      </c>
      <c r="J155" s="13">
        <f t="shared" si="16"/>
        <v>50.285714285714292</v>
      </c>
      <c r="K155" s="12">
        <v>77600</v>
      </c>
      <c r="L155" s="12">
        <v>10286</v>
      </c>
      <c r="M155" s="12">
        <f t="shared" si="17"/>
        <v>59714</v>
      </c>
      <c r="N155" s="12">
        <v>77819</v>
      </c>
      <c r="O155" s="14">
        <f t="shared" si="18"/>
        <v>0.76734473586142204</v>
      </c>
      <c r="P155" s="15">
        <v>968</v>
      </c>
      <c r="Q155" s="16">
        <f t="shared" si="19"/>
        <v>61.688016528925623</v>
      </c>
      <c r="R155" s="17" t="s">
        <v>2688</v>
      </c>
      <c r="S155" s="18" t="e">
        <f>ABS(#REF!-O155)*100</f>
        <v>#REF!</v>
      </c>
      <c r="T155" s="10" t="s">
        <v>2200</v>
      </c>
      <c r="U155" s="10" t="s">
        <v>36</v>
      </c>
      <c r="V155" s="12">
        <v>10000</v>
      </c>
      <c r="W155" s="10" t="s">
        <v>31</v>
      </c>
      <c r="X155" s="10" t="s">
        <v>2689</v>
      </c>
      <c r="Y155" s="10" t="s">
        <v>33</v>
      </c>
      <c r="Z155" s="10">
        <v>50</v>
      </c>
    </row>
    <row r="156" spans="1:26" x14ac:dyDescent="0.3">
      <c r="A156" s="66" t="s">
        <v>2688</v>
      </c>
      <c r="B156" s="19" t="s">
        <v>2722</v>
      </c>
      <c r="C156" s="19" t="s">
        <v>2723</v>
      </c>
      <c r="D156" s="20">
        <v>45322</v>
      </c>
      <c r="E156" s="21">
        <v>74200</v>
      </c>
      <c r="F156" s="19" t="s">
        <v>27</v>
      </c>
      <c r="G156" s="19" t="s">
        <v>28</v>
      </c>
      <c r="H156" s="21">
        <v>74200</v>
      </c>
      <c r="I156" s="21">
        <v>31100</v>
      </c>
      <c r="J156" s="22">
        <f t="shared" si="16"/>
        <v>41.913746630727758</v>
      </c>
      <c r="K156" s="21">
        <v>81921</v>
      </c>
      <c r="L156" s="21">
        <v>10286</v>
      </c>
      <c r="M156" s="21">
        <f t="shared" si="17"/>
        <v>63914</v>
      </c>
      <c r="N156" s="21">
        <v>82815</v>
      </c>
      <c r="O156" s="23">
        <f t="shared" si="18"/>
        <v>0.77176839944454512</v>
      </c>
      <c r="P156" s="24">
        <v>968</v>
      </c>
      <c r="Q156" s="25">
        <f t="shared" si="19"/>
        <v>66.026859504132233</v>
      </c>
      <c r="R156" s="26" t="s">
        <v>2688</v>
      </c>
      <c r="S156" s="27" t="e">
        <f>ABS(#REF!-O156)*100</f>
        <v>#REF!</v>
      </c>
      <c r="T156" s="19" t="s">
        <v>2200</v>
      </c>
      <c r="U156" s="19" t="s">
        <v>36</v>
      </c>
      <c r="V156" s="21">
        <v>10000</v>
      </c>
      <c r="W156" s="19" t="s">
        <v>31</v>
      </c>
      <c r="X156" s="19" t="s">
        <v>2689</v>
      </c>
      <c r="Y156" s="19" t="s">
        <v>33</v>
      </c>
      <c r="Z156" s="19">
        <v>50</v>
      </c>
    </row>
    <row r="157" spans="1:26" x14ac:dyDescent="0.3">
      <c r="A157" s="66" t="s">
        <v>2688</v>
      </c>
      <c r="B157" s="19" t="s">
        <v>2714</v>
      </c>
      <c r="C157" s="19" t="s">
        <v>2715</v>
      </c>
      <c r="D157" s="20">
        <v>45211</v>
      </c>
      <c r="E157" s="21">
        <v>80000</v>
      </c>
      <c r="F157" s="19" t="s">
        <v>27</v>
      </c>
      <c r="G157" s="19" t="s">
        <v>28</v>
      </c>
      <c r="H157" s="21">
        <v>80000</v>
      </c>
      <c r="I157" s="21">
        <v>31900</v>
      </c>
      <c r="J157" s="22">
        <f t="shared" si="16"/>
        <v>39.875</v>
      </c>
      <c r="K157" s="21">
        <v>84017</v>
      </c>
      <c r="L157" s="21">
        <v>10429</v>
      </c>
      <c r="M157" s="21">
        <f t="shared" si="17"/>
        <v>69571</v>
      </c>
      <c r="N157" s="21">
        <v>85072</v>
      </c>
      <c r="O157" s="23">
        <f t="shared" si="18"/>
        <v>0.81778963701335339</v>
      </c>
      <c r="P157" s="24">
        <v>1032</v>
      </c>
      <c r="Q157" s="25">
        <f t="shared" si="19"/>
        <v>67.413759689922486</v>
      </c>
      <c r="R157" s="26" t="s">
        <v>2688</v>
      </c>
      <c r="S157" s="27" t="e">
        <f>ABS(#REF!-O157)*100</f>
        <v>#REF!</v>
      </c>
      <c r="T157" s="19" t="s">
        <v>2200</v>
      </c>
      <c r="U157" s="19" t="s">
        <v>36</v>
      </c>
      <c r="V157" s="21">
        <v>10000</v>
      </c>
      <c r="W157" s="19" t="s">
        <v>31</v>
      </c>
      <c r="X157" s="19" t="s">
        <v>2689</v>
      </c>
      <c r="Y157" s="19" t="s">
        <v>33</v>
      </c>
      <c r="Z157" s="19">
        <v>50</v>
      </c>
    </row>
    <row r="158" spans="1:26" x14ac:dyDescent="0.3">
      <c r="A158" s="67" t="s">
        <v>2252</v>
      </c>
      <c r="B158" s="10" t="s">
        <v>2250</v>
      </c>
      <c r="C158" s="10" t="s">
        <v>2251</v>
      </c>
      <c r="D158" s="11">
        <v>45065</v>
      </c>
      <c r="E158" s="12">
        <v>207000</v>
      </c>
      <c r="F158" s="10" t="s">
        <v>27</v>
      </c>
      <c r="G158" s="10" t="s">
        <v>28</v>
      </c>
      <c r="H158" s="12">
        <v>207000</v>
      </c>
      <c r="I158" s="12">
        <v>95900</v>
      </c>
      <c r="J158" s="13">
        <f t="shared" si="16"/>
        <v>46.328502415458942</v>
      </c>
      <c r="K158" s="12">
        <v>227014</v>
      </c>
      <c r="L158" s="12">
        <v>20000</v>
      </c>
      <c r="M158" s="12">
        <f t="shared" si="17"/>
        <v>187000</v>
      </c>
      <c r="N158" s="12">
        <v>227487</v>
      </c>
      <c r="O158" s="14">
        <f t="shared" si="18"/>
        <v>0.82202499483486968</v>
      </c>
      <c r="P158" s="15">
        <v>1384</v>
      </c>
      <c r="Q158" s="16">
        <f t="shared" si="19"/>
        <v>135.11560693641619</v>
      </c>
      <c r="R158" s="17" t="s">
        <v>2252</v>
      </c>
      <c r="S158" s="18">
        <f>ABS(O262-O158)*100</f>
        <v>82.202499483486974</v>
      </c>
      <c r="T158" s="10" t="s">
        <v>1194</v>
      </c>
      <c r="U158" s="10" t="s">
        <v>36</v>
      </c>
      <c r="V158" s="12">
        <v>20000</v>
      </c>
      <c r="W158" s="10" t="s">
        <v>31</v>
      </c>
      <c r="X158" s="10" t="s">
        <v>2253</v>
      </c>
      <c r="Y158" s="10" t="s">
        <v>33</v>
      </c>
      <c r="Z158" s="10">
        <v>79</v>
      </c>
    </row>
    <row r="159" spans="1:26" x14ac:dyDescent="0.3">
      <c r="A159" s="67" t="s">
        <v>2688</v>
      </c>
      <c r="B159" s="10" t="s">
        <v>2704</v>
      </c>
      <c r="C159" s="10" t="s">
        <v>2705</v>
      </c>
      <c r="D159" s="11">
        <v>45579</v>
      </c>
      <c r="E159" s="12">
        <v>78000</v>
      </c>
      <c r="F159" s="10" t="s">
        <v>27</v>
      </c>
      <c r="G159" s="10" t="s">
        <v>28</v>
      </c>
      <c r="H159" s="12">
        <v>78000</v>
      </c>
      <c r="I159" s="12">
        <v>36600</v>
      </c>
      <c r="J159" s="13">
        <f t="shared" si="16"/>
        <v>46.92307692307692</v>
      </c>
      <c r="K159" s="12">
        <v>80744</v>
      </c>
      <c r="L159" s="12">
        <v>10698</v>
      </c>
      <c r="M159" s="12">
        <f t="shared" si="17"/>
        <v>67302</v>
      </c>
      <c r="N159" s="12">
        <v>80978</v>
      </c>
      <c r="O159" s="14">
        <f t="shared" si="18"/>
        <v>0.83111462372496236</v>
      </c>
      <c r="P159" s="15">
        <v>1032</v>
      </c>
      <c r="Q159" s="16">
        <f t="shared" si="19"/>
        <v>65.215116279069761</v>
      </c>
      <c r="R159" s="17" t="s">
        <v>2688</v>
      </c>
      <c r="S159" s="18" t="e">
        <f>ABS(#REF!-O159)*100</f>
        <v>#REF!</v>
      </c>
      <c r="T159" s="10" t="s">
        <v>2200</v>
      </c>
      <c r="U159" s="10" t="s">
        <v>31</v>
      </c>
      <c r="V159" s="12">
        <v>10000</v>
      </c>
      <c r="W159" s="10" t="s">
        <v>31</v>
      </c>
      <c r="X159" s="10" t="s">
        <v>2689</v>
      </c>
      <c r="Y159" s="10" t="s">
        <v>33</v>
      </c>
      <c r="Z159" s="10">
        <v>50</v>
      </c>
    </row>
    <row r="160" spans="1:26" x14ac:dyDescent="0.3">
      <c r="A160" s="67" t="s">
        <v>2688</v>
      </c>
      <c r="B160" s="10" t="s">
        <v>2720</v>
      </c>
      <c r="C160" s="10" t="s">
        <v>2721</v>
      </c>
      <c r="D160" s="11">
        <v>45054</v>
      </c>
      <c r="E160" s="12">
        <v>80850</v>
      </c>
      <c r="F160" s="10" t="s">
        <v>27</v>
      </c>
      <c r="G160" s="10" t="s">
        <v>28</v>
      </c>
      <c r="H160" s="12">
        <v>80850</v>
      </c>
      <c r="I160" s="12">
        <v>30800</v>
      </c>
      <c r="J160" s="13">
        <f t="shared" si="16"/>
        <v>38.095238095238095</v>
      </c>
      <c r="K160" s="12">
        <v>80951</v>
      </c>
      <c r="L160" s="12">
        <v>10286</v>
      </c>
      <c r="M160" s="12">
        <f t="shared" si="17"/>
        <v>70564</v>
      </c>
      <c r="N160" s="12">
        <v>81693</v>
      </c>
      <c r="O160" s="14">
        <f t="shared" si="18"/>
        <v>0.86377045768915328</v>
      </c>
      <c r="P160" s="15">
        <v>968</v>
      </c>
      <c r="Q160" s="16">
        <f t="shared" si="19"/>
        <v>72.896694214876035</v>
      </c>
      <c r="R160" s="17" t="s">
        <v>2688</v>
      </c>
      <c r="S160" s="18" t="e">
        <f>ABS(#REF!-O160)*100</f>
        <v>#REF!</v>
      </c>
      <c r="T160" s="10" t="s">
        <v>2200</v>
      </c>
      <c r="U160" s="10" t="s">
        <v>36</v>
      </c>
      <c r="V160" s="12">
        <v>10000</v>
      </c>
      <c r="W160" s="10" t="s">
        <v>31</v>
      </c>
      <c r="X160" s="10" t="s">
        <v>2689</v>
      </c>
      <c r="Y160" s="10" t="s">
        <v>33</v>
      </c>
      <c r="Z160" s="10">
        <v>50</v>
      </c>
    </row>
    <row r="161" spans="1:26" x14ac:dyDescent="0.3">
      <c r="A161" s="67" t="s">
        <v>2688</v>
      </c>
      <c r="B161" s="10" t="s">
        <v>2728</v>
      </c>
      <c r="C161" s="10" t="s">
        <v>2729</v>
      </c>
      <c r="D161" s="11">
        <v>45266</v>
      </c>
      <c r="E161" s="12">
        <v>80000</v>
      </c>
      <c r="F161" s="10" t="s">
        <v>27</v>
      </c>
      <c r="G161" s="10" t="s">
        <v>28</v>
      </c>
      <c r="H161" s="12">
        <v>80000</v>
      </c>
      <c r="I161" s="12">
        <v>28800</v>
      </c>
      <c r="J161" s="13">
        <f t="shared" si="16"/>
        <v>36</v>
      </c>
      <c r="K161" s="12">
        <v>77600</v>
      </c>
      <c r="L161" s="12">
        <v>10286</v>
      </c>
      <c r="M161" s="12">
        <f t="shared" si="17"/>
        <v>69714</v>
      </c>
      <c r="N161" s="12">
        <v>77819</v>
      </c>
      <c r="O161" s="14">
        <f t="shared" si="18"/>
        <v>0.89584805767229081</v>
      </c>
      <c r="P161" s="15">
        <v>968</v>
      </c>
      <c r="Q161" s="16">
        <f t="shared" si="19"/>
        <v>72.018595041322314</v>
      </c>
      <c r="R161" s="17" t="s">
        <v>2688</v>
      </c>
      <c r="S161" s="18" t="e">
        <f>ABS(#REF!-O161)*100</f>
        <v>#REF!</v>
      </c>
      <c r="T161" s="10" t="s">
        <v>2200</v>
      </c>
      <c r="U161" s="10" t="s">
        <v>36</v>
      </c>
      <c r="V161" s="12">
        <v>10000</v>
      </c>
      <c r="W161" s="10" t="s">
        <v>31</v>
      </c>
      <c r="X161" s="10" t="s">
        <v>2689</v>
      </c>
      <c r="Y161" s="10" t="s">
        <v>33</v>
      </c>
      <c r="Z161" s="10">
        <v>50</v>
      </c>
    </row>
    <row r="162" spans="1:26" x14ac:dyDescent="0.3">
      <c r="A162" s="66" t="s">
        <v>2252</v>
      </c>
      <c r="B162" s="19" t="s">
        <v>2264</v>
      </c>
      <c r="C162" s="19" t="s">
        <v>2265</v>
      </c>
      <c r="D162" s="20">
        <v>45112</v>
      </c>
      <c r="E162" s="21">
        <v>235000</v>
      </c>
      <c r="F162" s="19" t="s">
        <v>27</v>
      </c>
      <c r="G162" s="19" t="s">
        <v>28</v>
      </c>
      <c r="H162" s="21">
        <v>235000</v>
      </c>
      <c r="I162" s="21">
        <v>99800</v>
      </c>
      <c r="J162" s="22">
        <f t="shared" si="16"/>
        <v>42.468085106382979</v>
      </c>
      <c r="K162" s="21">
        <v>236751</v>
      </c>
      <c r="L162" s="21">
        <v>20000</v>
      </c>
      <c r="M162" s="21">
        <f t="shared" si="17"/>
        <v>215000</v>
      </c>
      <c r="N162" s="21">
        <v>238187</v>
      </c>
      <c r="O162" s="23">
        <f t="shared" si="18"/>
        <v>0.90265211787377142</v>
      </c>
      <c r="P162" s="24">
        <v>1460</v>
      </c>
      <c r="Q162" s="25">
        <f t="shared" si="19"/>
        <v>147.26027397260273</v>
      </c>
      <c r="R162" s="26" t="s">
        <v>2252</v>
      </c>
      <c r="S162" s="27">
        <f>ABS(O260-O162)*100</f>
        <v>90.26521178737714</v>
      </c>
      <c r="T162" s="19" t="s">
        <v>1194</v>
      </c>
      <c r="U162" s="19" t="s">
        <v>36</v>
      </c>
      <c r="V162" s="21">
        <v>20000</v>
      </c>
      <c r="W162" s="19" t="s">
        <v>31</v>
      </c>
      <c r="X162" s="19" t="s">
        <v>2253</v>
      </c>
      <c r="Y162" s="19" t="s">
        <v>33</v>
      </c>
      <c r="Z162" s="19">
        <v>81</v>
      </c>
    </row>
    <row r="163" spans="1:26" x14ac:dyDescent="0.3">
      <c r="A163" s="66" t="s">
        <v>2688</v>
      </c>
      <c r="B163" s="19" t="s">
        <v>2690</v>
      </c>
      <c r="C163" s="19" t="s">
        <v>2691</v>
      </c>
      <c r="D163" s="20">
        <v>45428</v>
      </c>
      <c r="E163" s="21">
        <v>82000</v>
      </c>
      <c r="F163" s="19" t="s">
        <v>27</v>
      </c>
      <c r="G163" s="19" t="s">
        <v>28</v>
      </c>
      <c r="H163" s="21">
        <v>82000</v>
      </c>
      <c r="I163" s="21">
        <v>35700</v>
      </c>
      <c r="J163" s="22">
        <f t="shared" si="16"/>
        <v>43.536585365853661</v>
      </c>
      <c r="K163" s="21">
        <v>78570</v>
      </c>
      <c r="L163" s="21">
        <v>10286</v>
      </c>
      <c r="M163" s="21">
        <f t="shared" si="17"/>
        <v>71714</v>
      </c>
      <c r="N163" s="21">
        <v>78941</v>
      </c>
      <c r="O163" s="23">
        <f t="shared" si="18"/>
        <v>0.908450615016278</v>
      </c>
      <c r="P163" s="24">
        <v>968</v>
      </c>
      <c r="Q163" s="25">
        <f t="shared" si="19"/>
        <v>74.084710743801651</v>
      </c>
      <c r="R163" s="26" t="s">
        <v>2688</v>
      </c>
      <c r="S163" s="27" t="e">
        <f>ABS(#REF!-O163)*100</f>
        <v>#REF!</v>
      </c>
      <c r="T163" s="19" t="s">
        <v>2200</v>
      </c>
      <c r="U163" s="19" t="s">
        <v>31</v>
      </c>
      <c r="V163" s="21">
        <v>10000</v>
      </c>
      <c r="W163" s="19" t="s">
        <v>31</v>
      </c>
      <c r="X163" s="19" t="s">
        <v>2689</v>
      </c>
      <c r="Y163" s="19" t="s">
        <v>33</v>
      </c>
      <c r="Z163" s="19">
        <v>50</v>
      </c>
    </row>
    <row r="164" spans="1:26" x14ac:dyDescent="0.3">
      <c r="A164" s="66" t="s">
        <v>2688</v>
      </c>
      <c r="B164" s="19" t="s">
        <v>2700</v>
      </c>
      <c r="C164" s="19" t="s">
        <v>2701</v>
      </c>
      <c r="D164" s="20">
        <v>45531</v>
      </c>
      <c r="E164" s="21">
        <v>85000</v>
      </c>
      <c r="F164" s="19" t="s">
        <v>27</v>
      </c>
      <c r="G164" s="19" t="s">
        <v>28</v>
      </c>
      <c r="H164" s="21">
        <v>85000</v>
      </c>
      <c r="I164" s="21">
        <v>36700</v>
      </c>
      <c r="J164" s="22">
        <f t="shared" si="16"/>
        <v>43.176470588235297</v>
      </c>
      <c r="K164" s="21">
        <v>81055</v>
      </c>
      <c r="L164" s="21">
        <v>10429</v>
      </c>
      <c r="M164" s="21">
        <f t="shared" si="17"/>
        <v>74571</v>
      </c>
      <c r="N164" s="21">
        <v>81648</v>
      </c>
      <c r="O164" s="23">
        <f t="shared" si="18"/>
        <v>0.91332304526748975</v>
      </c>
      <c r="P164" s="24">
        <v>1008</v>
      </c>
      <c r="Q164" s="25">
        <f t="shared" si="19"/>
        <v>73.979166666666671</v>
      </c>
      <c r="R164" s="26" t="s">
        <v>2688</v>
      </c>
      <c r="S164" s="27" t="e">
        <f>ABS(#REF!-O164)*100</f>
        <v>#REF!</v>
      </c>
      <c r="T164" s="19" t="s">
        <v>2200</v>
      </c>
      <c r="U164" s="19" t="s">
        <v>36</v>
      </c>
      <c r="V164" s="21">
        <v>10000</v>
      </c>
      <c r="W164" s="19" t="s">
        <v>31</v>
      </c>
      <c r="X164" s="19" t="s">
        <v>2689</v>
      </c>
      <c r="Y164" s="19" t="s">
        <v>33</v>
      </c>
      <c r="Z164" s="19">
        <v>50</v>
      </c>
    </row>
    <row r="165" spans="1:26" x14ac:dyDescent="0.3">
      <c r="A165" s="67" t="s">
        <v>2688</v>
      </c>
      <c r="B165" s="10" t="s">
        <v>2702</v>
      </c>
      <c r="C165" s="10" t="s">
        <v>2703</v>
      </c>
      <c r="D165" s="11">
        <v>45645</v>
      </c>
      <c r="E165" s="12">
        <v>85000</v>
      </c>
      <c r="F165" s="10" t="s">
        <v>27</v>
      </c>
      <c r="G165" s="10" t="s">
        <v>28</v>
      </c>
      <c r="H165" s="12">
        <v>85000</v>
      </c>
      <c r="I165" s="12">
        <v>36500</v>
      </c>
      <c r="J165" s="13">
        <f t="shared" si="16"/>
        <v>42.941176470588232</v>
      </c>
      <c r="K165" s="12">
        <v>80475</v>
      </c>
      <c r="L165" s="12">
        <v>10429</v>
      </c>
      <c r="M165" s="12">
        <f t="shared" si="17"/>
        <v>74571</v>
      </c>
      <c r="N165" s="12">
        <v>80978</v>
      </c>
      <c r="O165" s="14">
        <f t="shared" si="18"/>
        <v>0.92087974511595738</v>
      </c>
      <c r="P165" s="15">
        <v>1032</v>
      </c>
      <c r="Q165" s="16">
        <f t="shared" si="19"/>
        <v>72.258720930232556</v>
      </c>
      <c r="R165" s="17" t="s">
        <v>2688</v>
      </c>
      <c r="S165" s="18" t="e">
        <f>ABS(#REF!-O165)*100</f>
        <v>#REF!</v>
      </c>
      <c r="T165" s="10" t="s">
        <v>2200</v>
      </c>
      <c r="U165" s="10" t="s">
        <v>31</v>
      </c>
      <c r="V165" s="12">
        <v>10000</v>
      </c>
      <c r="W165" s="10" t="s">
        <v>31</v>
      </c>
      <c r="X165" s="10" t="s">
        <v>2689</v>
      </c>
      <c r="Y165" s="10" t="s">
        <v>33</v>
      </c>
      <c r="Z165" s="10">
        <v>50</v>
      </c>
    </row>
    <row r="166" spans="1:26" x14ac:dyDescent="0.3">
      <c r="A166" s="66" t="s">
        <v>2252</v>
      </c>
      <c r="B166" s="19" t="s">
        <v>2256</v>
      </c>
      <c r="C166" s="19" t="s">
        <v>2257</v>
      </c>
      <c r="D166" s="20">
        <v>45226</v>
      </c>
      <c r="E166" s="21">
        <v>228000</v>
      </c>
      <c r="F166" s="19" t="s">
        <v>27</v>
      </c>
      <c r="G166" s="19" t="s">
        <v>28</v>
      </c>
      <c r="H166" s="21">
        <v>228000</v>
      </c>
      <c r="I166" s="21">
        <v>94600</v>
      </c>
      <c r="J166" s="22">
        <f t="shared" si="16"/>
        <v>41.491228070175438</v>
      </c>
      <c r="K166" s="21">
        <v>224193</v>
      </c>
      <c r="L166" s="21">
        <v>20000</v>
      </c>
      <c r="M166" s="21">
        <f t="shared" si="17"/>
        <v>208000</v>
      </c>
      <c r="N166" s="21">
        <v>224387</v>
      </c>
      <c r="O166" s="23">
        <f t="shared" si="18"/>
        <v>0.92696992249996657</v>
      </c>
      <c r="P166" s="24">
        <v>1384</v>
      </c>
      <c r="Q166" s="25">
        <f t="shared" si="19"/>
        <v>150.28901734104045</v>
      </c>
      <c r="R166" s="26" t="s">
        <v>2252</v>
      </c>
      <c r="S166" s="27">
        <f>ABS(O268-O166)*100</f>
        <v>92.696992249996654</v>
      </c>
      <c r="T166" s="19" t="s">
        <v>1194</v>
      </c>
      <c r="U166" s="19" t="s">
        <v>36</v>
      </c>
      <c r="V166" s="21">
        <v>20000</v>
      </c>
      <c r="W166" s="19" t="s">
        <v>31</v>
      </c>
      <c r="X166" s="19" t="s">
        <v>2253</v>
      </c>
      <c r="Y166" s="19" t="s">
        <v>33</v>
      </c>
      <c r="Z166" s="19">
        <v>80</v>
      </c>
    </row>
    <row r="167" spans="1:26" x14ac:dyDescent="0.3">
      <c r="A167" s="66" t="s">
        <v>2688</v>
      </c>
      <c r="B167" s="19" t="s">
        <v>2732</v>
      </c>
      <c r="C167" s="19" t="s">
        <v>2733</v>
      </c>
      <c r="D167" s="20">
        <v>45394</v>
      </c>
      <c r="E167" s="21">
        <v>88000</v>
      </c>
      <c r="F167" s="19" t="s">
        <v>27</v>
      </c>
      <c r="G167" s="19" t="s">
        <v>28</v>
      </c>
      <c r="H167" s="21">
        <v>88000</v>
      </c>
      <c r="I167" s="21">
        <v>38600</v>
      </c>
      <c r="J167" s="22">
        <f t="shared" si="16"/>
        <v>43.863636363636367</v>
      </c>
      <c r="K167" s="21">
        <v>82703</v>
      </c>
      <c r="L167" s="21">
        <v>10429</v>
      </c>
      <c r="M167" s="21">
        <f t="shared" si="17"/>
        <v>77571</v>
      </c>
      <c r="N167" s="21">
        <v>83553</v>
      </c>
      <c r="O167" s="23">
        <f t="shared" si="18"/>
        <v>0.92840472514451899</v>
      </c>
      <c r="P167" s="24">
        <v>1008</v>
      </c>
      <c r="Q167" s="25">
        <f t="shared" si="19"/>
        <v>76.955357142857139</v>
      </c>
      <c r="R167" s="26" t="s">
        <v>2688</v>
      </c>
      <c r="S167" s="27" t="e">
        <f>ABS(#REF!-O167)*100</f>
        <v>#REF!</v>
      </c>
      <c r="T167" s="19" t="s">
        <v>2200</v>
      </c>
      <c r="U167" s="19" t="s">
        <v>36</v>
      </c>
      <c r="V167" s="21">
        <v>10000</v>
      </c>
      <c r="W167" s="19" t="s">
        <v>31</v>
      </c>
      <c r="X167" s="19" t="s">
        <v>2689</v>
      </c>
      <c r="Y167" s="19" t="s">
        <v>33</v>
      </c>
      <c r="Z167" s="19">
        <v>50</v>
      </c>
    </row>
    <row r="168" spans="1:26" x14ac:dyDescent="0.3">
      <c r="A168" s="67" t="s">
        <v>2688</v>
      </c>
      <c r="B168" s="10" t="s">
        <v>2694</v>
      </c>
      <c r="C168" s="10" t="s">
        <v>2695</v>
      </c>
      <c r="D168" s="11">
        <v>45202</v>
      </c>
      <c r="E168" s="12">
        <v>83500</v>
      </c>
      <c r="F168" s="10" t="s">
        <v>27</v>
      </c>
      <c r="G168" s="10" t="s">
        <v>28</v>
      </c>
      <c r="H168" s="12">
        <v>83500</v>
      </c>
      <c r="I168" s="12">
        <v>28800</v>
      </c>
      <c r="J168" s="13">
        <f t="shared" si="16"/>
        <v>34.491017964071858</v>
      </c>
      <c r="K168" s="12">
        <v>77600</v>
      </c>
      <c r="L168" s="12">
        <v>10286</v>
      </c>
      <c r="M168" s="12">
        <f t="shared" si="17"/>
        <v>73214</v>
      </c>
      <c r="N168" s="12">
        <v>77819</v>
      </c>
      <c r="O168" s="14">
        <f t="shared" si="18"/>
        <v>0.94082422030609492</v>
      </c>
      <c r="P168" s="15">
        <v>968</v>
      </c>
      <c r="Q168" s="16">
        <f t="shared" si="19"/>
        <v>75.634297520661164</v>
      </c>
      <c r="R168" s="17" t="s">
        <v>2688</v>
      </c>
      <c r="S168" s="18" t="e">
        <f>ABS(#REF!-O168)*100</f>
        <v>#REF!</v>
      </c>
      <c r="T168" s="10" t="s">
        <v>2200</v>
      </c>
      <c r="U168" s="10" t="s">
        <v>36</v>
      </c>
      <c r="V168" s="12">
        <v>10000</v>
      </c>
      <c r="W168" s="10" t="s">
        <v>31</v>
      </c>
      <c r="X168" s="10" t="s">
        <v>2689</v>
      </c>
      <c r="Y168" s="10" t="s">
        <v>33</v>
      </c>
      <c r="Z168" s="10">
        <v>50</v>
      </c>
    </row>
    <row r="169" spans="1:26" x14ac:dyDescent="0.3">
      <c r="A169" s="67" t="s">
        <v>2252</v>
      </c>
      <c r="B169" s="10" t="s">
        <v>2266</v>
      </c>
      <c r="C169" s="10" t="s">
        <v>2267</v>
      </c>
      <c r="D169" s="11">
        <v>45534</v>
      </c>
      <c r="E169" s="12">
        <v>235000</v>
      </c>
      <c r="F169" s="10" t="s">
        <v>27</v>
      </c>
      <c r="G169" s="10" t="s">
        <v>28</v>
      </c>
      <c r="H169" s="12">
        <v>235000</v>
      </c>
      <c r="I169" s="12">
        <v>102500</v>
      </c>
      <c r="J169" s="13">
        <f t="shared" si="16"/>
        <v>43.61702127659575</v>
      </c>
      <c r="K169" s="12">
        <v>226828</v>
      </c>
      <c r="L169" s="12">
        <v>20000</v>
      </c>
      <c r="M169" s="12">
        <f t="shared" si="17"/>
        <v>215000</v>
      </c>
      <c r="N169" s="12">
        <v>227283</v>
      </c>
      <c r="O169" s="14">
        <f t="shared" si="18"/>
        <v>0.94595724273262849</v>
      </c>
      <c r="P169" s="15">
        <v>1384</v>
      </c>
      <c r="Q169" s="16">
        <f t="shared" si="19"/>
        <v>155.34682080924856</v>
      </c>
      <c r="R169" s="17" t="s">
        <v>2252</v>
      </c>
      <c r="S169" s="18">
        <f>ABS(O266-O169)*100</f>
        <v>94.595724273262846</v>
      </c>
      <c r="T169" s="10" t="s">
        <v>1194</v>
      </c>
      <c r="U169" s="10" t="s">
        <v>36</v>
      </c>
      <c r="V169" s="12">
        <v>20000</v>
      </c>
      <c r="W169" s="10" t="s">
        <v>31</v>
      </c>
      <c r="X169" s="10" t="s">
        <v>2253</v>
      </c>
      <c r="Y169" s="10" t="s">
        <v>33</v>
      </c>
      <c r="Z169" s="10">
        <v>81</v>
      </c>
    </row>
    <row r="170" spans="1:26" x14ac:dyDescent="0.3">
      <c r="A170" s="67" t="s">
        <v>2688</v>
      </c>
      <c r="B170" s="10" t="s">
        <v>2710</v>
      </c>
      <c r="C170" s="10" t="s">
        <v>2711</v>
      </c>
      <c r="D170" s="11">
        <v>45247</v>
      </c>
      <c r="E170" s="12">
        <v>85000</v>
      </c>
      <c r="F170" s="10" t="s">
        <v>27</v>
      </c>
      <c r="G170" s="10" t="s">
        <v>28</v>
      </c>
      <c r="H170" s="12">
        <v>85000</v>
      </c>
      <c r="I170" s="12">
        <v>29100</v>
      </c>
      <c r="J170" s="13">
        <f t="shared" si="16"/>
        <v>34.235294117647058</v>
      </c>
      <c r="K170" s="12">
        <v>78570</v>
      </c>
      <c r="L170" s="12">
        <v>10286</v>
      </c>
      <c r="M170" s="12">
        <f t="shared" si="17"/>
        <v>74714</v>
      </c>
      <c r="N170" s="12">
        <v>78941</v>
      </c>
      <c r="O170" s="14">
        <f t="shared" si="18"/>
        <v>0.94645368059690149</v>
      </c>
      <c r="P170" s="15">
        <v>968</v>
      </c>
      <c r="Q170" s="16">
        <f t="shared" si="19"/>
        <v>77.183884297520663</v>
      </c>
      <c r="R170" s="17" t="s">
        <v>2688</v>
      </c>
      <c r="S170" s="18" t="e">
        <f>ABS(#REF!-O170)*100</f>
        <v>#REF!</v>
      </c>
      <c r="T170" s="10" t="s">
        <v>2200</v>
      </c>
      <c r="U170" s="10" t="s">
        <v>36</v>
      </c>
      <c r="V170" s="12">
        <v>10000</v>
      </c>
      <c r="W170" s="10" t="s">
        <v>31</v>
      </c>
      <c r="X170" s="10" t="s">
        <v>2689</v>
      </c>
      <c r="Y170" s="10" t="s">
        <v>33</v>
      </c>
      <c r="Z170" s="10">
        <v>50</v>
      </c>
    </row>
    <row r="171" spans="1:26" x14ac:dyDescent="0.3">
      <c r="A171" s="66" t="s">
        <v>2252</v>
      </c>
      <c r="B171" s="19" t="s">
        <v>2262</v>
      </c>
      <c r="C171" s="19" t="s">
        <v>2263</v>
      </c>
      <c r="D171" s="20">
        <v>45097</v>
      </c>
      <c r="E171" s="21">
        <v>232000</v>
      </c>
      <c r="F171" s="19" t="s">
        <v>27</v>
      </c>
      <c r="G171" s="19" t="s">
        <v>28</v>
      </c>
      <c r="H171" s="21">
        <v>232000</v>
      </c>
      <c r="I171" s="21">
        <v>0</v>
      </c>
      <c r="J171" s="22">
        <f t="shared" si="16"/>
        <v>0</v>
      </c>
      <c r="K171" s="21">
        <v>223623</v>
      </c>
      <c r="L171" s="21">
        <v>20000</v>
      </c>
      <c r="M171" s="21">
        <f t="shared" si="17"/>
        <v>212000</v>
      </c>
      <c r="N171" s="21">
        <v>223761</v>
      </c>
      <c r="O171" s="23">
        <f t="shared" si="18"/>
        <v>0.94743945549045638</v>
      </c>
      <c r="P171" s="24">
        <v>1384</v>
      </c>
      <c r="Q171" s="25">
        <f t="shared" si="19"/>
        <v>153.17919075144508</v>
      </c>
      <c r="R171" s="26" t="s">
        <v>2252</v>
      </c>
      <c r="S171" s="27">
        <f>ABS(O270-O171)*100</f>
        <v>94.743945549045634</v>
      </c>
      <c r="T171" s="19" t="s">
        <v>1194</v>
      </c>
      <c r="U171" s="19" t="s">
        <v>1222</v>
      </c>
      <c r="V171" s="21">
        <v>20000</v>
      </c>
      <c r="W171" s="19" t="s">
        <v>31</v>
      </c>
      <c r="X171" s="19" t="s">
        <v>2253</v>
      </c>
      <c r="Y171" s="19" t="s">
        <v>33</v>
      </c>
      <c r="Z171" s="19">
        <v>80</v>
      </c>
    </row>
    <row r="172" spans="1:26" x14ac:dyDescent="0.3">
      <c r="A172" s="66" t="s">
        <v>2252</v>
      </c>
      <c r="B172" s="19" t="s">
        <v>2254</v>
      </c>
      <c r="C172" s="19" t="s">
        <v>2255</v>
      </c>
      <c r="D172" s="20">
        <v>45373</v>
      </c>
      <c r="E172" s="21">
        <v>245000</v>
      </c>
      <c r="F172" s="19" t="s">
        <v>27</v>
      </c>
      <c r="G172" s="19" t="s">
        <v>28</v>
      </c>
      <c r="H172" s="21">
        <v>245000</v>
      </c>
      <c r="I172" s="21">
        <v>98700</v>
      </c>
      <c r="J172" s="22">
        <f t="shared" si="16"/>
        <v>40.285714285714285</v>
      </c>
      <c r="K172" s="21">
        <v>233989</v>
      </c>
      <c r="L172" s="21">
        <v>20000</v>
      </c>
      <c r="M172" s="21">
        <f t="shared" si="17"/>
        <v>225000</v>
      </c>
      <c r="N172" s="21">
        <v>235152</v>
      </c>
      <c r="O172" s="23">
        <f t="shared" si="18"/>
        <v>0.95682792406613593</v>
      </c>
      <c r="P172" s="24">
        <v>1460</v>
      </c>
      <c r="Q172" s="25">
        <f t="shared" si="19"/>
        <v>154.10958904109589</v>
      </c>
      <c r="R172" s="26" t="s">
        <v>2252</v>
      </c>
      <c r="S172" s="27">
        <f>ABS(O275-O172)*100</f>
        <v>95.682792406613586</v>
      </c>
      <c r="T172" s="19" t="s">
        <v>1194</v>
      </c>
      <c r="U172" s="19" t="s">
        <v>36</v>
      </c>
      <c r="V172" s="21">
        <v>20000</v>
      </c>
      <c r="W172" s="19" t="s">
        <v>31</v>
      </c>
      <c r="X172" s="19" t="s">
        <v>2253</v>
      </c>
      <c r="Y172" s="19" t="s">
        <v>33</v>
      </c>
      <c r="Z172" s="19">
        <v>80</v>
      </c>
    </row>
    <row r="173" spans="1:26" x14ac:dyDescent="0.3">
      <c r="A173" s="66" t="s">
        <v>2688</v>
      </c>
      <c r="B173" s="19" t="s">
        <v>2708</v>
      </c>
      <c r="C173" s="19" t="s">
        <v>2709</v>
      </c>
      <c r="D173" s="20">
        <v>45246</v>
      </c>
      <c r="E173" s="21">
        <v>85000</v>
      </c>
      <c r="F173" s="19" t="s">
        <v>27</v>
      </c>
      <c r="G173" s="19" t="s">
        <v>28</v>
      </c>
      <c r="H173" s="21">
        <v>85000</v>
      </c>
      <c r="I173" s="21">
        <v>28800</v>
      </c>
      <c r="J173" s="22">
        <f t="shared" si="16"/>
        <v>33.882352941176471</v>
      </c>
      <c r="K173" s="21">
        <v>77600</v>
      </c>
      <c r="L173" s="21">
        <v>10286</v>
      </c>
      <c r="M173" s="21">
        <f t="shared" si="17"/>
        <v>74714</v>
      </c>
      <c r="N173" s="21">
        <v>77819</v>
      </c>
      <c r="O173" s="23">
        <f t="shared" si="18"/>
        <v>0.96009971857772525</v>
      </c>
      <c r="P173" s="24">
        <v>968</v>
      </c>
      <c r="Q173" s="25">
        <f t="shared" si="19"/>
        <v>77.183884297520663</v>
      </c>
      <c r="R173" s="26" t="s">
        <v>2688</v>
      </c>
      <c r="S173" s="27" t="e">
        <f>ABS(#REF!-O173)*100</f>
        <v>#REF!</v>
      </c>
      <c r="T173" s="19" t="s">
        <v>2200</v>
      </c>
      <c r="U173" s="19" t="s">
        <v>36</v>
      </c>
      <c r="V173" s="21">
        <v>10000</v>
      </c>
      <c r="W173" s="19" t="s">
        <v>31</v>
      </c>
      <c r="X173" s="19" t="s">
        <v>2689</v>
      </c>
      <c r="Y173" s="19" t="s">
        <v>33</v>
      </c>
      <c r="Z173" s="19">
        <v>50</v>
      </c>
    </row>
    <row r="174" spans="1:26" x14ac:dyDescent="0.3">
      <c r="A174" s="67" t="s">
        <v>2252</v>
      </c>
      <c r="B174" s="10" t="s">
        <v>2268</v>
      </c>
      <c r="C174" s="10" t="s">
        <v>2269</v>
      </c>
      <c r="D174" s="11">
        <v>45712</v>
      </c>
      <c r="E174" s="12">
        <v>239900</v>
      </c>
      <c r="F174" s="10" t="s">
        <v>27</v>
      </c>
      <c r="G174" s="10" t="s">
        <v>28</v>
      </c>
      <c r="H174" s="12">
        <v>239900</v>
      </c>
      <c r="I174" s="12">
        <v>101900</v>
      </c>
      <c r="J174" s="13">
        <f t="shared" si="16"/>
        <v>42.476031679866608</v>
      </c>
      <c r="K174" s="12">
        <v>225378</v>
      </c>
      <c r="L174" s="12">
        <v>20000</v>
      </c>
      <c r="M174" s="12">
        <f t="shared" si="17"/>
        <v>219900</v>
      </c>
      <c r="N174" s="12">
        <v>225690</v>
      </c>
      <c r="O174" s="14">
        <f t="shared" si="18"/>
        <v>0.9743453409544065</v>
      </c>
      <c r="P174" s="15">
        <v>1384</v>
      </c>
      <c r="Q174" s="16">
        <f t="shared" si="19"/>
        <v>158.88728323699422</v>
      </c>
      <c r="R174" s="17" t="s">
        <v>2252</v>
      </c>
      <c r="S174" s="18">
        <f>ABS(O270-O174)*100</f>
        <v>97.434534095440654</v>
      </c>
      <c r="T174" s="10" t="s">
        <v>1194</v>
      </c>
      <c r="U174" s="10" t="s">
        <v>31</v>
      </c>
      <c r="V174" s="12">
        <v>20000</v>
      </c>
      <c r="W174" s="10" t="s">
        <v>31</v>
      </c>
      <c r="X174" s="10" t="s">
        <v>2253</v>
      </c>
      <c r="Y174" s="10" t="s">
        <v>33</v>
      </c>
      <c r="Z174" s="10">
        <v>80</v>
      </c>
    </row>
    <row r="175" spans="1:26" x14ac:dyDescent="0.3">
      <c r="A175" s="67" t="s">
        <v>2688</v>
      </c>
      <c r="B175" s="10" t="s">
        <v>2712</v>
      </c>
      <c r="C175" s="10" t="s">
        <v>2713</v>
      </c>
      <c r="D175" s="11">
        <v>45411</v>
      </c>
      <c r="E175" s="12">
        <v>94000</v>
      </c>
      <c r="F175" s="10" t="s">
        <v>27</v>
      </c>
      <c r="G175" s="10" t="s">
        <v>28</v>
      </c>
      <c r="H175" s="12">
        <v>94000</v>
      </c>
      <c r="I175" s="12">
        <v>38600</v>
      </c>
      <c r="J175" s="13">
        <f t="shared" si="16"/>
        <v>41.063829787234042</v>
      </c>
      <c r="K175" s="12">
        <v>82703</v>
      </c>
      <c r="L175" s="12">
        <v>10429</v>
      </c>
      <c r="M175" s="12">
        <f t="shared" si="17"/>
        <v>83571</v>
      </c>
      <c r="N175" s="12">
        <v>83553</v>
      </c>
      <c r="O175" s="14">
        <f t="shared" si="18"/>
        <v>1.0002154321209293</v>
      </c>
      <c r="P175" s="15">
        <v>1008</v>
      </c>
      <c r="Q175" s="16">
        <f t="shared" si="19"/>
        <v>82.907738095238102</v>
      </c>
      <c r="R175" s="17" t="s">
        <v>2688</v>
      </c>
      <c r="S175" s="18" t="e">
        <f>ABS(#REF!-O175)*100</f>
        <v>#REF!</v>
      </c>
      <c r="T175" s="10" t="s">
        <v>2200</v>
      </c>
      <c r="U175" s="10" t="s">
        <v>36</v>
      </c>
      <c r="V175" s="12">
        <v>10000</v>
      </c>
      <c r="W175" s="10" t="s">
        <v>31</v>
      </c>
      <c r="X175" s="10" t="s">
        <v>2689</v>
      </c>
      <c r="Y175" s="10" t="s">
        <v>33</v>
      </c>
      <c r="Z175" s="10">
        <v>50</v>
      </c>
    </row>
    <row r="176" spans="1:26" x14ac:dyDescent="0.3">
      <c r="A176" s="67" t="s">
        <v>2252</v>
      </c>
      <c r="B176" s="10" t="s">
        <v>2258</v>
      </c>
      <c r="C176" s="10" t="s">
        <v>2259</v>
      </c>
      <c r="D176" s="11">
        <v>45610</v>
      </c>
      <c r="E176" s="12">
        <v>260000</v>
      </c>
      <c r="F176" s="10" t="s">
        <v>27</v>
      </c>
      <c r="G176" s="10" t="s">
        <v>28</v>
      </c>
      <c r="H176" s="12">
        <v>260000</v>
      </c>
      <c r="I176" s="12">
        <v>105900</v>
      </c>
      <c r="J176" s="13">
        <f t="shared" si="16"/>
        <v>40.730769230769234</v>
      </c>
      <c r="K176" s="12">
        <v>234471</v>
      </c>
      <c r="L176" s="12">
        <v>20000</v>
      </c>
      <c r="M176" s="12">
        <f t="shared" si="17"/>
        <v>240000</v>
      </c>
      <c r="N176" s="12">
        <v>235682</v>
      </c>
      <c r="O176" s="14">
        <f t="shared" si="18"/>
        <v>1.0183212973413329</v>
      </c>
      <c r="P176" s="15">
        <v>1460</v>
      </c>
      <c r="Q176" s="16">
        <f t="shared" si="19"/>
        <v>164.38356164383561</v>
      </c>
      <c r="R176" s="17" t="s">
        <v>2252</v>
      </c>
      <c r="S176" s="18">
        <f>ABS(O277-O176)*100</f>
        <v>101.83212973413329</v>
      </c>
      <c r="T176" s="10" t="s">
        <v>1194</v>
      </c>
      <c r="U176" s="10" t="s">
        <v>31</v>
      </c>
      <c r="V176" s="12">
        <v>20000</v>
      </c>
      <c r="W176" s="10" t="s">
        <v>31</v>
      </c>
      <c r="X176" s="10" t="s">
        <v>2253</v>
      </c>
      <c r="Y176" s="10" t="s">
        <v>33</v>
      </c>
      <c r="Z176" s="10">
        <v>81</v>
      </c>
    </row>
    <row r="177" spans="1:26" x14ac:dyDescent="0.3">
      <c r="A177" s="66" t="s">
        <v>2688</v>
      </c>
      <c r="B177" s="19" t="s">
        <v>2692</v>
      </c>
      <c r="C177" s="19" t="s">
        <v>2693</v>
      </c>
      <c r="D177" s="20">
        <v>45582</v>
      </c>
      <c r="E177" s="21">
        <v>90000</v>
      </c>
      <c r="F177" s="19" t="s">
        <v>27</v>
      </c>
      <c r="G177" s="19" t="s">
        <v>28</v>
      </c>
      <c r="H177" s="21">
        <v>90000</v>
      </c>
      <c r="I177" s="21">
        <v>35200</v>
      </c>
      <c r="J177" s="22">
        <f t="shared" si="16"/>
        <v>39.111111111111114</v>
      </c>
      <c r="K177" s="21">
        <v>77600</v>
      </c>
      <c r="L177" s="21">
        <v>10286</v>
      </c>
      <c r="M177" s="21">
        <f t="shared" si="17"/>
        <v>79714</v>
      </c>
      <c r="N177" s="21">
        <v>77819</v>
      </c>
      <c r="O177" s="23">
        <f t="shared" si="18"/>
        <v>1.0243513794831596</v>
      </c>
      <c r="P177" s="24">
        <v>968</v>
      </c>
      <c r="Q177" s="25">
        <f t="shared" si="19"/>
        <v>82.349173553719012</v>
      </c>
      <c r="R177" s="26" t="s">
        <v>2688</v>
      </c>
      <c r="S177" s="27" t="e">
        <f>ABS(#REF!-O177)*100</f>
        <v>#REF!</v>
      </c>
      <c r="T177" s="19" t="s">
        <v>2200</v>
      </c>
      <c r="U177" s="19" t="s">
        <v>31</v>
      </c>
      <c r="V177" s="21">
        <v>10000</v>
      </c>
      <c r="W177" s="19" t="s">
        <v>31</v>
      </c>
      <c r="X177" s="19" t="s">
        <v>2689</v>
      </c>
      <c r="Y177" s="19" t="s">
        <v>33</v>
      </c>
      <c r="Z177" s="19">
        <v>50</v>
      </c>
    </row>
    <row r="178" spans="1:26" x14ac:dyDescent="0.3">
      <c r="A178" s="66" t="s">
        <v>2688</v>
      </c>
      <c r="B178" s="19" t="s">
        <v>2724</v>
      </c>
      <c r="C178" s="19" t="s">
        <v>2725</v>
      </c>
      <c r="D178" s="20">
        <v>45744</v>
      </c>
      <c r="E178" s="21">
        <v>100000</v>
      </c>
      <c r="F178" s="19" t="s">
        <v>27</v>
      </c>
      <c r="G178" s="19" t="s">
        <v>28</v>
      </c>
      <c r="H178" s="21">
        <v>100000</v>
      </c>
      <c r="I178" s="21">
        <v>40100</v>
      </c>
      <c r="J178" s="22">
        <f t="shared" si="16"/>
        <v>40.1</v>
      </c>
      <c r="K178" s="21">
        <v>85950</v>
      </c>
      <c r="L178" s="21">
        <v>10429</v>
      </c>
      <c r="M178" s="21">
        <f t="shared" si="17"/>
        <v>89571</v>
      </c>
      <c r="N178" s="21">
        <v>87307</v>
      </c>
      <c r="O178" s="23">
        <f t="shared" si="18"/>
        <v>1.0259314831571351</v>
      </c>
      <c r="P178" s="24">
        <v>1032</v>
      </c>
      <c r="Q178" s="25">
        <f t="shared" si="19"/>
        <v>86.793604651162795</v>
      </c>
      <c r="R178" s="26" t="s">
        <v>2688</v>
      </c>
      <c r="S178" s="27" t="e">
        <f>ABS(#REF!-O178)*100</f>
        <v>#REF!</v>
      </c>
      <c r="T178" s="19" t="s">
        <v>2200</v>
      </c>
      <c r="U178" s="19" t="s">
        <v>31</v>
      </c>
      <c r="V178" s="21">
        <v>10000</v>
      </c>
      <c r="W178" s="19" t="s">
        <v>31</v>
      </c>
      <c r="X178" s="19" t="s">
        <v>2689</v>
      </c>
      <c r="Y178" s="19" t="s">
        <v>33</v>
      </c>
      <c r="Z178" s="19">
        <v>50</v>
      </c>
    </row>
    <row r="179" spans="1:26" x14ac:dyDescent="0.3">
      <c r="A179" s="67" t="s">
        <v>2688</v>
      </c>
      <c r="B179" s="10" t="s">
        <v>2718</v>
      </c>
      <c r="C179" s="10" t="s">
        <v>2719</v>
      </c>
      <c r="D179" s="11">
        <v>45401</v>
      </c>
      <c r="E179" s="12">
        <v>97000</v>
      </c>
      <c r="F179" s="10" t="s">
        <v>27</v>
      </c>
      <c r="G179" s="10" t="s">
        <v>28</v>
      </c>
      <c r="H179" s="12">
        <v>97000</v>
      </c>
      <c r="I179" s="12">
        <v>38600</v>
      </c>
      <c r="J179" s="13">
        <f t="shared" si="16"/>
        <v>39.793814432989691</v>
      </c>
      <c r="K179" s="12">
        <v>82703</v>
      </c>
      <c r="L179" s="12">
        <v>10429</v>
      </c>
      <c r="M179" s="12">
        <f t="shared" si="17"/>
        <v>86571</v>
      </c>
      <c r="N179" s="12">
        <v>83553</v>
      </c>
      <c r="O179" s="14">
        <f t="shared" si="18"/>
        <v>1.0361207856091343</v>
      </c>
      <c r="P179" s="15">
        <v>1008</v>
      </c>
      <c r="Q179" s="16">
        <f t="shared" si="19"/>
        <v>85.883928571428569</v>
      </c>
      <c r="R179" s="17" t="s">
        <v>2688</v>
      </c>
      <c r="S179" s="18" t="e">
        <f>ABS(#REF!-O179)*100</f>
        <v>#REF!</v>
      </c>
      <c r="T179" s="10" t="s">
        <v>2200</v>
      </c>
      <c r="U179" s="10" t="s">
        <v>36</v>
      </c>
      <c r="V179" s="12">
        <v>10000</v>
      </c>
      <c r="W179" s="10" t="s">
        <v>31</v>
      </c>
      <c r="X179" s="10" t="s">
        <v>2689</v>
      </c>
      <c r="Y179" s="10" t="s">
        <v>33</v>
      </c>
      <c r="Z179" s="10">
        <v>50</v>
      </c>
    </row>
    <row r="180" spans="1:26" x14ac:dyDescent="0.3">
      <c r="A180" s="66" t="s">
        <v>2199</v>
      </c>
      <c r="B180" s="19" t="s">
        <v>2210</v>
      </c>
      <c r="C180" s="19" t="s">
        <v>2211</v>
      </c>
      <c r="D180" s="20">
        <v>45224</v>
      </c>
      <c r="E180" s="21">
        <v>95000</v>
      </c>
      <c r="F180" s="19" t="s">
        <v>27</v>
      </c>
      <c r="G180" s="19" t="s">
        <v>28</v>
      </c>
      <c r="H180" s="21">
        <v>95000</v>
      </c>
      <c r="I180" s="21">
        <v>39000</v>
      </c>
      <c r="J180" s="22">
        <f t="shared" si="16"/>
        <v>41.05263157894737</v>
      </c>
      <c r="K180" s="21">
        <v>102341</v>
      </c>
      <c r="L180" s="21">
        <v>10292</v>
      </c>
      <c r="M180" s="21">
        <f t="shared" si="17"/>
        <v>84708</v>
      </c>
      <c r="N180" s="21">
        <v>74533</v>
      </c>
      <c r="O180" s="23">
        <f t="shared" si="18"/>
        <v>1.1365167107187419</v>
      </c>
      <c r="P180" s="24">
        <v>1080</v>
      </c>
      <c r="Q180" s="25">
        <f t="shared" si="19"/>
        <v>78.433333333333337</v>
      </c>
      <c r="R180" s="26" t="s">
        <v>2199</v>
      </c>
      <c r="S180" s="27">
        <f>ABS(O302-O180)*100</f>
        <v>113.65167107187419</v>
      </c>
      <c r="T180" s="19" t="s">
        <v>2200</v>
      </c>
      <c r="U180" s="19" t="s">
        <v>36</v>
      </c>
      <c r="V180" s="21">
        <v>10000</v>
      </c>
      <c r="W180" s="19" t="s">
        <v>31</v>
      </c>
      <c r="X180" s="19" t="s">
        <v>2201</v>
      </c>
      <c r="Y180" s="19" t="s">
        <v>33</v>
      </c>
      <c r="Z180" s="19">
        <v>51</v>
      </c>
    </row>
    <row r="181" spans="1:26" x14ac:dyDescent="0.3">
      <c r="A181" s="66" t="s">
        <v>2252</v>
      </c>
      <c r="B181" s="19" t="s">
        <v>2270</v>
      </c>
      <c r="C181" s="19" t="s">
        <v>2271</v>
      </c>
      <c r="D181" s="20">
        <v>45519</v>
      </c>
      <c r="E181" s="21">
        <v>259900</v>
      </c>
      <c r="F181" s="19" t="s">
        <v>27</v>
      </c>
      <c r="G181" s="19" t="s">
        <v>28</v>
      </c>
      <c r="H181" s="21">
        <v>259900</v>
      </c>
      <c r="I181" s="21">
        <v>95000</v>
      </c>
      <c r="J181" s="22">
        <f t="shared" si="16"/>
        <v>36.552520200076955</v>
      </c>
      <c r="K181" s="21">
        <v>209873</v>
      </c>
      <c r="L181" s="21">
        <v>20000</v>
      </c>
      <c r="M181" s="21">
        <f t="shared" si="17"/>
        <v>239900</v>
      </c>
      <c r="N181" s="21">
        <v>208651</v>
      </c>
      <c r="O181" s="23">
        <f t="shared" si="18"/>
        <v>1.149766835529185</v>
      </c>
      <c r="P181" s="24">
        <v>1214</v>
      </c>
      <c r="Q181" s="25">
        <f t="shared" si="19"/>
        <v>197.61120263591434</v>
      </c>
      <c r="R181" s="26" t="s">
        <v>2252</v>
      </c>
      <c r="S181" s="27">
        <f>ABS(O276-O181)*100</f>
        <v>114.9766835529185</v>
      </c>
      <c r="T181" s="19" t="s">
        <v>1194</v>
      </c>
      <c r="U181" s="19" t="s">
        <v>36</v>
      </c>
      <c r="V181" s="21">
        <v>20000</v>
      </c>
      <c r="W181" s="19" t="s">
        <v>31</v>
      </c>
      <c r="X181" s="19" t="s">
        <v>2253</v>
      </c>
      <c r="Y181" s="19" t="s">
        <v>33</v>
      </c>
      <c r="Z181" s="19">
        <v>83</v>
      </c>
    </row>
    <row r="182" spans="1:26" x14ac:dyDescent="0.3">
      <c r="A182" s="67" t="s">
        <v>2199</v>
      </c>
      <c r="B182" s="10" t="s">
        <v>2206</v>
      </c>
      <c r="C182" s="10" t="s">
        <v>2207</v>
      </c>
      <c r="D182" s="11">
        <v>45455</v>
      </c>
      <c r="E182" s="12">
        <v>96000</v>
      </c>
      <c r="F182" s="10" t="s">
        <v>27</v>
      </c>
      <c r="G182" s="10" t="s">
        <v>28</v>
      </c>
      <c r="H182" s="12">
        <v>96000</v>
      </c>
      <c r="I182" s="12">
        <v>42000</v>
      </c>
      <c r="J182" s="13">
        <f t="shared" si="16"/>
        <v>43.75</v>
      </c>
      <c r="K182" s="12">
        <v>102341</v>
      </c>
      <c r="L182" s="12">
        <v>10292</v>
      </c>
      <c r="M182" s="12">
        <f t="shared" si="17"/>
        <v>85708</v>
      </c>
      <c r="N182" s="12">
        <v>74533</v>
      </c>
      <c r="O182" s="14">
        <f t="shared" si="18"/>
        <v>1.1499335864650557</v>
      </c>
      <c r="P182" s="15">
        <v>1080</v>
      </c>
      <c r="Q182" s="16">
        <f t="shared" si="19"/>
        <v>79.359259259259261</v>
      </c>
      <c r="R182" s="17" t="s">
        <v>2199</v>
      </c>
      <c r="S182" s="18">
        <f>ABS(O306-O182)*100</f>
        <v>114.99335864650557</v>
      </c>
      <c r="T182" s="10" t="s">
        <v>2200</v>
      </c>
      <c r="U182" s="10" t="s">
        <v>36</v>
      </c>
      <c r="V182" s="12">
        <v>10000</v>
      </c>
      <c r="W182" s="10" t="s">
        <v>31</v>
      </c>
      <c r="X182" s="10" t="s">
        <v>2201</v>
      </c>
      <c r="Y182" s="10" t="s">
        <v>33</v>
      </c>
      <c r="Z182" s="10">
        <v>51</v>
      </c>
    </row>
    <row r="183" spans="1:26" x14ac:dyDescent="0.3">
      <c r="A183" s="67" t="s">
        <v>2199</v>
      </c>
      <c r="B183" s="10" t="s">
        <v>2216</v>
      </c>
      <c r="C183" s="10" t="s">
        <v>2217</v>
      </c>
      <c r="D183" s="11">
        <v>45569</v>
      </c>
      <c r="E183" s="12">
        <v>100000</v>
      </c>
      <c r="F183" s="10" t="s">
        <v>27</v>
      </c>
      <c r="G183" s="10" t="s">
        <v>28</v>
      </c>
      <c r="H183" s="12">
        <v>100000</v>
      </c>
      <c r="I183" s="12">
        <v>42000</v>
      </c>
      <c r="J183" s="13">
        <f t="shared" si="16"/>
        <v>42</v>
      </c>
      <c r="K183" s="12">
        <v>102341</v>
      </c>
      <c r="L183" s="12">
        <v>10292</v>
      </c>
      <c r="M183" s="12">
        <f t="shared" si="17"/>
        <v>89708</v>
      </c>
      <c r="N183" s="12">
        <v>74533</v>
      </c>
      <c r="O183" s="14">
        <f t="shared" si="18"/>
        <v>1.2036010894503106</v>
      </c>
      <c r="P183" s="15">
        <v>1080</v>
      </c>
      <c r="Q183" s="16">
        <f t="shared" si="19"/>
        <v>83.062962962962956</v>
      </c>
      <c r="R183" s="17" t="s">
        <v>2199</v>
      </c>
      <c r="S183" s="18">
        <f>ABS(O302-O183)*100</f>
        <v>120.36010894503106</v>
      </c>
      <c r="T183" s="10" t="s">
        <v>2200</v>
      </c>
      <c r="U183" s="10" t="s">
        <v>36</v>
      </c>
      <c r="V183" s="12">
        <v>10000</v>
      </c>
      <c r="W183" s="10" t="s">
        <v>31</v>
      </c>
      <c r="X183" s="10" t="s">
        <v>2201</v>
      </c>
      <c r="Y183" s="10" t="s">
        <v>33</v>
      </c>
      <c r="Z183" s="10">
        <v>51</v>
      </c>
    </row>
    <row r="184" spans="1:26" x14ac:dyDescent="0.3">
      <c r="A184" s="66" t="s">
        <v>2199</v>
      </c>
      <c r="B184" s="19" t="s">
        <v>2218</v>
      </c>
      <c r="C184" s="19" t="s">
        <v>2219</v>
      </c>
      <c r="D184" s="20">
        <v>45504</v>
      </c>
      <c r="E184" s="21">
        <v>109900</v>
      </c>
      <c r="F184" s="19" t="s">
        <v>27</v>
      </c>
      <c r="G184" s="19" t="s">
        <v>28</v>
      </c>
      <c r="H184" s="21">
        <v>109900</v>
      </c>
      <c r="I184" s="21">
        <v>42000</v>
      </c>
      <c r="J184" s="22">
        <f t="shared" si="16"/>
        <v>38.216560509554142</v>
      </c>
      <c r="K184" s="21">
        <v>102341</v>
      </c>
      <c r="L184" s="21">
        <v>10292</v>
      </c>
      <c r="M184" s="21">
        <f t="shared" si="17"/>
        <v>99608</v>
      </c>
      <c r="N184" s="21">
        <v>74533</v>
      </c>
      <c r="O184" s="23">
        <f t="shared" si="18"/>
        <v>1.3364281593388163</v>
      </c>
      <c r="P184" s="24">
        <v>1080</v>
      </c>
      <c r="Q184" s="25">
        <f t="shared" si="19"/>
        <v>92.229629629629628</v>
      </c>
      <c r="R184" s="26" t="s">
        <v>2199</v>
      </c>
      <c r="S184" s="27">
        <f>ABS(O302-O184)*100</f>
        <v>133.64281593388162</v>
      </c>
      <c r="T184" s="19" t="s">
        <v>2200</v>
      </c>
      <c r="U184" s="19" t="s">
        <v>36</v>
      </c>
      <c r="V184" s="21">
        <v>10000</v>
      </c>
      <c r="W184" s="19" t="s">
        <v>31</v>
      </c>
      <c r="X184" s="19" t="s">
        <v>2201</v>
      </c>
      <c r="Y184" s="19" t="s">
        <v>33</v>
      </c>
      <c r="Z184" s="19">
        <v>51</v>
      </c>
    </row>
    <row r="185" spans="1:26" x14ac:dyDescent="0.3">
      <c r="A185" s="67" t="s">
        <v>2199</v>
      </c>
      <c r="B185" s="10" t="s">
        <v>2222</v>
      </c>
      <c r="C185" s="10" t="s">
        <v>2223</v>
      </c>
      <c r="D185" s="11">
        <v>45076</v>
      </c>
      <c r="E185" s="12">
        <v>110000</v>
      </c>
      <c r="F185" s="10" t="s">
        <v>27</v>
      </c>
      <c r="G185" s="10" t="s">
        <v>28</v>
      </c>
      <c r="H185" s="12">
        <v>110000</v>
      </c>
      <c r="I185" s="12">
        <v>39000</v>
      </c>
      <c r="J185" s="13">
        <f t="shared" si="16"/>
        <v>35.454545454545453</v>
      </c>
      <c r="K185" s="12">
        <v>102341</v>
      </c>
      <c r="L185" s="12">
        <v>10292</v>
      </c>
      <c r="M185" s="12">
        <f t="shared" si="17"/>
        <v>99708</v>
      </c>
      <c r="N185" s="12">
        <v>74533</v>
      </c>
      <c r="O185" s="14">
        <f t="shared" si="18"/>
        <v>1.3377698469134478</v>
      </c>
      <c r="P185" s="15">
        <v>1080</v>
      </c>
      <c r="Q185" s="16">
        <f t="shared" si="19"/>
        <v>92.322222222222223</v>
      </c>
      <c r="R185" s="17" t="s">
        <v>2199</v>
      </c>
      <c r="S185" s="18">
        <f>ABS(O300-O185)*100</f>
        <v>133.77698469134478</v>
      </c>
      <c r="T185" s="10" t="s">
        <v>2200</v>
      </c>
      <c r="U185" s="10" t="s">
        <v>36</v>
      </c>
      <c r="V185" s="12">
        <v>10000</v>
      </c>
      <c r="W185" s="10" t="s">
        <v>31</v>
      </c>
      <c r="X185" s="10" t="s">
        <v>2201</v>
      </c>
      <c r="Y185" s="10" t="s">
        <v>33</v>
      </c>
      <c r="Z185" s="10">
        <v>51</v>
      </c>
    </row>
    <row r="186" spans="1:26" x14ac:dyDescent="0.3">
      <c r="A186" s="67" t="s">
        <v>2199</v>
      </c>
      <c r="B186" s="10" t="s">
        <v>2197</v>
      </c>
      <c r="C186" s="10" t="s">
        <v>2198</v>
      </c>
      <c r="D186" s="11">
        <v>45588</v>
      </c>
      <c r="E186" s="12">
        <v>115000</v>
      </c>
      <c r="F186" s="10" t="s">
        <v>27</v>
      </c>
      <c r="G186" s="10" t="s">
        <v>28</v>
      </c>
      <c r="H186" s="12">
        <v>115000</v>
      </c>
      <c r="I186" s="12">
        <v>42000</v>
      </c>
      <c r="J186" s="13">
        <f t="shared" si="16"/>
        <v>36.521739130434781</v>
      </c>
      <c r="K186" s="12">
        <v>102341</v>
      </c>
      <c r="L186" s="12">
        <v>10292</v>
      </c>
      <c r="M186" s="12">
        <f t="shared" si="17"/>
        <v>104708</v>
      </c>
      <c r="N186" s="12">
        <v>74533</v>
      </c>
      <c r="O186" s="14">
        <f t="shared" si="18"/>
        <v>1.4048542256450163</v>
      </c>
      <c r="P186" s="15">
        <v>1080</v>
      </c>
      <c r="Q186" s="16">
        <f t="shared" si="19"/>
        <v>96.951851851851856</v>
      </c>
      <c r="R186" s="17" t="s">
        <v>2199</v>
      </c>
      <c r="S186" s="18">
        <f>ABS(O313-O186)*100</f>
        <v>140.48542256450162</v>
      </c>
      <c r="T186" s="10" t="s">
        <v>2200</v>
      </c>
      <c r="U186" s="10" t="s">
        <v>31</v>
      </c>
      <c r="V186" s="12">
        <v>10000</v>
      </c>
      <c r="W186" s="10" t="s">
        <v>31</v>
      </c>
      <c r="X186" s="10" t="s">
        <v>2201</v>
      </c>
      <c r="Y186" s="10" t="s">
        <v>33</v>
      </c>
      <c r="Z186" s="10">
        <v>51</v>
      </c>
    </row>
    <row r="187" spans="1:26" x14ac:dyDescent="0.3">
      <c r="A187" s="67" t="s">
        <v>2199</v>
      </c>
      <c r="B187" s="10" t="s">
        <v>2220</v>
      </c>
      <c r="C187" s="10" t="s">
        <v>2221</v>
      </c>
      <c r="D187" s="11">
        <v>45594</v>
      </c>
      <c r="E187" s="12">
        <v>118500</v>
      </c>
      <c r="F187" s="10" t="s">
        <v>27</v>
      </c>
      <c r="G187" s="10" t="s">
        <v>28</v>
      </c>
      <c r="H187" s="12">
        <v>118500</v>
      </c>
      <c r="I187" s="12">
        <v>42000</v>
      </c>
      <c r="J187" s="13">
        <f t="shared" si="16"/>
        <v>35.443037974683541</v>
      </c>
      <c r="K187" s="12">
        <v>102341</v>
      </c>
      <c r="L187" s="12">
        <v>10292</v>
      </c>
      <c r="M187" s="12">
        <f t="shared" si="17"/>
        <v>108208</v>
      </c>
      <c r="N187" s="12">
        <v>74533</v>
      </c>
      <c r="O187" s="14">
        <f t="shared" si="18"/>
        <v>1.4518132907571144</v>
      </c>
      <c r="P187" s="15">
        <v>1080</v>
      </c>
      <c r="Q187" s="16">
        <f t="shared" si="19"/>
        <v>100.19259259259259</v>
      </c>
      <c r="R187" s="17" t="s">
        <v>2199</v>
      </c>
      <c r="S187" s="18">
        <f>ABS(O303-O187)*100</f>
        <v>145.18132907571143</v>
      </c>
      <c r="T187" s="10" t="s">
        <v>2200</v>
      </c>
      <c r="U187" s="10" t="s">
        <v>31</v>
      </c>
      <c r="V187" s="12">
        <v>10000</v>
      </c>
      <c r="W187" s="10" t="s">
        <v>31</v>
      </c>
      <c r="X187" s="10" t="s">
        <v>2201</v>
      </c>
      <c r="Y187" s="10" t="s">
        <v>33</v>
      </c>
      <c r="Z187" s="10">
        <v>51</v>
      </c>
    </row>
    <row r="188" spans="1:26" x14ac:dyDescent="0.3">
      <c r="A188" s="66" t="s">
        <v>2199</v>
      </c>
      <c r="B188" s="19" t="s">
        <v>2202</v>
      </c>
      <c r="C188" s="19" t="s">
        <v>2203</v>
      </c>
      <c r="D188" s="20">
        <v>45593</v>
      </c>
      <c r="E188" s="21">
        <v>119900</v>
      </c>
      <c r="F188" s="19" t="s">
        <v>27</v>
      </c>
      <c r="G188" s="19" t="s">
        <v>28</v>
      </c>
      <c r="H188" s="21">
        <v>119900</v>
      </c>
      <c r="I188" s="21">
        <v>42400</v>
      </c>
      <c r="J188" s="22">
        <f t="shared" si="16"/>
        <v>35.362802335279397</v>
      </c>
      <c r="K188" s="21">
        <v>103045</v>
      </c>
      <c r="L188" s="21">
        <v>10996</v>
      </c>
      <c r="M188" s="21">
        <f t="shared" si="17"/>
        <v>108904</v>
      </c>
      <c r="N188" s="21">
        <v>74533</v>
      </c>
      <c r="O188" s="23">
        <f t="shared" si="18"/>
        <v>1.4611514362765485</v>
      </c>
      <c r="P188" s="24">
        <v>1080</v>
      </c>
      <c r="Q188" s="25">
        <f t="shared" si="19"/>
        <v>100.83703703703704</v>
      </c>
      <c r="R188" s="26" t="s">
        <v>2199</v>
      </c>
      <c r="S188" s="27">
        <f>ABS(O314-O188)*100</f>
        <v>146.11514362765485</v>
      </c>
      <c r="T188" s="19" t="s">
        <v>2200</v>
      </c>
      <c r="U188" s="19" t="s">
        <v>31</v>
      </c>
      <c r="V188" s="21">
        <v>10000</v>
      </c>
      <c r="W188" s="19" t="s">
        <v>31</v>
      </c>
      <c r="X188" s="19" t="s">
        <v>2201</v>
      </c>
      <c r="Y188" s="19" t="s">
        <v>33</v>
      </c>
      <c r="Z188" s="19">
        <v>51</v>
      </c>
    </row>
    <row r="189" spans="1:26" x14ac:dyDescent="0.3">
      <c r="A189" s="67" t="s">
        <v>2199</v>
      </c>
      <c r="B189" s="10" t="s">
        <v>2214</v>
      </c>
      <c r="C189" s="10" t="s">
        <v>2215</v>
      </c>
      <c r="D189" s="11">
        <v>45345</v>
      </c>
      <c r="E189" s="12">
        <v>120000</v>
      </c>
      <c r="F189" s="10" t="s">
        <v>27</v>
      </c>
      <c r="G189" s="10" t="s">
        <v>28</v>
      </c>
      <c r="H189" s="12">
        <v>120000</v>
      </c>
      <c r="I189" s="12">
        <v>39000</v>
      </c>
      <c r="J189" s="13">
        <f t="shared" si="16"/>
        <v>32.5</v>
      </c>
      <c r="K189" s="12">
        <v>102341</v>
      </c>
      <c r="L189" s="12">
        <v>10292</v>
      </c>
      <c r="M189" s="12">
        <f t="shared" si="17"/>
        <v>109708</v>
      </c>
      <c r="N189" s="12">
        <v>74533</v>
      </c>
      <c r="O189" s="14">
        <f t="shared" si="18"/>
        <v>1.471938604376585</v>
      </c>
      <c r="P189" s="15">
        <v>1080</v>
      </c>
      <c r="Q189" s="16">
        <f t="shared" si="19"/>
        <v>101.58148148148148</v>
      </c>
      <c r="R189" s="17" t="s">
        <v>2199</v>
      </c>
      <c r="S189" s="18">
        <f>ABS(O309-O189)*100</f>
        <v>147.19386043765849</v>
      </c>
      <c r="T189" s="10" t="s">
        <v>2200</v>
      </c>
      <c r="U189" s="10" t="s">
        <v>36</v>
      </c>
      <c r="V189" s="12">
        <v>10000</v>
      </c>
      <c r="W189" s="10" t="s">
        <v>31</v>
      </c>
      <c r="X189" s="10" t="s">
        <v>2201</v>
      </c>
      <c r="Y189" s="10" t="s">
        <v>33</v>
      </c>
      <c r="Z189" s="10">
        <v>51</v>
      </c>
    </row>
    <row r="190" spans="1:26" x14ac:dyDescent="0.3">
      <c r="A190" s="67" t="s">
        <v>2199</v>
      </c>
      <c r="B190" s="10" t="s">
        <v>2208</v>
      </c>
      <c r="C190" s="10" t="s">
        <v>2209</v>
      </c>
      <c r="D190" s="11">
        <v>45230</v>
      </c>
      <c r="E190" s="12">
        <v>121000</v>
      </c>
      <c r="F190" s="10" t="s">
        <v>27</v>
      </c>
      <c r="G190" s="10" t="s">
        <v>28</v>
      </c>
      <c r="H190" s="12">
        <v>121000</v>
      </c>
      <c r="I190" s="12">
        <v>39000</v>
      </c>
      <c r="J190" s="13">
        <f t="shared" si="16"/>
        <v>32.231404958677686</v>
      </c>
      <c r="K190" s="12">
        <v>102341</v>
      </c>
      <c r="L190" s="12">
        <v>10292</v>
      </c>
      <c r="M190" s="12">
        <f t="shared" si="17"/>
        <v>110708</v>
      </c>
      <c r="N190" s="12">
        <v>74533</v>
      </c>
      <c r="O190" s="14">
        <f t="shared" si="18"/>
        <v>1.4853554801228985</v>
      </c>
      <c r="P190" s="15">
        <v>1080</v>
      </c>
      <c r="Q190" s="16">
        <f t="shared" si="19"/>
        <v>102.50740740740741</v>
      </c>
      <c r="R190" s="17" t="s">
        <v>2199</v>
      </c>
      <c r="S190" s="18">
        <f>ABS(O313-O190)*100</f>
        <v>148.53554801228987</v>
      </c>
      <c r="T190" s="10" t="s">
        <v>2200</v>
      </c>
      <c r="U190" s="10" t="s">
        <v>36</v>
      </c>
      <c r="V190" s="12">
        <v>10000</v>
      </c>
      <c r="W190" s="10" t="s">
        <v>31</v>
      </c>
      <c r="X190" s="10" t="s">
        <v>2201</v>
      </c>
      <c r="Y190" s="10" t="s">
        <v>33</v>
      </c>
      <c r="Z190" s="10">
        <v>51</v>
      </c>
    </row>
    <row r="191" spans="1:26" x14ac:dyDescent="0.3">
      <c r="A191" s="66" t="s">
        <v>2199</v>
      </c>
      <c r="B191" s="19" t="s">
        <v>2212</v>
      </c>
      <c r="C191" s="19" t="s">
        <v>2213</v>
      </c>
      <c r="D191" s="20">
        <v>45103</v>
      </c>
      <c r="E191" s="21">
        <v>125000</v>
      </c>
      <c r="F191" s="19" t="s">
        <v>27</v>
      </c>
      <c r="G191" s="19" t="s">
        <v>28</v>
      </c>
      <c r="H191" s="21">
        <v>125000</v>
      </c>
      <c r="I191" s="21">
        <v>40200</v>
      </c>
      <c r="J191" s="22">
        <f t="shared" si="16"/>
        <v>32.159999999999997</v>
      </c>
      <c r="K191" s="21">
        <v>105200</v>
      </c>
      <c r="L191" s="21">
        <v>10522</v>
      </c>
      <c r="M191" s="21">
        <f t="shared" si="17"/>
        <v>114478</v>
      </c>
      <c r="N191" s="21">
        <v>76662</v>
      </c>
      <c r="O191" s="23">
        <f t="shared" si="18"/>
        <v>1.4932821997860739</v>
      </c>
      <c r="P191" s="24">
        <v>1080</v>
      </c>
      <c r="Q191" s="25">
        <f t="shared" si="19"/>
        <v>105.99814814814815</v>
      </c>
      <c r="R191" s="26" t="s">
        <v>2199</v>
      </c>
      <c r="S191" s="27">
        <f>ABS(O312-O191)*100</f>
        <v>149.32821997860739</v>
      </c>
      <c r="T191" s="19" t="s">
        <v>2200</v>
      </c>
      <c r="U191" s="19" t="s">
        <v>36</v>
      </c>
      <c r="V191" s="21">
        <v>10000</v>
      </c>
      <c r="W191" s="19" t="s">
        <v>31</v>
      </c>
      <c r="X191" s="19" t="s">
        <v>2201</v>
      </c>
      <c r="Y191" s="19" t="s">
        <v>33</v>
      </c>
      <c r="Z191" s="19">
        <v>51</v>
      </c>
    </row>
    <row r="192" spans="1:26" ht="15" thickBot="1" x14ac:dyDescent="0.35">
      <c r="A192" s="66" t="s">
        <v>2199</v>
      </c>
      <c r="B192" s="19" t="s">
        <v>2204</v>
      </c>
      <c r="C192" s="19" t="s">
        <v>2205</v>
      </c>
      <c r="D192" s="20">
        <v>45593</v>
      </c>
      <c r="E192" s="21">
        <v>125000</v>
      </c>
      <c r="F192" s="19" t="s">
        <v>27</v>
      </c>
      <c r="G192" s="19" t="s">
        <v>28</v>
      </c>
      <c r="H192" s="21">
        <v>125000</v>
      </c>
      <c r="I192" s="21">
        <v>42000</v>
      </c>
      <c r="J192" s="22">
        <f t="shared" si="16"/>
        <v>33.6</v>
      </c>
      <c r="K192" s="21">
        <v>102341</v>
      </c>
      <c r="L192" s="21">
        <v>10292</v>
      </c>
      <c r="M192" s="21">
        <f t="shared" si="17"/>
        <v>114708</v>
      </c>
      <c r="N192" s="21">
        <v>74533</v>
      </c>
      <c r="O192" s="23">
        <f t="shared" si="18"/>
        <v>1.5390229831081534</v>
      </c>
      <c r="P192" s="24">
        <v>1080</v>
      </c>
      <c r="Q192" s="25">
        <f t="shared" si="19"/>
        <v>106.21111111111111</v>
      </c>
      <c r="R192" s="26" t="s">
        <v>2199</v>
      </c>
      <c r="S192" s="27">
        <f>ABS(O317-O192)*100</f>
        <v>153.90229831081535</v>
      </c>
      <c r="T192" s="19" t="s">
        <v>2200</v>
      </c>
      <c r="U192" s="19" t="s">
        <v>31</v>
      </c>
      <c r="V192" s="21">
        <v>10000</v>
      </c>
      <c r="W192" s="19" t="s">
        <v>31</v>
      </c>
      <c r="X192" s="19" t="s">
        <v>2201</v>
      </c>
      <c r="Y192" s="19" t="s">
        <v>33</v>
      </c>
      <c r="Z192" s="19">
        <v>51</v>
      </c>
    </row>
    <row r="193" spans="1:26" ht="15" thickTop="1" x14ac:dyDescent="0.3">
      <c r="A193" s="68"/>
      <c r="B193" s="37"/>
      <c r="C193" s="37"/>
      <c r="D193" s="38" t="s">
        <v>2766</v>
      </c>
      <c r="E193" s="39">
        <f>+SUM(E146:E192)</f>
        <v>5364550</v>
      </c>
      <c r="F193" s="37"/>
      <c r="G193" s="37"/>
      <c r="H193" s="39">
        <f>+SUM(H146:H192)</f>
        <v>5364550</v>
      </c>
      <c r="I193" s="39">
        <f>+SUM(I146:I192)</f>
        <v>2256300</v>
      </c>
      <c r="J193" s="40"/>
      <c r="K193" s="39">
        <f>+SUM(K146:K192)</f>
        <v>5524823</v>
      </c>
      <c r="L193" s="39"/>
      <c r="M193" s="39">
        <f>+SUM(M146:M192)</f>
        <v>4781114</v>
      </c>
      <c r="N193" s="39">
        <f>+SUM(N146:N192)</f>
        <v>5178946</v>
      </c>
      <c r="O193" s="41"/>
      <c r="P193" s="42"/>
      <c r="Q193" s="43">
        <f>AVERAGE(Q146:Q192)</f>
        <v>88.456014762848255</v>
      </c>
      <c r="R193" s="44"/>
      <c r="S193" s="45">
        <f>ABS(O195-O194)*100</f>
        <v>3.3659861417179027</v>
      </c>
      <c r="T193" s="37"/>
      <c r="U193" s="37"/>
      <c r="V193" s="39"/>
      <c r="W193" s="37"/>
      <c r="X193" s="37"/>
      <c r="Y193" s="37"/>
      <c r="Z193" s="37"/>
    </row>
    <row r="194" spans="1:26" x14ac:dyDescent="0.3">
      <c r="A194" s="69"/>
      <c r="B194" s="28"/>
      <c r="C194" s="28"/>
      <c r="D194" s="29"/>
      <c r="E194" s="30"/>
      <c r="F194" s="28"/>
      <c r="G194" s="28"/>
      <c r="H194" s="30"/>
      <c r="I194" s="30" t="s">
        <v>2767</v>
      </c>
      <c r="J194" s="31">
        <f>I193/H193*100</f>
        <v>42.059445806265202</v>
      </c>
      <c r="K194" s="30"/>
      <c r="L194" s="30"/>
      <c r="M194" s="30"/>
      <c r="N194" s="30" t="s">
        <v>2769</v>
      </c>
      <c r="O194" s="32">
        <f>M193/N193</f>
        <v>0.92318282523123429</v>
      </c>
      <c r="P194" s="33"/>
      <c r="Q194" s="34" t="s">
        <v>2771</v>
      </c>
      <c r="R194" s="35">
        <f>STDEV(O146:O192)</f>
        <v>0.33586788869711054</v>
      </c>
      <c r="S194" s="36"/>
      <c r="T194" s="28"/>
      <c r="U194" s="28"/>
      <c r="V194" s="30"/>
      <c r="W194" s="28"/>
      <c r="X194" s="28"/>
      <c r="Y194" s="28"/>
      <c r="Z194" s="28"/>
    </row>
    <row r="195" spans="1:26" x14ac:dyDescent="0.3">
      <c r="A195" s="70"/>
      <c r="B195" s="46"/>
      <c r="C195" s="46"/>
      <c r="D195" s="47"/>
      <c r="E195" s="48"/>
      <c r="F195" s="46"/>
      <c r="G195" s="46"/>
      <c r="H195" s="48"/>
      <c r="I195" s="48" t="s">
        <v>2768</v>
      </c>
      <c r="J195" s="49" t="e">
        <f>STDEV(J146:J192)</f>
        <v>#DIV/0!</v>
      </c>
      <c r="K195" s="48"/>
      <c r="L195" s="48"/>
      <c r="M195" s="48"/>
      <c r="N195" s="48" t="s">
        <v>2770</v>
      </c>
      <c r="O195" s="50">
        <f>AVERAGE(O146:O192)</f>
        <v>0.95684268664841332</v>
      </c>
      <c r="P195" s="51"/>
      <c r="Q195" s="52" t="s">
        <v>2772</v>
      </c>
      <c r="R195" s="54" t="e">
        <f>AVERAGE(S146:S192)</f>
        <v>#REF!</v>
      </c>
      <c r="S195" s="53" t="s">
        <v>2773</v>
      </c>
      <c r="T195" s="46" t="e">
        <f>+(R195/O195)</f>
        <v>#REF!</v>
      </c>
      <c r="U195" s="46"/>
      <c r="V195" s="48"/>
      <c r="W195" s="46"/>
      <c r="X195" s="46"/>
      <c r="Y195" s="46"/>
      <c r="Z195" s="46"/>
    </row>
    <row r="200" spans="1:26" x14ac:dyDescent="0.3">
      <c r="A200" s="64" t="s">
        <v>2822</v>
      </c>
    </row>
    <row r="201" spans="1:26" x14ac:dyDescent="0.3">
      <c r="A201" s="65" t="s">
        <v>16</v>
      </c>
      <c r="B201" s="1" t="s">
        <v>0</v>
      </c>
      <c r="C201" s="1" t="s">
        <v>1</v>
      </c>
      <c r="D201" s="2" t="s">
        <v>2</v>
      </c>
      <c r="E201" s="3" t="s">
        <v>3</v>
      </c>
      <c r="F201" s="1" t="s">
        <v>4</v>
      </c>
      <c r="G201" s="1" t="s">
        <v>5</v>
      </c>
      <c r="H201" s="3" t="s">
        <v>6</v>
      </c>
      <c r="I201" s="3" t="s">
        <v>7</v>
      </c>
      <c r="J201" s="4" t="s">
        <v>8</v>
      </c>
      <c r="K201" s="3" t="s">
        <v>9</v>
      </c>
      <c r="L201" s="3" t="s">
        <v>10</v>
      </c>
      <c r="M201" s="3" t="s">
        <v>11</v>
      </c>
      <c r="N201" s="3" t="s">
        <v>12</v>
      </c>
      <c r="O201" s="5" t="s">
        <v>13</v>
      </c>
      <c r="P201" s="6" t="s">
        <v>14</v>
      </c>
      <c r="Q201" s="7" t="s">
        <v>15</v>
      </c>
      <c r="R201" s="9" t="s">
        <v>16</v>
      </c>
      <c r="S201" s="8" t="s">
        <v>17</v>
      </c>
      <c r="T201" s="1" t="s">
        <v>18</v>
      </c>
      <c r="U201" s="1" t="s">
        <v>19</v>
      </c>
      <c r="V201" s="3" t="s">
        <v>20</v>
      </c>
      <c r="W201" s="1" t="s">
        <v>21</v>
      </c>
      <c r="X201" s="1" t="s">
        <v>22</v>
      </c>
      <c r="Y201" s="1" t="s">
        <v>23</v>
      </c>
      <c r="Z201" s="1" t="s">
        <v>24</v>
      </c>
    </row>
    <row r="202" spans="1:26" x14ac:dyDescent="0.3">
      <c r="A202" s="67" t="s">
        <v>1669</v>
      </c>
      <c r="B202" s="10" t="s">
        <v>1684</v>
      </c>
      <c r="C202" s="10" t="s">
        <v>1685</v>
      </c>
      <c r="D202" s="11">
        <v>45265</v>
      </c>
      <c r="E202" s="12">
        <v>184267</v>
      </c>
      <c r="F202" s="10" t="s">
        <v>27</v>
      </c>
      <c r="G202" s="10" t="s">
        <v>28</v>
      </c>
      <c r="H202" s="12">
        <v>184267</v>
      </c>
      <c r="I202" s="12">
        <v>84000</v>
      </c>
      <c r="J202" s="13">
        <f t="shared" ref="J202:J213" si="20">I202/H202*100</f>
        <v>45.586024627307111</v>
      </c>
      <c r="K202" s="12">
        <v>220019</v>
      </c>
      <c r="L202" s="12">
        <v>17500</v>
      </c>
      <c r="M202" s="12">
        <f t="shared" ref="M202:M213" si="21">H202-L202</f>
        <v>166767</v>
      </c>
      <c r="N202" s="12">
        <v>218939</v>
      </c>
      <c r="O202" s="14">
        <f t="shared" ref="O202:O213" si="22">M202/N202</f>
        <v>0.76170531517911377</v>
      </c>
      <c r="P202" s="15">
        <v>2256</v>
      </c>
      <c r="Q202" s="16">
        <f t="shared" ref="Q202:Q213" si="23">M202/P202</f>
        <v>73.921542553191486</v>
      </c>
      <c r="R202" s="17" t="s">
        <v>1669</v>
      </c>
      <c r="S202" s="18">
        <f>ABS(O605-O202)*100</f>
        <v>76.170531517911371</v>
      </c>
      <c r="T202" s="10" t="s">
        <v>1666</v>
      </c>
      <c r="U202" s="10" t="s">
        <v>36</v>
      </c>
      <c r="V202" s="12">
        <v>17500</v>
      </c>
      <c r="W202" s="10" t="s">
        <v>31</v>
      </c>
      <c r="X202" s="10" t="s">
        <v>1195</v>
      </c>
      <c r="Y202" s="10" t="s">
        <v>33</v>
      </c>
      <c r="Z202" s="10">
        <v>83</v>
      </c>
    </row>
    <row r="203" spans="1:26" x14ac:dyDescent="0.3">
      <c r="A203" s="67" t="s">
        <v>1669</v>
      </c>
      <c r="B203" s="10" t="s">
        <v>1682</v>
      </c>
      <c r="C203" s="10" t="s">
        <v>1683</v>
      </c>
      <c r="D203" s="11">
        <v>45174</v>
      </c>
      <c r="E203" s="12">
        <v>200000</v>
      </c>
      <c r="F203" s="10" t="s">
        <v>27</v>
      </c>
      <c r="G203" s="10" t="s">
        <v>28</v>
      </c>
      <c r="H203" s="12">
        <v>200000</v>
      </c>
      <c r="I203" s="12">
        <v>88500</v>
      </c>
      <c r="J203" s="13">
        <f t="shared" si="20"/>
        <v>44.25</v>
      </c>
      <c r="K203" s="12">
        <v>231800</v>
      </c>
      <c r="L203" s="12">
        <v>17500</v>
      </c>
      <c r="M203" s="12">
        <f t="shared" si="21"/>
        <v>182500</v>
      </c>
      <c r="N203" s="12">
        <v>231675</v>
      </c>
      <c r="O203" s="14">
        <f t="shared" si="22"/>
        <v>0.7877414481493471</v>
      </c>
      <c r="P203" s="15">
        <v>2244</v>
      </c>
      <c r="Q203" s="16">
        <f t="shared" si="23"/>
        <v>81.327985739750446</v>
      </c>
      <c r="R203" s="17" t="s">
        <v>1669</v>
      </c>
      <c r="S203" s="18">
        <f>ABS(O607-O203)*100</f>
        <v>78.774144814934715</v>
      </c>
      <c r="T203" s="10" t="s">
        <v>1670</v>
      </c>
      <c r="U203" s="10" t="s">
        <v>36</v>
      </c>
      <c r="V203" s="12">
        <v>17500</v>
      </c>
      <c r="W203" s="10" t="s">
        <v>31</v>
      </c>
      <c r="X203" s="10" t="s">
        <v>1195</v>
      </c>
      <c r="Y203" s="10" t="s">
        <v>33</v>
      </c>
      <c r="Z203" s="10">
        <v>83</v>
      </c>
    </row>
    <row r="204" spans="1:26" x14ac:dyDescent="0.3">
      <c r="A204" s="66" t="s">
        <v>1669</v>
      </c>
      <c r="B204" s="19" t="s">
        <v>1678</v>
      </c>
      <c r="C204" s="19" t="s">
        <v>1679</v>
      </c>
      <c r="D204" s="20">
        <v>45093</v>
      </c>
      <c r="E204" s="21">
        <v>196000</v>
      </c>
      <c r="F204" s="19" t="s">
        <v>27</v>
      </c>
      <c r="G204" s="19" t="s">
        <v>28</v>
      </c>
      <c r="H204" s="21">
        <v>196000</v>
      </c>
      <c r="I204" s="21">
        <v>83100</v>
      </c>
      <c r="J204" s="22">
        <f t="shared" si="20"/>
        <v>42.397959183673464</v>
      </c>
      <c r="K204" s="21">
        <v>217478</v>
      </c>
      <c r="L204" s="21">
        <v>17500</v>
      </c>
      <c r="M204" s="21">
        <f t="shared" si="21"/>
        <v>178500</v>
      </c>
      <c r="N204" s="21">
        <v>216192</v>
      </c>
      <c r="O204" s="23">
        <f t="shared" si="22"/>
        <v>0.82565497335701599</v>
      </c>
      <c r="P204" s="24">
        <v>2232</v>
      </c>
      <c r="Q204" s="25">
        <f t="shared" si="23"/>
        <v>79.973118279569889</v>
      </c>
      <c r="R204" s="26" t="s">
        <v>1669</v>
      </c>
      <c r="S204" s="27">
        <f>ABS(O610-O204)*100</f>
        <v>82.565497335701593</v>
      </c>
      <c r="T204" s="19" t="s">
        <v>1666</v>
      </c>
      <c r="U204" s="19" t="s">
        <v>36</v>
      </c>
      <c r="V204" s="21">
        <v>17500</v>
      </c>
      <c r="W204" s="19" t="s">
        <v>31</v>
      </c>
      <c r="X204" s="19" t="s">
        <v>1195</v>
      </c>
      <c r="Y204" s="19" t="s">
        <v>33</v>
      </c>
      <c r="Z204" s="19">
        <v>82</v>
      </c>
    </row>
    <row r="205" spans="1:26" x14ac:dyDescent="0.3">
      <c r="A205" s="67" t="s">
        <v>2336</v>
      </c>
      <c r="B205" s="10" t="s">
        <v>2337</v>
      </c>
      <c r="C205" s="10" t="s">
        <v>2338</v>
      </c>
      <c r="D205" s="11">
        <v>45457</v>
      </c>
      <c r="E205" s="12">
        <v>245000</v>
      </c>
      <c r="F205" s="10" t="s">
        <v>27</v>
      </c>
      <c r="G205" s="10" t="s">
        <v>28</v>
      </c>
      <c r="H205" s="12">
        <v>245000</v>
      </c>
      <c r="I205" s="12">
        <v>103800</v>
      </c>
      <c r="J205" s="13">
        <f t="shared" si="20"/>
        <v>42.367346938775505</v>
      </c>
      <c r="K205" s="12">
        <v>235944</v>
      </c>
      <c r="L205" s="12">
        <v>20000</v>
      </c>
      <c r="M205" s="12">
        <f t="shared" si="21"/>
        <v>225000</v>
      </c>
      <c r="N205" s="12">
        <v>246793</v>
      </c>
      <c r="O205" s="14">
        <f t="shared" si="22"/>
        <v>0.91169522636379474</v>
      </c>
      <c r="P205" s="15">
        <v>2180</v>
      </c>
      <c r="Q205" s="16">
        <f t="shared" si="23"/>
        <v>103.21100917431193</v>
      </c>
      <c r="R205" s="17" t="s">
        <v>2336</v>
      </c>
      <c r="S205" s="18">
        <f>ABS(O356-O205)*100</f>
        <v>91.169522636379469</v>
      </c>
      <c r="T205" s="10" t="s">
        <v>1670</v>
      </c>
      <c r="U205" s="10" t="s">
        <v>36</v>
      </c>
      <c r="V205" s="12">
        <v>20000</v>
      </c>
      <c r="W205" s="10" t="s">
        <v>31</v>
      </c>
      <c r="X205" s="10" t="s">
        <v>1930</v>
      </c>
      <c r="Y205" s="10" t="s">
        <v>33</v>
      </c>
      <c r="Z205" s="10">
        <v>82</v>
      </c>
    </row>
    <row r="206" spans="1:26" x14ac:dyDescent="0.3">
      <c r="A206" s="66" t="s">
        <v>1669</v>
      </c>
      <c r="B206" s="19" t="s">
        <v>1667</v>
      </c>
      <c r="C206" s="19" t="s">
        <v>1668</v>
      </c>
      <c r="D206" s="20">
        <v>45321</v>
      </c>
      <c r="E206" s="21">
        <v>225000</v>
      </c>
      <c r="F206" s="19" t="s">
        <v>27</v>
      </c>
      <c r="G206" s="19" t="s">
        <v>28</v>
      </c>
      <c r="H206" s="21">
        <v>225000</v>
      </c>
      <c r="I206" s="21">
        <v>86200</v>
      </c>
      <c r="J206" s="22">
        <f t="shared" si="20"/>
        <v>38.31111111111111</v>
      </c>
      <c r="K206" s="21">
        <v>225071</v>
      </c>
      <c r="L206" s="21">
        <v>17500</v>
      </c>
      <c r="M206" s="21">
        <f t="shared" si="21"/>
        <v>207500</v>
      </c>
      <c r="N206" s="21">
        <v>224401</v>
      </c>
      <c r="O206" s="23">
        <f t="shared" si="22"/>
        <v>0.92468393634609469</v>
      </c>
      <c r="P206" s="24">
        <v>2232</v>
      </c>
      <c r="Q206" s="25">
        <f t="shared" si="23"/>
        <v>92.965949820788524</v>
      </c>
      <c r="R206" s="26" t="s">
        <v>1669</v>
      </c>
      <c r="S206" s="27">
        <f>ABS(O616-O206)*100</f>
        <v>92.46839363460947</v>
      </c>
      <c r="T206" s="19" t="s">
        <v>1670</v>
      </c>
      <c r="U206" s="19" t="s">
        <v>36</v>
      </c>
      <c r="V206" s="21">
        <v>17500</v>
      </c>
      <c r="W206" s="19" t="s">
        <v>31</v>
      </c>
      <c r="X206" s="19" t="s">
        <v>1195</v>
      </c>
      <c r="Y206" s="19" t="s">
        <v>33</v>
      </c>
      <c r="Z206" s="19">
        <v>81</v>
      </c>
    </row>
    <row r="207" spans="1:26" x14ac:dyDescent="0.3">
      <c r="A207" s="66" t="s">
        <v>1669</v>
      </c>
      <c r="B207" s="19" t="s">
        <v>1686</v>
      </c>
      <c r="C207" s="19" t="s">
        <v>1687</v>
      </c>
      <c r="D207" s="20">
        <v>45077</v>
      </c>
      <c r="E207" s="21">
        <v>230000</v>
      </c>
      <c r="F207" s="19" t="s">
        <v>27</v>
      </c>
      <c r="G207" s="19" t="s">
        <v>28</v>
      </c>
      <c r="H207" s="21">
        <v>230000</v>
      </c>
      <c r="I207" s="21">
        <v>86900</v>
      </c>
      <c r="J207" s="22">
        <f t="shared" si="20"/>
        <v>37.782608695652172</v>
      </c>
      <c r="K207" s="21">
        <v>227301</v>
      </c>
      <c r="L207" s="21">
        <v>17500</v>
      </c>
      <c r="M207" s="21">
        <f t="shared" si="21"/>
        <v>212500</v>
      </c>
      <c r="N207" s="21">
        <v>226811</v>
      </c>
      <c r="O207" s="23">
        <f t="shared" si="22"/>
        <v>0.93690341297379753</v>
      </c>
      <c r="P207" s="24">
        <v>2232</v>
      </c>
      <c r="Q207" s="25">
        <f t="shared" si="23"/>
        <v>95.206093189964164</v>
      </c>
      <c r="R207" s="26" t="s">
        <v>1669</v>
      </c>
      <c r="S207" s="27">
        <f>ABS(O609-O207)*100</f>
        <v>93.69034129737976</v>
      </c>
      <c r="T207" s="19" t="s">
        <v>1670</v>
      </c>
      <c r="U207" s="19" t="s">
        <v>36</v>
      </c>
      <c r="V207" s="21">
        <v>17500</v>
      </c>
      <c r="W207" s="19" t="s">
        <v>31</v>
      </c>
      <c r="X207" s="19" t="s">
        <v>1195</v>
      </c>
      <c r="Y207" s="19" t="s">
        <v>33</v>
      </c>
      <c r="Z207" s="19">
        <v>83</v>
      </c>
    </row>
    <row r="208" spans="1:26" x14ac:dyDescent="0.3">
      <c r="A208" s="67" t="s">
        <v>2336</v>
      </c>
      <c r="B208" s="10" t="s">
        <v>2334</v>
      </c>
      <c r="C208" s="10" t="s">
        <v>2335</v>
      </c>
      <c r="D208" s="11">
        <v>45744</v>
      </c>
      <c r="E208" s="12">
        <v>248750</v>
      </c>
      <c r="F208" s="10" t="s">
        <v>27</v>
      </c>
      <c r="G208" s="10" t="s">
        <v>28</v>
      </c>
      <c r="H208" s="12">
        <v>248750</v>
      </c>
      <c r="I208" s="12">
        <v>100600</v>
      </c>
      <c r="J208" s="13">
        <f t="shared" si="20"/>
        <v>40.442211055276381</v>
      </c>
      <c r="K208" s="12">
        <v>228363</v>
      </c>
      <c r="L208" s="12">
        <v>20000</v>
      </c>
      <c r="M208" s="12">
        <f t="shared" si="21"/>
        <v>228750</v>
      </c>
      <c r="N208" s="12">
        <v>238129</v>
      </c>
      <c r="O208" s="14">
        <f t="shared" si="22"/>
        <v>0.96061378496529193</v>
      </c>
      <c r="P208" s="15">
        <v>2180</v>
      </c>
      <c r="Q208" s="16">
        <f t="shared" si="23"/>
        <v>104.93119266055047</v>
      </c>
      <c r="R208" s="17" t="s">
        <v>2336</v>
      </c>
      <c r="S208" s="18">
        <f>ABS(O360-O208)*100</f>
        <v>96.061378496529187</v>
      </c>
      <c r="T208" s="10" t="s">
        <v>1670</v>
      </c>
      <c r="U208" s="10" t="s">
        <v>31</v>
      </c>
      <c r="V208" s="12">
        <v>20000</v>
      </c>
      <c r="W208" s="10" t="s">
        <v>31</v>
      </c>
      <c r="X208" s="10" t="s">
        <v>1930</v>
      </c>
      <c r="Y208" s="10" t="s">
        <v>33</v>
      </c>
      <c r="Z208" s="10">
        <v>79</v>
      </c>
    </row>
    <row r="209" spans="1:26" x14ac:dyDescent="0.3">
      <c r="A209" s="66" t="s">
        <v>1669</v>
      </c>
      <c r="B209" s="19" t="s">
        <v>1688</v>
      </c>
      <c r="C209" s="19" t="s">
        <v>1689</v>
      </c>
      <c r="D209" s="20">
        <v>45674</v>
      </c>
      <c r="E209" s="21">
        <v>235000</v>
      </c>
      <c r="F209" s="19" t="s">
        <v>27</v>
      </c>
      <c r="G209" s="19" t="s">
        <v>28</v>
      </c>
      <c r="H209" s="21">
        <v>235000</v>
      </c>
      <c r="I209" s="21">
        <v>93200</v>
      </c>
      <c r="J209" s="22">
        <f t="shared" si="20"/>
        <v>39.659574468085104</v>
      </c>
      <c r="K209" s="21">
        <v>224939</v>
      </c>
      <c r="L209" s="21">
        <v>17500</v>
      </c>
      <c r="M209" s="21">
        <f t="shared" si="21"/>
        <v>217500</v>
      </c>
      <c r="N209" s="21">
        <v>224258</v>
      </c>
      <c r="O209" s="23">
        <f t="shared" si="22"/>
        <v>0.96986506612919043</v>
      </c>
      <c r="P209" s="24">
        <v>2232</v>
      </c>
      <c r="Q209" s="25">
        <f t="shared" si="23"/>
        <v>97.446236559139791</v>
      </c>
      <c r="R209" s="26" t="s">
        <v>1669</v>
      </c>
      <c r="S209" s="27">
        <f>ABS(O610-O209)*100</f>
        <v>96.986506612919044</v>
      </c>
      <c r="T209" s="19" t="s">
        <v>1670</v>
      </c>
      <c r="U209" s="19" t="s">
        <v>31</v>
      </c>
      <c r="V209" s="21">
        <v>17500</v>
      </c>
      <c r="W209" s="19" t="s">
        <v>31</v>
      </c>
      <c r="X209" s="19" t="s">
        <v>1195</v>
      </c>
      <c r="Y209" s="19" t="s">
        <v>33</v>
      </c>
      <c r="Z209" s="19">
        <v>83</v>
      </c>
    </row>
    <row r="210" spans="1:26" x14ac:dyDescent="0.3">
      <c r="A210" s="66" t="s">
        <v>1669</v>
      </c>
      <c r="B210" s="19" t="s">
        <v>1680</v>
      </c>
      <c r="C210" s="19" t="s">
        <v>1681</v>
      </c>
      <c r="D210" s="20">
        <v>45447</v>
      </c>
      <c r="E210" s="21">
        <v>235000</v>
      </c>
      <c r="F210" s="19" t="s">
        <v>27</v>
      </c>
      <c r="G210" s="19" t="s">
        <v>28</v>
      </c>
      <c r="H210" s="21">
        <v>235000</v>
      </c>
      <c r="I210" s="21">
        <v>92900</v>
      </c>
      <c r="J210" s="22">
        <f t="shared" si="20"/>
        <v>39.531914893617021</v>
      </c>
      <c r="K210" s="21">
        <v>224119</v>
      </c>
      <c r="L210" s="21">
        <v>17500</v>
      </c>
      <c r="M210" s="21">
        <f t="shared" si="21"/>
        <v>217500</v>
      </c>
      <c r="N210" s="21">
        <v>223371</v>
      </c>
      <c r="O210" s="23">
        <f t="shared" si="22"/>
        <v>0.97371637320869764</v>
      </c>
      <c r="P210" s="24">
        <v>2232</v>
      </c>
      <c r="Q210" s="25">
        <f t="shared" si="23"/>
        <v>97.446236559139791</v>
      </c>
      <c r="R210" s="26" t="s">
        <v>1669</v>
      </c>
      <c r="S210" s="27">
        <f>ABS(O615-O210)*100</f>
        <v>97.371637320869766</v>
      </c>
      <c r="T210" s="19" t="s">
        <v>1675</v>
      </c>
      <c r="U210" s="19" t="s">
        <v>36</v>
      </c>
      <c r="V210" s="21">
        <v>17500</v>
      </c>
      <c r="W210" s="19" t="s">
        <v>31</v>
      </c>
      <c r="X210" s="19" t="s">
        <v>1195</v>
      </c>
      <c r="Y210" s="19" t="s">
        <v>33</v>
      </c>
      <c r="Z210" s="19">
        <v>82</v>
      </c>
    </row>
    <row r="211" spans="1:26" x14ac:dyDescent="0.3">
      <c r="A211" s="66" t="s">
        <v>1669</v>
      </c>
      <c r="B211" s="19" t="s">
        <v>1671</v>
      </c>
      <c r="C211" s="19" t="s">
        <v>1672</v>
      </c>
      <c r="D211" s="20">
        <v>45674</v>
      </c>
      <c r="E211" s="21">
        <v>245000</v>
      </c>
      <c r="F211" s="19" t="s">
        <v>27</v>
      </c>
      <c r="G211" s="19" t="s">
        <v>28</v>
      </c>
      <c r="H211" s="21">
        <v>245000</v>
      </c>
      <c r="I211" s="21">
        <v>93600</v>
      </c>
      <c r="J211" s="22">
        <f t="shared" si="20"/>
        <v>38.204081632653057</v>
      </c>
      <c r="K211" s="21">
        <v>225882</v>
      </c>
      <c r="L211" s="21">
        <v>17500</v>
      </c>
      <c r="M211" s="21">
        <f t="shared" si="21"/>
        <v>227500</v>
      </c>
      <c r="N211" s="21">
        <v>225277</v>
      </c>
      <c r="O211" s="23">
        <f t="shared" si="22"/>
        <v>1.0098678515782791</v>
      </c>
      <c r="P211" s="24">
        <v>2244</v>
      </c>
      <c r="Q211" s="25">
        <f t="shared" si="23"/>
        <v>101.38146167557932</v>
      </c>
      <c r="R211" s="26" t="s">
        <v>1669</v>
      </c>
      <c r="S211" s="27">
        <f>ABS(O620-O211)*100</f>
        <v>100.98678515782791</v>
      </c>
      <c r="T211" s="19" t="s">
        <v>1670</v>
      </c>
      <c r="U211" s="19" t="s">
        <v>31</v>
      </c>
      <c r="V211" s="21">
        <v>17500</v>
      </c>
      <c r="W211" s="19" t="s">
        <v>31</v>
      </c>
      <c r="X211" s="19" t="s">
        <v>1195</v>
      </c>
      <c r="Y211" s="19" t="s">
        <v>33</v>
      </c>
      <c r="Z211" s="19">
        <v>81</v>
      </c>
    </row>
    <row r="212" spans="1:26" x14ac:dyDescent="0.3">
      <c r="A212" s="67" t="s">
        <v>1669</v>
      </c>
      <c r="B212" s="10" t="s">
        <v>1673</v>
      </c>
      <c r="C212" s="10" t="s">
        <v>1674</v>
      </c>
      <c r="D212" s="11">
        <v>45628</v>
      </c>
      <c r="E212" s="12">
        <v>270000</v>
      </c>
      <c r="F212" s="10" t="s">
        <v>27</v>
      </c>
      <c r="G212" s="10" t="s">
        <v>28</v>
      </c>
      <c r="H212" s="12">
        <v>270000</v>
      </c>
      <c r="I212" s="12">
        <v>97400</v>
      </c>
      <c r="J212" s="13">
        <f t="shared" si="20"/>
        <v>36.074074074074076</v>
      </c>
      <c r="K212" s="12">
        <v>234879</v>
      </c>
      <c r="L212" s="12">
        <v>17500</v>
      </c>
      <c r="M212" s="12">
        <f t="shared" si="21"/>
        <v>252500</v>
      </c>
      <c r="N212" s="12">
        <v>235004</v>
      </c>
      <c r="O212" s="14">
        <f t="shared" si="22"/>
        <v>1.0744497965992068</v>
      </c>
      <c r="P212" s="15">
        <v>2244</v>
      </c>
      <c r="Q212" s="16">
        <f t="shared" si="23"/>
        <v>112.52228163992869</v>
      </c>
      <c r="R212" s="17" t="s">
        <v>1669</v>
      </c>
      <c r="S212" s="18">
        <f>ABS(O620-O212)*100</f>
        <v>107.44497965992068</v>
      </c>
      <c r="T212" s="10" t="s">
        <v>1675</v>
      </c>
      <c r="U212" s="10" t="s">
        <v>31</v>
      </c>
      <c r="V212" s="12">
        <v>17500</v>
      </c>
      <c r="W212" s="10" t="s">
        <v>31</v>
      </c>
      <c r="X212" s="10" t="s">
        <v>1195</v>
      </c>
      <c r="Y212" s="10" t="s">
        <v>33</v>
      </c>
      <c r="Z212" s="10">
        <v>82</v>
      </c>
    </row>
    <row r="213" spans="1:26" ht="15" thickBot="1" x14ac:dyDescent="0.35">
      <c r="A213" s="67" t="s">
        <v>1669</v>
      </c>
      <c r="B213" s="10" t="s">
        <v>1676</v>
      </c>
      <c r="C213" s="10" t="s">
        <v>1677</v>
      </c>
      <c r="D213" s="11">
        <v>45296</v>
      </c>
      <c r="E213" s="12">
        <v>266000</v>
      </c>
      <c r="F213" s="10" t="s">
        <v>27</v>
      </c>
      <c r="G213" s="10" t="s">
        <v>28</v>
      </c>
      <c r="H213" s="12">
        <v>266000</v>
      </c>
      <c r="I213" s="12">
        <v>79200</v>
      </c>
      <c r="J213" s="13">
        <f t="shared" si="20"/>
        <v>29.774436090225564</v>
      </c>
      <c r="K213" s="12">
        <v>206620</v>
      </c>
      <c r="L213" s="12">
        <v>17500</v>
      </c>
      <c r="M213" s="12">
        <f t="shared" si="21"/>
        <v>248500</v>
      </c>
      <c r="N213" s="12">
        <v>204454</v>
      </c>
      <c r="O213" s="14">
        <f t="shared" si="22"/>
        <v>1.2154323221849415</v>
      </c>
      <c r="P213" s="15">
        <v>2232</v>
      </c>
      <c r="Q213" s="16">
        <f t="shared" si="23"/>
        <v>111.33512544802868</v>
      </c>
      <c r="R213" s="17" t="s">
        <v>1669</v>
      </c>
      <c r="S213" s="18">
        <f>ABS(O620-O213)*100</f>
        <v>121.54323221849414</v>
      </c>
      <c r="T213" s="10" t="s">
        <v>1670</v>
      </c>
      <c r="U213" s="10" t="s">
        <v>36</v>
      </c>
      <c r="V213" s="12">
        <v>17500</v>
      </c>
      <c r="W213" s="10" t="s">
        <v>31</v>
      </c>
      <c r="X213" s="10" t="s">
        <v>1195</v>
      </c>
      <c r="Y213" s="10" t="s">
        <v>33</v>
      </c>
      <c r="Z213" s="10">
        <v>74</v>
      </c>
    </row>
    <row r="214" spans="1:26" ht="15" thickTop="1" x14ac:dyDescent="0.3">
      <c r="A214" s="68"/>
      <c r="B214" s="37"/>
      <c r="C214" s="37"/>
      <c r="D214" s="38" t="s">
        <v>2766</v>
      </c>
      <c r="E214" s="39">
        <f>+SUM(E202:E213)</f>
        <v>2780017</v>
      </c>
      <c r="F214" s="37"/>
      <c r="G214" s="37"/>
      <c r="H214" s="39">
        <f>+SUM(H202:H213)</f>
        <v>2780017</v>
      </c>
      <c r="I214" s="39">
        <f>+SUM(I202:I213)</f>
        <v>1089400</v>
      </c>
      <c r="J214" s="40"/>
      <c r="K214" s="39">
        <f>+SUM(K202:K213)</f>
        <v>2702415</v>
      </c>
      <c r="L214" s="39"/>
      <c r="M214" s="39">
        <f>+SUM(M202:M213)</f>
        <v>2565017</v>
      </c>
      <c r="N214" s="39">
        <f>+SUM(N202:N213)</f>
        <v>2715304</v>
      </c>
      <c r="O214" s="41"/>
      <c r="P214" s="42"/>
      <c r="Q214" s="43">
        <f>AVERAGE(Q202:Q213)</f>
        <v>95.972352774995272</v>
      </c>
      <c r="R214" s="44"/>
      <c r="S214" s="45">
        <f>ABS(O216-O215)*100</f>
        <v>0.13755893683097264</v>
      </c>
      <c r="T214" s="37"/>
      <c r="U214" s="37"/>
      <c r="V214" s="39"/>
      <c r="W214" s="37"/>
      <c r="X214" s="37"/>
      <c r="Y214" s="37"/>
      <c r="Z214" s="37"/>
    </row>
    <row r="215" spans="1:26" x14ac:dyDescent="0.3">
      <c r="A215" s="69"/>
      <c r="B215" s="28"/>
      <c r="C215" s="28"/>
      <c r="D215" s="29"/>
      <c r="E215" s="30"/>
      <c r="F215" s="28"/>
      <c r="G215" s="28"/>
      <c r="H215" s="30"/>
      <c r="I215" s="30" t="s">
        <v>2767</v>
      </c>
      <c r="J215" s="31">
        <f>I214/H214*100</f>
        <v>39.186810728135832</v>
      </c>
      <c r="K215" s="30"/>
      <c r="L215" s="30"/>
      <c r="M215" s="30"/>
      <c r="N215" s="30" t="s">
        <v>2769</v>
      </c>
      <c r="O215" s="32">
        <f>M214/N214</f>
        <v>0.94465186955125469</v>
      </c>
      <c r="P215" s="33"/>
      <c r="Q215" s="34" t="s">
        <v>2771</v>
      </c>
      <c r="R215" s="35">
        <f>STDEV(O202:O213)</f>
        <v>0.1242909661099961</v>
      </c>
      <c r="S215" s="36"/>
      <c r="T215" s="28"/>
      <c r="U215" s="28"/>
      <c r="V215" s="30"/>
      <c r="W215" s="28"/>
      <c r="X215" s="28"/>
      <c r="Y215" s="28"/>
      <c r="Z215" s="28"/>
    </row>
    <row r="216" spans="1:26" x14ac:dyDescent="0.3">
      <c r="A216" s="70"/>
      <c r="B216" s="46"/>
      <c r="C216" s="46"/>
      <c r="D216" s="47"/>
      <c r="E216" s="48"/>
      <c r="F216" s="46"/>
      <c r="G216" s="46"/>
      <c r="H216" s="48"/>
      <c r="I216" s="48" t="s">
        <v>2768</v>
      </c>
      <c r="J216" s="49">
        <f>STDEV(J202:J213)</f>
        <v>4.1504657273199506</v>
      </c>
      <c r="K216" s="48"/>
      <c r="L216" s="48"/>
      <c r="M216" s="48"/>
      <c r="N216" s="48" t="s">
        <v>2770</v>
      </c>
      <c r="O216" s="50">
        <f>AVERAGE(O202:O213)</f>
        <v>0.94602745891956441</v>
      </c>
      <c r="P216" s="51"/>
      <c r="Q216" s="52" t="s">
        <v>2772</v>
      </c>
      <c r="R216" s="54">
        <f>AVERAGE(S202:S213)</f>
        <v>94.602745891956431</v>
      </c>
      <c r="S216" s="53" t="s">
        <v>2773</v>
      </c>
      <c r="T216" s="46">
        <f>+(R216/O216)</f>
        <v>99.999999999999986</v>
      </c>
      <c r="U216" s="46"/>
      <c r="V216" s="48"/>
      <c r="W216" s="46"/>
      <c r="X216" s="46"/>
      <c r="Y216" s="46"/>
      <c r="Z216" s="46"/>
    </row>
  </sheetData>
  <sortState xmlns:xlrd2="http://schemas.microsoft.com/office/spreadsheetml/2017/richdata2" ref="A202:Z213">
    <sortCondition ref="O202:O213"/>
  </sortState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9B47-13AB-4970-A956-AC00D7827EAA}">
  <dimension ref="A1:Z22"/>
  <sheetViews>
    <sheetView zoomScaleNormal="100" workbookViewId="0">
      <selection activeCell="H21" sqref="H2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5.4414062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17.33203125" bestFit="1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1200</v>
      </c>
      <c r="B2" s="10" t="s">
        <v>1223</v>
      </c>
      <c r="C2" s="10" t="s">
        <v>1224</v>
      </c>
      <c r="D2" s="11">
        <v>45637</v>
      </c>
      <c r="E2" s="12">
        <v>194000</v>
      </c>
      <c r="F2" s="10" t="s">
        <v>27</v>
      </c>
      <c r="G2" s="10" t="s">
        <v>28</v>
      </c>
      <c r="H2" s="12">
        <v>194000</v>
      </c>
      <c r="I2" s="12">
        <v>108100</v>
      </c>
      <c r="J2" s="13">
        <f t="shared" ref="J2:J13" si="0">I2/H2*100</f>
        <v>55.721649484536087</v>
      </c>
      <c r="K2" s="12">
        <v>236282</v>
      </c>
      <c r="L2" s="12">
        <v>5802</v>
      </c>
      <c r="M2" s="12">
        <f t="shared" ref="M2:M13" si="1">H2-L2</f>
        <v>188198</v>
      </c>
      <c r="N2" s="12">
        <v>115240</v>
      </c>
      <c r="O2" s="14">
        <f t="shared" ref="O2:O13" si="2">M2/N2</f>
        <v>1.6330961471711212</v>
      </c>
      <c r="P2" s="15">
        <v>1595</v>
      </c>
      <c r="Q2" s="16">
        <f t="shared" ref="Q2:Q13" si="3">M2/P2</f>
        <v>117.99247648902821</v>
      </c>
      <c r="R2" s="17" t="s">
        <v>1200</v>
      </c>
      <c r="S2" s="18">
        <f>ABS(O7-O2)*100</f>
        <v>38.766334649976471</v>
      </c>
      <c r="T2" s="10" t="s">
        <v>52</v>
      </c>
      <c r="U2" s="10" t="s">
        <v>31</v>
      </c>
      <c r="V2" s="12">
        <v>5802</v>
      </c>
      <c r="W2" s="10" t="s">
        <v>31</v>
      </c>
      <c r="X2" s="10" t="s">
        <v>1201</v>
      </c>
      <c r="Y2" s="10" t="s">
        <v>33</v>
      </c>
      <c r="Z2" s="10">
        <v>50</v>
      </c>
    </row>
    <row r="3" spans="1:26" x14ac:dyDescent="0.3">
      <c r="A3" s="55" t="s">
        <v>1200</v>
      </c>
      <c r="B3" s="10" t="s">
        <v>1198</v>
      </c>
      <c r="C3" s="10" t="s">
        <v>1199</v>
      </c>
      <c r="D3" s="11">
        <v>45492</v>
      </c>
      <c r="E3" s="12">
        <v>115000</v>
      </c>
      <c r="F3" s="10" t="s">
        <v>27</v>
      </c>
      <c r="G3" s="10" t="s">
        <v>28</v>
      </c>
      <c r="H3" s="12">
        <v>115000</v>
      </c>
      <c r="I3" s="12">
        <v>64200</v>
      </c>
      <c r="J3" s="13">
        <f t="shared" si="0"/>
        <v>55.826086956521735</v>
      </c>
      <c r="K3" s="12">
        <v>138747</v>
      </c>
      <c r="L3" s="12">
        <v>5385</v>
      </c>
      <c r="M3" s="12">
        <f t="shared" si="1"/>
        <v>109615</v>
      </c>
      <c r="N3" s="12">
        <v>66681</v>
      </c>
      <c r="O3" s="14">
        <f t="shared" si="2"/>
        <v>1.6438715676129632</v>
      </c>
      <c r="P3" s="15">
        <v>905</v>
      </c>
      <c r="Q3" s="16">
        <f t="shared" si="3"/>
        <v>121.12154696132596</v>
      </c>
      <c r="R3" s="17" t="s">
        <v>1200</v>
      </c>
      <c r="S3" s="18">
        <f>ABS(O18-O3)*100</f>
        <v>164.38715676129632</v>
      </c>
      <c r="T3" s="10" t="s">
        <v>30</v>
      </c>
      <c r="U3" s="10" t="s">
        <v>36</v>
      </c>
      <c r="V3" s="12">
        <v>5385</v>
      </c>
      <c r="W3" s="10" t="s">
        <v>31</v>
      </c>
      <c r="X3" s="10" t="s">
        <v>1201</v>
      </c>
      <c r="Y3" s="10" t="s">
        <v>33</v>
      </c>
      <c r="Z3" s="10">
        <v>45</v>
      </c>
    </row>
    <row r="4" spans="1:26" x14ac:dyDescent="0.3">
      <c r="A4" s="56" t="s">
        <v>1200</v>
      </c>
      <c r="B4" s="19" t="s">
        <v>1204</v>
      </c>
      <c r="C4" s="19" t="s">
        <v>1205</v>
      </c>
      <c r="D4" s="20">
        <v>45282</v>
      </c>
      <c r="E4" s="21">
        <v>115000</v>
      </c>
      <c r="F4" s="19" t="s">
        <v>27</v>
      </c>
      <c r="G4" s="19" t="s">
        <v>28</v>
      </c>
      <c r="H4" s="21">
        <v>115000</v>
      </c>
      <c r="I4" s="21">
        <v>46200</v>
      </c>
      <c r="J4" s="22">
        <f t="shared" si="0"/>
        <v>40.173913043478258</v>
      </c>
      <c r="K4" s="21">
        <v>130149</v>
      </c>
      <c r="L4" s="21">
        <v>5253</v>
      </c>
      <c r="M4" s="21">
        <f t="shared" si="1"/>
        <v>109747</v>
      </c>
      <c r="N4" s="21">
        <v>62448</v>
      </c>
      <c r="O4" s="23">
        <f t="shared" si="2"/>
        <v>1.7574141685882654</v>
      </c>
      <c r="P4" s="24">
        <v>849</v>
      </c>
      <c r="Q4" s="25">
        <f t="shared" si="3"/>
        <v>129.26619552414604</v>
      </c>
      <c r="R4" s="26" t="s">
        <v>1200</v>
      </c>
      <c r="S4" s="27">
        <f>ABS(O17-O4)*100</f>
        <v>175.74141685882654</v>
      </c>
      <c r="T4" s="19" t="s">
        <v>30</v>
      </c>
      <c r="U4" s="19" t="s">
        <v>36</v>
      </c>
      <c r="V4" s="21">
        <v>5253</v>
      </c>
      <c r="W4" s="19" t="s">
        <v>31</v>
      </c>
      <c r="X4" s="19" t="s">
        <v>1201</v>
      </c>
      <c r="Y4" s="19" t="s">
        <v>33</v>
      </c>
      <c r="Z4" s="19">
        <v>45</v>
      </c>
    </row>
    <row r="5" spans="1:26" x14ac:dyDescent="0.3">
      <c r="A5" s="55" t="s">
        <v>1200</v>
      </c>
      <c r="B5" s="10" t="s">
        <v>1208</v>
      </c>
      <c r="C5" s="10" t="s">
        <v>1209</v>
      </c>
      <c r="D5" s="11">
        <v>45279</v>
      </c>
      <c r="E5" s="12">
        <v>115000</v>
      </c>
      <c r="F5" s="10" t="s">
        <v>27</v>
      </c>
      <c r="G5" s="10" t="s">
        <v>28</v>
      </c>
      <c r="H5" s="12">
        <v>115000</v>
      </c>
      <c r="I5" s="12">
        <v>45500</v>
      </c>
      <c r="J5" s="13">
        <f t="shared" si="0"/>
        <v>39.565217391304344</v>
      </c>
      <c r="K5" s="12">
        <v>128043</v>
      </c>
      <c r="L5" s="12">
        <v>5253</v>
      </c>
      <c r="M5" s="12">
        <f t="shared" si="1"/>
        <v>109747</v>
      </c>
      <c r="N5" s="12">
        <v>61395</v>
      </c>
      <c r="O5" s="14">
        <f t="shared" si="2"/>
        <v>1.7875559899014577</v>
      </c>
      <c r="P5" s="15">
        <v>824</v>
      </c>
      <c r="Q5" s="16">
        <f t="shared" si="3"/>
        <v>133.1881067961165</v>
      </c>
      <c r="R5" s="17" t="s">
        <v>1200</v>
      </c>
      <c r="S5" s="18">
        <f>ABS(O16-O5)*100</f>
        <v>18.442606769914292</v>
      </c>
      <c r="T5" s="10" t="s">
        <v>30</v>
      </c>
      <c r="U5" s="10" t="s">
        <v>36</v>
      </c>
      <c r="V5" s="12">
        <v>5253</v>
      </c>
      <c r="W5" s="10" t="s">
        <v>31</v>
      </c>
      <c r="X5" s="10" t="s">
        <v>1201</v>
      </c>
      <c r="Y5" s="10" t="s">
        <v>33</v>
      </c>
      <c r="Z5" s="10">
        <v>45</v>
      </c>
    </row>
    <row r="6" spans="1:26" x14ac:dyDescent="0.3">
      <c r="A6" s="56" t="s">
        <v>1200</v>
      </c>
      <c r="B6" s="19" t="s">
        <v>1214</v>
      </c>
      <c r="C6" s="19" t="s">
        <v>1215</v>
      </c>
      <c r="D6" s="20">
        <v>45509</v>
      </c>
      <c r="E6" s="21">
        <v>144000</v>
      </c>
      <c r="F6" s="19" t="s">
        <v>27</v>
      </c>
      <c r="G6" s="19" t="s">
        <v>28</v>
      </c>
      <c r="H6" s="21">
        <v>144000</v>
      </c>
      <c r="I6" s="21">
        <v>66700</v>
      </c>
      <c r="J6" s="22">
        <f t="shared" si="0"/>
        <v>46.319444444444443</v>
      </c>
      <c r="K6" s="21">
        <v>149572</v>
      </c>
      <c r="L6" s="21">
        <v>5998</v>
      </c>
      <c r="M6" s="21">
        <f t="shared" si="1"/>
        <v>138002</v>
      </c>
      <c r="N6" s="21">
        <v>71787</v>
      </c>
      <c r="O6" s="23">
        <f t="shared" si="2"/>
        <v>1.922381489684762</v>
      </c>
      <c r="P6" s="24">
        <v>949</v>
      </c>
      <c r="Q6" s="25">
        <f t="shared" si="3"/>
        <v>145.41833508956796</v>
      </c>
      <c r="R6" s="26" t="s">
        <v>1200</v>
      </c>
      <c r="S6" s="27">
        <f>ABS(O14-O6)*100</f>
        <v>192.2381489684762</v>
      </c>
      <c r="T6" s="19" t="s">
        <v>30</v>
      </c>
      <c r="U6" s="19" t="s">
        <v>36</v>
      </c>
      <c r="V6" s="21">
        <v>5998</v>
      </c>
      <c r="W6" s="19" t="s">
        <v>31</v>
      </c>
      <c r="X6" s="19" t="s">
        <v>1201</v>
      </c>
      <c r="Y6" s="19" t="s">
        <v>33</v>
      </c>
      <c r="Z6" s="19">
        <v>45</v>
      </c>
    </row>
    <row r="7" spans="1:26" x14ac:dyDescent="0.3">
      <c r="A7" s="55" t="s">
        <v>1200</v>
      </c>
      <c r="B7" s="10" t="s">
        <v>1225</v>
      </c>
      <c r="C7" s="10" t="s">
        <v>1226</v>
      </c>
      <c r="D7" s="11">
        <v>45686</v>
      </c>
      <c r="E7" s="12">
        <v>179000</v>
      </c>
      <c r="F7" s="10" t="s">
        <v>27</v>
      </c>
      <c r="G7" s="10" t="s">
        <v>28</v>
      </c>
      <c r="H7" s="12">
        <v>179000</v>
      </c>
      <c r="I7" s="12">
        <v>79000</v>
      </c>
      <c r="J7" s="13">
        <f t="shared" si="0"/>
        <v>44.134078212290504</v>
      </c>
      <c r="K7" s="12">
        <v>177278</v>
      </c>
      <c r="L7" s="12">
        <v>11378</v>
      </c>
      <c r="M7" s="12">
        <f t="shared" si="1"/>
        <v>167622</v>
      </c>
      <c r="N7" s="12">
        <v>82950</v>
      </c>
      <c r="O7" s="14">
        <f t="shared" si="2"/>
        <v>2.0207594936708859</v>
      </c>
      <c r="P7" s="15">
        <v>1080</v>
      </c>
      <c r="Q7" s="16">
        <f t="shared" si="3"/>
        <v>155.20555555555555</v>
      </c>
      <c r="R7" s="17" t="s">
        <v>1200</v>
      </c>
      <c r="S7" s="18">
        <f>ABS(O11-O7)*100</f>
        <v>19.204685526358347</v>
      </c>
      <c r="T7" s="10" t="s">
        <v>30</v>
      </c>
      <c r="U7" s="10" t="s">
        <v>31</v>
      </c>
      <c r="V7" s="12">
        <v>11378</v>
      </c>
      <c r="W7" s="10" t="s">
        <v>31</v>
      </c>
      <c r="X7" s="10" t="s">
        <v>1201</v>
      </c>
      <c r="Y7" s="10" t="s">
        <v>33</v>
      </c>
      <c r="Z7" s="10">
        <v>45</v>
      </c>
    </row>
    <row r="8" spans="1:26" x14ac:dyDescent="0.3">
      <c r="A8" s="56" t="s">
        <v>1200</v>
      </c>
      <c r="B8" s="19" t="s">
        <v>1227</v>
      </c>
      <c r="C8" s="19" t="s">
        <v>1228</v>
      </c>
      <c r="D8" s="20">
        <v>45050</v>
      </c>
      <c r="E8" s="21">
        <v>130000</v>
      </c>
      <c r="F8" s="19" t="s">
        <v>27</v>
      </c>
      <c r="G8" s="19" t="s">
        <v>28</v>
      </c>
      <c r="H8" s="21">
        <v>130000</v>
      </c>
      <c r="I8" s="21">
        <v>45700</v>
      </c>
      <c r="J8" s="22">
        <f t="shared" si="0"/>
        <v>35.153846153846153</v>
      </c>
      <c r="K8" s="21">
        <v>128645</v>
      </c>
      <c r="L8" s="21">
        <v>5973</v>
      </c>
      <c r="M8" s="21">
        <f t="shared" si="1"/>
        <v>124027</v>
      </c>
      <c r="N8" s="21">
        <v>61336</v>
      </c>
      <c r="O8" s="23">
        <f t="shared" si="2"/>
        <v>2.0220914308073561</v>
      </c>
      <c r="P8" s="24">
        <v>812</v>
      </c>
      <c r="Q8" s="25">
        <f t="shared" si="3"/>
        <v>152.74261083743843</v>
      </c>
      <c r="R8" s="26" t="s">
        <v>1200</v>
      </c>
      <c r="S8" s="27">
        <f>ABS(O11-O8)*100</f>
        <v>19.071491812711329</v>
      </c>
      <c r="T8" s="19" t="s">
        <v>30</v>
      </c>
      <c r="U8" s="19" t="s">
        <v>36</v>
      </c>
      <c r="V8" s="21">
        <v>5973</v>
      </c>
      <c r="W8" s="19" t="s">
        <v>31</v>
      </c>
      <c r="X8" s="19" t="s">
        <v>1201</v>
      </c>
      <c r="Y8" s="19" t="s">
        <v>33</v>
      </c>
      <c r="Z8" s="19">
        <v>45</v>
      </c>
    </row>
    <row r="9" spans="1:26" x14ac:dyDescent="0.3">
      <c r="A9" s="55" t="s">
        <v>1200</v>
      </c>
      <c r="B9" s="10" t="s">
        <v>1202</v>
      </c>
      <c r="C9" s="10" t="s">
        <v>1203</v>
      </c>
      <c r="D9" s="11">
        <v>45097</v>
      </c>
      <c r="E9" s="12">
        <v>102500</v>
      </c>
      <c r="F9" s="10" t="s">
        <v>27</v>
      </c>
      <c r="G9" s="10" t="s">
        <v>28</v>
      </c>
      <c r="H9" s="12">
        <v>102500</v>
      </c>
      <c r="I9" s="12">
        <v>35200</v>
      </c>
      <c r="J9" s="13">
        <f t="shared" si="0"/>
        <v>34.341463414634148</v>
      </c>
      <c r="K9" s="12">
        <v>99491</v>
      </c>
      <c r="L9" s="12">
        <v>5253</v>
      </c>
      <c r="M9" s="12">
        <f t="shared" si="1"/>
        <v>97247</v>
      </c>
      <c r="N9" s="12">
        <v>47119</v>
      </c>
      <c r="O9" s="14">
        <f t="shared" si="2"/>
        <v>2.063859589549863</v>
      </c>
      <c r="P9" s="15">
        <v>709</v>
      </c>
      <c r="Q9" s="16">
        <f t="shared" si="3"/>
        <v>137.16078984485191</v>
      </c>
      <c r="R9" s="17" t="s">
        <v>1200</v>
      </c>
      <c r="S9" s="18">
        <f>ABS(O23-O9)*100</f>
        <v>206.38595895498631</v>
      </c>
      <c r="T9" s="10" t="s">
        <v>30</v>
      </c>
      <c r="U9" s="10" t="s">
        <v>36</v>
      </c>
      <c r="V9" s="12">
        <v>5253</v>
      </c>
      <c r="W9" s="10" t="s">
        <v>31</v>
      </c>
      <c r="X9" s="10" t="s">
        <v>1201</v>
      </c>
      <c r="Y9" s="10" t="s">
        <v>33</v>
      </c>
      <c r="Z9" s="10">
        <v>45</v>
      </c>
    </row>
    <row r="10" spans="1:26" x14ac:dyDescent="0.3">
      <c r="A10" s="55" t="s">
        <v>1200</v>
      </c>
      <c r="B10" s="10" t="s">
        <v>1210</v>
      </c>
      <c r="C10" s="10" t="s">
        <v>1211</v>
      </c>
      <c r="D10" s="11">
        <v>45065</v>
      </c>
      <c r="E10" s="12">
        <v>100000</v>
      </c>
      <c r="F10" s="10" t="s">
        <v>27</v>
      </c>
      <c r="G10" s="10" t="s">
        <v>28</v>
      </c>
      <c r="H10" s="12">
        <v>100000</v>
      </c>
      <c r="I10" s="12">
        <v>33700</v>
      </c>
      <c r="J10" s="13">
        <f t="shared" si="0"/>
        <v>33.700000000000003</v>
      </c>
      <c r="K10" s="12">
        <v>94958</v>
      </c>
      <c r="L10" s="12">
        <v>5998</v>
      </c>
      <c r="M10" s="12">
        <f t="shared" si="1"/>
        <v>94002</v>
      </c>
      <c r="N10" s="12">
        <v>44480</v>
      </c>
      <c r="O10" s="14">
        <f t="shared" si="2"/>
        <v>2.1133543165467628</v>
      </c>
      <c r="P10" s="15">
        <v>672</v>
      </c>
      <c r="Q10" s="16">
        <f t="shared" si="3"/>
        <v>139.88392857142858</v>
      </c>
      <c r="R10" s="17" t="s">
        <v>1200</v>
      </c>
      <c r="S10" s="18">
        <f>ABS(O20-O10)*100</f>
        <v>72.756813119445468</v>
      </c>
      <c r="T10" s="10" t="s">
        <v>30</v>
      </c>
      <c r="U10" s="10" t="s">
        <v>36</v>
      </c>
      <c r="V10" s="12">
        <v>5998</v>
      </c>
      <c r="W10" s="10" t="s">
        <v>31</v>
      </c>
      <c r="X10" s="10" t="s">
        <v>1201</v>
      </c>
      <c r="Y10" s="10" t="s">
        <v>33</v>
      </c>
      <c r="Z10" s="10">
        <v>45</v>
      </c>
    </row>
    <row r="11" spans="1:26" x14ac:dyDescent="0.3">
      <c r="A11" s="55" t="s">
        <v>1200</v>
      </c>
      <c r="B11" s="10" t="s">
        <v>1218</v>
      </c>
      <c r="C11" s="10" t="s">
        <v>1219</v>
      </c>
      <c r="D11" s="11">
        <v>45243</v>
      </c>
      <c r="E11" s="12">
        <v>170000</v>
      </c>
      <c r="F11" s="10" t="s">
        <v>27</v>
      </c>
      <c r="G11" s="10" t="s">
        <v>28</v>
      </c>
      <c r="H11" s="12">
        <v>170000</v>
      </c>
      <c r="I11" s="12">
        <v>58400</v>
      </c>
      <c r="J11" s="13">
        <f t="shared" si="0"/>
        <v>34.352941176470587</v>
      </c>
      <c r="K11" s="12">
        <v>155091</v>
      </c>
      <c r="L11" s="12">
        <v>14973</v>
      </c>
      <c r="M11" s="12">
        <f t="shared" si="1"/>
        <v>155027</v>
      </c>
      <c r="N11" s="12">
        <v>70059</v>
      </c>
      <c r="O11" s="14">
        <f t="shared" si="2"/>
        <v>2.2128063489344694</v>
      </c>
      <c r="P11" s="15">
        <v>884</v>
      </c>
      <c r="Q11" s="16">
        <f t="shared" si="3"/>
        <v>175.36990950226243</v>
      </c>
      <c r="R11" s="17" t="s">
        <v>1200</v>
      </c>
      <c r="S11" s="18">
        <f>ABS(O17-O11)*100</f>
        <v>221.28063489344694</v>
      </c>
      <c r="T11" s="10" t="s">
        <v>30</v>
      </c>
      <c r="U11" s="10" t="s">
        <v>36</v>
      </c>
      <c r="V11" s="12">
        <v>11937</v>
      </c>
      <c r="W11" s="10" t="s">
        <v>31</v>
      </c>
      <c r="X11" s="10" t="s">
        <v>1201</v>
      </c>
      <c r="Y11" s="10" t="s">
        <v>33</v>
      </c>
      <c r="Z11" s="10">
        <v>41</v>
      </c>
    </row>
    <row r="12" spans="1:26" x14ac:dyDescent="0.3">
      <c r="A12" s="55" t="s">
        <v>1200</v>
      </c>
      <c r="B12" s="10" t="s">
        <v>1216</v>
      </c>
      <c r="C12" s="10" t="s">
        <v>1217</v>
      </c>
      <c r="D12" s="11">
        <v>45631</v>
      </c>
      <c r="E12" s="12">
        <v>165000</v>
      </c>
      <c r="F12" s="10" t="s">
        <v>27</v>
      </c>
      <c r="G12" s="10" t="s">
        <v>28</v>
      </c>
      <c r="H12" s="12">
        <v>165000</v>
      </c>
      <c r="I12" s="12">
        <v>64800</v>
      </c>
      <c r="J12" s="13">
        <f t="shared" si="0"/>
        <v>39.272727272727273</v>
      </c>
      <c r="K12" s="12">
        <v>149434</v>
      </c>
      <c r="L12" s="12">
        <v>8640</v>
      </c>
      <c r="M12" s="12">
        <f t="shared" si="1"/>
        <v>156360</v>
      </c>
      <c r="N12" s="12">
        <v>70397</v>
      </c>
      <c r="O12" s="14">
        <f t="shared" si="2"/>
        <v>2.2211173771609585</v>
      </c>
      <c r="P12" s="15">
        <v>874</v>
      </c>
      <c r="Q12" s="16">
        <f t="shared" si="3"/>
        <v>178.90160183066362</v>
      </c>
      <c r="R12" s="17" t="s">
        <v>1200</v>
      </c>
      <c r="S12" s="18">
        <f>ABS(O19-O12)*100</f>
        <v>222.11173771609586</v>
      </c>
      <c r="T12" s="10" t="s">
        <v>30</v>
      </c>
      <c r="U12" s="10" t="s">
        <v>31</v>
      </c>
      <c r="V12" s="12">
        <v>8640</v>
      </c>
      <c r="W12" s="10" t="s">
        <v>31</v>
      </c>
      <c r="X12" s="10" t="s">
        <v>1201</v>
      </c>
      <c r="Y12" s="10" t="s">
        <v>33</v>
      </c>
      <c r="Z12" s="10">
        <v>45</v>
      </c>
    </row>
    <row r="13" spans="1:26" ht="15" thickBot="1" x14ac:dyDescent="0.35">
      <c r="A13" s="56" t="s">
        <v>1200</v>
      </c>
      <c r="B13" s="19" t="s">
        <v>1206</v>
      </c>
      <c r="C13" s="19" t="s">
        <v>1207</v>
      </c>
      <c r="D13" s="20">
        <v>45419</v>
      </c>
      <c r="E13" s="21">
        <v>112000</v>
      </c>
      <c r="F13" s="19" t="s">
        <v>27</v>
      </c>
      <c r="G13" s="19" t="s">
        <v>28</v>
      </c>
      <c r="H13" s="21">
        <v>112000</v>
      </c>
      <c r="I13" s="21">
        <v>44000</v>
      </c>
      <c r="J13" s="22">
        <f t="shared" si="0"/>
        <v>39.285714285714285</v>
      </c>
      <c r="K13" s="21">
        <v>99491</v>
      </c>
      <c r="L13" s="21">
        <v>5253</v>
      </c>
      <c r="M13" s="21">
        <f t="shared" si="1"/>
        <v>106747</v>
      </c>
      <c r="N13" s="21">
        <v>47119</v>
      </c>
      <c r="O13" s="23">
        <f t="shared" si="2"/>
        <v>2.2654767715783444</v>
      </c>
      <c r="P13" s="24">
        <v>709</v>
      </c>
      <c r="Q13" s="25">
        <f t="shared" si="3"/>
        <v>150.55994358251058</v>
      </c>
      <c r="R13" s="26" t="s">
        <v>1200</v>
      </c>
      <c r="S13" s="27">
        <f>ABS(O25-O13)*100</f>
        <v>226.54767715783444</v>
      </c>
      <c r="T13" s="19" t="s">
        <v>30</v>
      </c>
      <c r="U13" s="19" t="s">
        <v>36</v>
      </c>
      <c r="V13" s="21">
        <v>5253</v>
      </c>
      <c r="W13" s="19" t="s">
        <v>31</v>
      </c>
      <c r="X13" s="19" t="s">
        <v>1201</v>
      </c>
      <c r="Y13" s="19" t="s">
        <v>33</v>
      </c>
      <c r="Z13" s="19">
        <v>45</v>
      </c>
    </row>
    <row r="14" spans="1:26" ht="15" thickTop="1" x14ac:dyDescent="0.3">
      <c r="A14" s="57"/>
      <c r="B14" s="37"/>
      <c r="C14" s="37"/>
      <c r="D14" s="38" t="s">
        <v>2766</v>
      </c>
      <c r="E14" s="39">
        <f>+SUM(E2:E13)</f>
        <v>1641500</v>
      </c>
      <c r="F14" s="37"/>
      <c r="G14" s="37"/>
      <c r="H14" s="39">
        <f>+SUM(H2:H13)</f>
        <v>1641500</v>
      </c>
      <c r="I14" s="39">
        <f>+SUM(I2:I13)</f>
        <v>691500</v>
      </c>
      <c r="J14" s="40"/>
      <c r="K14" s="39">
        <f>+SUM(K2:K13)</f>
        <v>1687181</v>
      </c>
      <c r="L14" s="39"/>
      <c r="M14" s="39">
        <f>+SUM(M2:M13)</f>
        <v>1556341</v>
      </c>
      <c r="N14" s="39">
        <f>+SUM(N2:N13)</f>
        <v>801011</v>
      </c>
      <c r="O14" s="41"/>
      <c r="P14" s="42"/>
      <c r="Q14" s="43">
        <f>AVERAGE(Q2:Q13)</f>
        <v>144.73425004874133</v>
      </c>
      <c r="R14" s="44"/>
      <c r="S14" s="45">
        <f>ABS(O16-O15)*100</f>
        <v>2.9011236975166055</v>
      </c>
      <c r="T14" s="37"/>
      <c r="U14" s="37"/>
      <c r="V14" s="39"/>
      <c r="W14" s="37"/>
      <c r="X14" s="37"/>
      <c r="Y14" s="37"/>
      <c r="Z14" s="37"/>
    </row>
    <row r="15" spans="1:26" x14ac:dyDescent="0.3">
      <c r="A15" s="58"/>
      <c r="B15" s="28"/>
      <c r="C15" s="28"/>
      <c r="D15" s="29"/>
      <c r="E15" s="30"/>
      <c r="F15" s="28"/>
      <c r="G15" s="28"/>
      <c r="H15" s="30"/>
      <c r="I15" s="30" t="s">
        <v>2767</v>
      </c>
      <c r="J15" s="31">
        <f>I14/H14*100</f>
        <v>42.126104173012493</v>
      </c>
      <c r="K15" s="30"/>
      <c r="L15" s="30"/>
      <c r="M15" s="30"/>
      <c r="N15" s="30" t="s">
        <v>2769</v>
      </c>
      <c r="O15" s="32">
        <f>M14/N14</f>
        <v>1.9429708206254346</v>
      </c>
      <c r="P15" s="33"/>
      <c r="Q15" s="34" t="s">
        <v>2771</v>
      </c>
      <c r="R15" s="35">
        <f>STDEV(O2:O13)</f>
        <v>0.22249298285532729</v>
      </c>
      <c r="S15" s="36"/>
      <c r="T15" s="28"/>
      <c r="U15" s="28"/>
      <c r="V15" s="30"/>
      <c r="W15" s="28"/>
      <c r="X15" s="28"/>
      <c r="Y15" s="28"/>
      <c r="Z15" s="28"/>
    </row>
    <row r="16" spans="1:26" x14ac:dyDescent="0.3">
      <c r="A16" s="59"/>
      <c r="B16" s="46"/>
      <c r="C16" s="46"/>
      <c r="D16" s="47"/>
      <c r="E16" s="48"/>
      <c r="F16" s="46"/>
      <c r="G16" s="46"/>
      <c r="H16" s="48"/>
      <c r="I16" s="48" t="s">
        <v>2768</v>
      </c>
      <c r="J16" s="49">
        <f>STDEV(J2:J13)</f>
        <v>7.7251655207923244</v>
      </c>
      <c r="K16" s="48"/>
      <c r="L16" s="48"/>
      <c r="M16" s="48"/>
      <c r="N16" s="48" t="s">
        <v>2770</v>
      </c>
      <c r="O16" s="50">
        <f>AVERAGE(O2:O13)</f>
        <v>1.9719820576006006</v>
      </c>
      <c r="P16" s="51"/>
      <c r="Q16" s="52" t="s">
        <v>2772</v>
      </c>
      <c r="R16" s="54">
        <f>AVERAGE(S2:S13)</f>
        <v>131.41122193244738</v>
      </c>
      <c r="S16" s="53" t="s">
        <v>2773</v>
      </c>
      <c r="T16" s="46">
        <f>+(R16/O16)</f>
        <v>66.63915699737214</v>
      </c>
      <c r="U16" s="46"/>
      <c r="V16" s="48"/>
      <c r="W16" s="46"/>
      <c r="X16" s="46"/>
      <c r="Y16" s="46"/>
      <c r="Z16" s="46"/>
    </row>
    <row r="19" spans="1:26" x14ac:dyDescent="0.3">
      <c r="A19" s="60" t="s">
        <v>2811</v>
      </c>
    </row>
    <row r="20" spans="1:26" x14ac:dyDescent="0.3">
      <c r="A20" s="56" t="s">
        <v>1200</v>
      </c>
      <c r="B20" s="19" t="s">
        <v>1223</v>
      </c>
      <c r="C20" s="19" t="s">
        <v>1224</v>
      </c>
      <c r="D20" s="20">
        <v>45574</v>
      </c>
      <c r="E20" s="21">
        <v>165500</v>
      </c>
      <c r="F20" s="19" t="s">
        <v>27</v>
      </c>
      <c r="G20" s="19" t="s">
        <v>28</v>
      </c>
      <c r="H20" s="21">
        <v>165500</v>
      </c>
      <c r="I20" s="21">
        <v>108100</v>
      </c>
      <c r="J20" s="22">
        <f>I20/H20*100</f>
        <v>65.317220543806641</v>
      </c>
      <c r="K20" s="21">
        <v>236282</v>
      </c>
      <c r="L20" s="21">
        <v>5802</v>
      </c>
      <c r="M20" s="21">
        <f>H20-L20</f>
        <v>159698</v>
      </c>
      <c r="N20" s="21">
        <v>115240</v>
      </c>
      <c r="O20" s="23">
        <f>M20/N20</f>
        <v>1.3857861853523081</v>
      </c>
      <c r="P20" s="24">
        <v>1595</v>
      </c>
      <c r="Q20" s="25">
        <f>M20/P20</f>
        <v>100.12413793103448</v>
      </c>
      <c r="R20" s="26" t="s">
        <v>1200</v>
      </c>
      <c r="S20" s="27">
        <f>ABS(O26-O20)*100</f>
        <v>138.57861853523082</v>
      </c>
      <c r="T20" s="19" t="s">
        <v>52</v>
      </c>
      <c r="U20" s="19" t="s">
        <v>31</v>
      </c>
      <c r="V20" s="21">
        <v>5802</v>
      </c>
      <c r="W20" s="19" t="s">
        <v>31</v>
      </c>
      <c r="X20" s="19" t="s">
        <v>1201</v>
      </c>
      <c r="Y20" s="19" t="s">
        <v>33</v>
      </c>
      <c r="Z20" s="19">
        <v>50</v>
      </c>
    </row>
    <row r="21" spans="1:26" x14ac:dyDescent="0.3">
      <c r="A21" s="56" t="s">
        <v>1200</v>
      </c>
      <c r="B21" s="19" t="s">
        <v>1220</v>
      </c>
      <c r="C21" s="19" t="s">
        <v>1221</v>
      </c>
      <c r="D21" s="20">
        <v>45414</v>
      </c>
      <c r="E21" s="21">
        <v>190000</v>
      </c>
      <c r="F21" s="19" t="s">
        <v>27</v>
      </c>
      <c r="G21" s="19" t="s">
        <v>28</v>
      </c>
      <c r="H21" s="21">
        <v>190000</v>
      </c>
      <c r="I21" s="21">
        <v>71000</v>
      </c>
      <c r="J21" s="22">
        <f>I21/H21*100</f>
        <v>37.368421052631575</v>
      </c>
      <c r="K21" s="21">
        <v>158923</v>
      </c>
      <c r="L21" s="21">
        <v>11937</v>
      </c>
      <c r="M21" s="21">
        <f>H21-L21</f>
        <v>178063</v>
      </c>
      <c r="N21" s="21">
        <v>73493</v>
      </c>
      <c r="O21" s="23">
        <f>M21/N21</f>
        <v>2.4228565985876207</v>
      </c>
      <c r="P21" s="24">
        <v>1024</v>
      </c>
      <c r="Q21" s="25">
        <f>M21/P21</f>
        <v>173.8896484375</v>
      </c>
      <c r="R21" s="26" t="s">
        <v>1200</v>
      </c>
      <c r="S21" s="27">
        <f>ABS(O28-O21)*100</f>
        <v>242.28565985876207</v>
      </c>
      <c r="T21" s="19" t="s">
        <v>30</v>
      </c>
      <c r="U21" s="19" t="s">
        <v>1222</v>
      </c>
      <c r="V21" s="21">
        <v>11937</v>
      </c>
      <c r="W21" s="19" t="s">
        <v>31</v>
      </c>
      <c r="X21" s="19" t="s">
        <v>1201</v>
      </c>
      <c r="Y21" s="19" t="s">
        <v>33</v>
      </c>
      <c r="Z21" s="19">
        <v>45</v>
      </c>
    </row>
    <row r="22" spans="1:26" x14ac:dyDescent="0.3">
      <c r="A22" s="56" t="s">
        <v>1200</v>
      </c>
      <c r="B22" s="19" t="s">
        <v>1212</v>
      </c>
      <c r="C22" s="19" t="s">
        <v>1213</v>
      </c>
      <c r="D22" s="20">
        <v>45511</v>
      </c>
      <c r="E22" s="21">
        <v>210000</v>
      </c>
      <c r="F22" s="19" t="s">
        <v>27</v>
      </c>
      <c r="G22" s="19" t="s">
        <v>28</v>
      </c>
      <c r="H22" s="21">
        <v>210000</v>
      </c>
      <c r="I22" s="21">
        <v>67000</v>
      </c>
      <c r="J22" s="22">
        <f>I22/H22*100</f>
        <v>31.904761904761902</v>
      </c>
      <c r="K22" s="21">
        <v>144162</v>
      </c>
      <c r="L22" s="21">
        <v>8370</v>
      </c>
      <c r="M22" s="21">
        <f>H22-L22</f>
        <v>201630</v>
      </c>
      <c r="N22" s="21">
        <v>67896</v>
      </c>
      <c r="O22" s="23">
        <f>M22/N22</f>
        <v>2.9696889360197951</v>
      </c>
      <c r="P22" s="24">
        <v>884</v>
      </c>
      <c r="Q22" s="25">
        <f>M22/P22</f>
        <v>228.08823529411765</v>
      </c>
      <c r="R22" s="26" t="s">
        <v>1200</v>
      </c>
      <c r="S22" s="27">
        <f>ABS(O33-O22)*100</f>
        <v>296.96889360197952</v>
      </c>
      <c r="T22" s="19" t="s">
        <v>30</v>
      </c>
      <c r="U22" s="19" t="s">
        <v>36</v>
      </c>
      <c r="V22" s="21">
        <v>8370</v>
      </c>
      <c r="W22" s="19" t="s">
        <v>31</v>
      </c>
      <c r="X22" s="19" t="s">
        <v>1201</v>
      </c>
      <c r="Y22" s="19" t="s">
        <v>33</v>
      </c>
      <c r="Z22" s="19">
        <v>43</v>
      </c>
    </row>
  </sheetData>
  <sortState xmlns:xlrd2="http://schemas.microsoft.com/office/spreadsheetml/2017/richdata2" ref="A2:Z13">
    <sortCondition ref="O2:O13"/>
  </sortState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CB39-EE19-478D-AFEF-6AACA58DA9EE}">
  <dimension ref="A1:Z19"/>
  <sheetViews>
    <sheetView zoomScaleNormal="100" workbookViewId="0">
      <selection activeCell="F29" sqref="F29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17.33203125" bestFit="1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6.441406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1291</v>
      </c>
      <c r="B2" s="10" t="s">
        <v>1297</v>
      </c>
      <c r="C2" s="10" t="s">
        <v>1298</v>
      </c>
      <c r="D2" s="11">
        <v>45621</v>
      </c>
      <c r="E2" s="12">
        <v>135000</v>
      </c>
      <c r="F2" s="10" t="s">
        <v>27</v>
      </c>
      <c r="G2" s="10" t="s">
        <v>28</v>
      </c>
      <c r="H2" s="12">
        <v>135000</v>
      </c>
      <c r="I2" s="12">
        <v>91600</v>
      </c>
      <c r="J2" s="13">
        <f t="shared" ref="J2:J16" si="0">I2/H2*100</f>
        <v>67.851851851851848</v>
      </c>
      <c r="K2" s="12">
        <v>190961</v>
      </c>
      <c r="L2" s="12">
        <v>10236</v>
      </c>
      <c r="M2" s="12">
        <f t="shared" ref="M2:M16" si="1">H2-L2</f>
        <v>124764</v>
      </c>
      <c r="N2" s="12">
        <v>98220</v>
      </c>
      <c r="O2" s="14">
        <f t="shared" ref="O2:O16" si="2">M2/N2</f>
        <v>1.2702504581551619</v>
      </c>
      <c r="P2" s="15">
        <v>1007</v>
      </c>
      <c r="Q2" s="16">
        <f t="shared" ref="Q2:Q16" si="3">M2/P2</f>
        <v>123.89672293942404</v>
      </c>
      <c r="R2" s="17" t="s">
        <v>1291</v>
      </c>
      <c r="S2" s="18">
        <f>ABS(O16-O2)*100</f>
        <v>106.15200372603775</v>
      </c>
      <c r="T2" s="10" t="s">
        <v>30</v>
      </c>
      <c r="U2" s="10" t="s">
        <v>31</v>
      </c>
      <c r="V2" s="12">
        <v>10236</v>
      </c>
      <c r="W2" s="10" t="s">
        <v>31</v>
      </c>
      <c r="X2" s="10" t="s">
        <v>1292</v>
      </c>
      <c r="Y2" s="10" t="s">
        <v>33</v>
      </c>
      <c r="Z2" s="10">
        <v>45</v>
      </c>
    </row>
    <row r="3" spans="1:26" x14ac:dyDescent="0.3">
      <c r="A3" s="56" t="s">
        <v>1291</v>
      </c>
      <c r="B3" s="19" t="s">
        <v>1318</v>
      </c>
      <c r="C3" s="19" t="s">
        <v>1319</v>
      </c>
      <c r="D3" s="20">
        <v>45684</v>
      </c>
      <c r="E3" s="21">
        <v>165000</v>
      </c>
      <c r="F3" s="19" t="s">
        <v>27</v>
      </c>
      <c r="G3" s="19" t="s">
        <v>28</v>
      </c>
      <c r="H3" s="21">
        <v>165000</v>
      </c>
      <c r="I3" s="21">
        <v>96200</v>
      </c>
      <c r="J3" s="22">
        <f t="shared" si="0"/>
        <v>58.303030303030297</v>
      </c>
      <c r="K3" s="21">
        <v>201835</v>
      </c>
      <c r="L3" s="21">
        <v>11991</v>
      </c>
      <c r="M3" s="21">
        <f t="shared" si="1"/>
        <v>153009</v>
      </c>
      <c r="N3" s="21">
        <v>103176</v>
      </c>
      <c r="O3" s="23">
        <f t="shared" si="2"/>
        <v>1.4829902302861131</v>
      </c>
      <c r="P3" s="24">
        <v>1109</v>
      </c>
      <c r="Q3" s="25">
        <f t="shared" si="3"/>
        <v>137.97024346257891</v>
      </c>
      <c r="R3" s="26" t="s">
        <v>1291</v>
      </c>
      <c r="S3" s="27">
        <f>ABS(O10-O3)*100</f>
        <v>41.597108734319164</v>
      </c>
      <c r="T3" s="19" t="s">
        <v>30</v>
      </c>
      <c r="U3" s="19" t="s">
        <v>31</v>
      </c>
      <c r="V3" s="21">
        <v>11991</v>
      </c>
      <c r="W3" s="19" t="s">
        <v>31</v>
      </c>
      <c r="X3" s="19" t="s">
        <v>1292</v>
      </c>
      <c r="Y3" s="19" t="s">
        <v>33</v>
      </c>
      <c r="Z3" s="19">
        <v>45</v>
      </c>
    </row>
    <row r="4" spans="1:26" x14ac:dyDescent="0.3">
      <c r="A4" s="55" t="s">
        <v>1291</v>
      </c>
      <c r="B4" s="10" t="s">
        <v>1305</v>
      </c>
      <c r="C4" s="10" t="s">
        <v>1306</v>
      </c>
      <c r="D4" s="11">
        <v>45225</v>
      </c>
      <c r="E4" s="12">
        <v>178000</v>
      </c>
      <c r="F4" s="10" t="s">
        <v>27</v>
      </c>
      <c r="G4" s="10" t="s">
        <v>28</v>
      </c>
      <c r="H4" s="12">
        <v>178000</v>
      </c>
      <c r="I4" s="12">
        <v>84400</v>
      </c>
      <c r="J4" s="13">
        <f t="shared" si="0"/>
        <v>47.415730337078656</v>
      </c>
      <c r="K4" s="12">
        <v>199418</v>
      </c>
      <c r="L4" s="12">
        <v>21030</v>
      </c>
      <c r="M4" s="12">
        <f t="shared" si="1"/>
        <v>156970</v>
      </c>
      <c r="N4" s="12">
        <v>96950</v>
      </c>
      <c r="O4" s="14">
        <f t="shared" si="2"/>
        <v>1.6190820010314595</v>
      </c>
      <c r="P4" s="15">
        <v>1320</v>
      </c>
      <c r="Q4" s="16">
        <f t="shared" si="3"/>
        <v>118.91666666666667</v>
      </c>
      <c r="R4" s="17" t="s">
        <v>1291</v>
      </c>
      <c r="S4" s="18">
        <f>ABS(O14-O4)*100</f>
        <v>61.584295238593214</v>
      </c>
      <c r="T4" s="10" t="s">
        <v>1307</v>
      </c>
      <c r="U4" s="10" t="s">
        <v>36</v>
      </c>
      <c r="V4" s="12">
        <v>18528</v>
      </c>
      <c r="W4" s="10" t="s">
        <v>31</v>
      </c>
      <c r="X4" s="10" t="s">
        <v>1292</v>
      </c>
      <c r="Y4" s="10" t="s">
        <v>33</v>
      </c>
      <c r="Z4" s="10">
        <v>53</v>
      </c>
    </row>
    <row r="5" spans="1:26" x14ac:dyDescent="0.3">
      <c r="A5" s="55" t="s">
        <v>1291</v>
      </c>
      <c r="B5" s="10" t="s">
        <v>1322</v>
      </c>
      <c r="C5" s="10" t="s">
        <v>1323</v>
      </c>
      <c r="D5" s="11">
        <v>45365</v>
      </c>
      <c r="E5" s="12">
        <v>161000</v>
      </c>
      <c r="F5" s="10" t="s">
        <v>27</v>
      </c>
      <c r="G5" s="10" t="s">
        <v>28</v>
      </c>
      <c r="H5" s="12">
        <v>161000</v>
      </c>
      <c r="I5" s="12">
        <v>73700</v>
      </c>
      <c r="J5" s="13">
        <f t="shared" si="0"/>
        <v>45.776397515527947</v>
      </c>
      <c r="K5" s="12">
        <v>173016</v>
      </c>
      <c r="L5" s="12">
        <v>16581</v>
      </c>
      <c r="M5" s="12">
        <f t="shared" si="1"/>
        <v>144419</v>
      </c>
      <c r="N5" s="12">
        <v>85019</v>
      </c>
      <c r="O5" s="14">
        <f t="shared" si="2"/>
        <v>1.6986673567085004</v>
      </c>
      <c r="P5" s="15">
        <v>892</v>
      </c>
      <c r="Q5" s="16">
        <f t="shared" si="3"/>
        <v>161.90470852017938</v>
      </c>
      <c r="R5" s="17" t="s">
        <v>1291</v>
      </c>
      <c r="S5" s="18">
        <f>ABS(O10-O5)*100</f>
        <v>20.029396092080432</v>
      </c>
      <c r="T5" s="10" t="s">
        <v>30</v>
      </c>
      <c r="U5" s="10" t="s">
        <v>36</v>
      </c>
      <c r="V5" s="12">
        <v>13407</v>
      </c>
      <c r="W5" s="10" t="s">
        <v>31</v>
      </c>
      <c r="X5" s="10" t="s">
        <v>1292</v>
      </c>
      <c r="Y5" s="10" t="s">
        <v>33</v>
      </c>
      <c r="Z5" s="10">
        <v>45</v>
      </c>
    </row>
    <row r="6" spans="1:26" x14ac:dyDescent="0.3">
      <c r="A6" s="56" t="s">
        <v>1291</v>
      </c>
      <c r="B6" s="19" t="s">
        <v>1299</v>
      </c>
      <c r="C6" s="19" t="s">
        <v>1300</v>
      </c>
      <c r="D6" s="20">
        <v>45065</v>
      </c>
      <c r="E6" s="21">
        <v>175000</v>
      </c>
      <c r="F6" s="19" t="s">
        <v>27</v>
      </c>
      <c r="G6" s="19" t="s">
        <v>28</v>
      </c>
      <c r="H6" s="21">
        <v>175000</v>
      </c>
      <c r="I6" s="21">
        <v>78700</v>
      </c>
      <c r="J6" s="22">
        <f t="shared" si="0"/>
        <v>44.971428571428575</v>
      </c>
      <c r="K6" s="21">
        <v>186688</v>
      </c>
      <c r="L6" s="21">
        <v>10436</v>
      </c>
      <c r="M6" s="21">
        <f t="shared" si="1"/>
        <v>164564</v>
      </c>
      <c r="N6" s="21">
        <v>95789</v>
      </c>
      <c r="O6" s="23">
        <f t="shared" si="2"/>
        <v>1.7179843197026798</v>
      </c>
      <c r="P6" s="24">
        <v>1007</v>
      </c>
      <c r="Q6" s="25">
        <f t="shared" si="3"/>
        <v>163.42005958291955</v>
      </c>
      <c r="R6" s="26" t="s">
        <v>1291</v>
      </c>
      <c r="S6" s="27">
        <f>ABS(O19-O6)*100</f>
        <v>15.623082828151835</v>
      </c>
      <c r="T6" s="19" t="s">
        <v>30</v>
      </c>
      <c r="U6" s="19" t="s">
        <v>36</v>
      </c>
      <c r="V6" s="21">
        <v>10436</v>
      </c>
      <c r="W6" s="19" t="s">
        <v>31</v>
      </c>
      <c r="X6" s="19" t="s">
        <v>1292</v>
      </c>
      <c r="Y6" s="19" t="s">
        <v>33</v>
      </c>
      <c r="Z6" s="19">
        <v>45</v>
      </c>
    </row>
    <row r="7" spans="1:26" x14ac:dyDescent="0.3">
      <c r="A7" s="56" t="s">
        <v>1291</v>
      </c>
      <c r="B7" s="19" t="s">
        <v>1289</v>
      </c>
      <c r="C7" s="19" t="s">
        <v>1290</v>
      </c>
      <c r="D7" s="20">
        <v>45051</v>
      </c>
      <c r="E7" s="21">
        <v>181000</v>
      </c>
      <c r="F7" s="19" t="s">
        <v>27</v>
      </c>
      <c r="G7" s="19" t="s">
        <v>28</v>
      </c>
      <c r="H7" s="21">
        <v>181000</v>
      </c>
      <c r="I7" s="21">
        <v>79400</v>
      </c>
      <c r="J7" s="22">
        <f t="shared" si="0"/>
        <v>43.867403314917127</v>
      </c>
      <c r="K7" s="21">
        <v>187994</v>
      </c>
      <c r="L7" s="21">
        <v>9221</v>
      </c>
      <c r="M7" s="21">
        <f t="shared" si="1"/>
        <v>171779</v>
      </c>
      <c r="N7" s="21">
        <v>97159</v>
      </c>
      <c r="O7" s="23">
        <f t="shared" si="2"/>
        <v>1.7680194320649656</v>
      </c>
      <c r="P7" s="24">
        <v>1034</v>
      </c>
      <c r="Q7" s="25">
        <f t="shared" si="3"/>
        <v>166.13056092843325</v>
      </c>
      <c r="R7" s="26" t="s">
        <v>1291</v>
      </c>
      <c r="S7" s="27">
        <f>ABS(O24-O7)*100</f>
        <v>176.80194320649656</v>
      </c>
      <c r="T7" s="19" t="s">
        <v>30</v>
      </c>
      <c r="U7" s="19" t="s">
        <v>36</v>
      </c>
      <c r="V7" s="21">
        <v>9221</v>
      </c>
      <c r="W7" s="19" t="s">
        <v>31</v>
      </c>
      <c r="X7" s="19" t="s">
        <v>1292</v>
      </c>
      <c r="Y7" s="19" t="s">
        <v>33</v>
      </c>
      <c r="Z7" s="19">
        <v>45</v>
      </c>
    </row>
    <row r="8" spans="1:26" x14ac:dyDescent="0.3">
      <c r="A8" s="55" t="s">
        <v>1291</v>
      </c>
      <c r="B8" s="10" t="s">
        <v>1303</v>
      </c>
      <c r="C8" s="10" t="s">
        <v>1304</v>
      </c>
      <c r="D8" s="11">
        <v>45524</v>
      </c>
      <c r="E8" s="12">
        <v>170000</v>
      </c>
      <c r="F8" s="10" t="s">
        <v>27</v>
      </c>
      <c r="G8" s="10" t="s">
        <v>28</v>
      </c>
      <c r="H8" s="12">
        <v>170000</v>
      </c>
      <c r="I8" s="12">
        <v>82900</v>
      </c>
      <c r="J8" s="13">
        <f t="shared" si="0"/>
        <v>48.764705882352942</v>
      </c>
      <c r="K8" s="12">
        <v>173299</v>
      </c>
      <c r="L8" s="12">
        <v>11499</v>
      </c>
      <c r="M8" s="12">
        <f t="shared" si="1"/>
        <v>158501</v>
      </c>
      <c r="N8" s="12">
        <v>87934</v>
      </c>
      <c r="O8" s="14">
        <f t="shared" si="2"/>
        <v>1.8024996019742079</v>
      </c>
      <c r="P8" s="15">
        <v>1007</v>
      </c>
      <c r="Q8" s="16">
        <f t="shared" si="3"/>
        <v>157.39920556107251</v>
      </c>
      <c r="R8" s="17" t="s">
        <v>1291</v>
      </c>
      <c r="S8" s="18">
        <f>ABS(O19-O8)*100</f>
        <v>7.1715546009990305</v>
      </c>
      <c r="T8" s="10" t="s">
        <v>30</v>
      </c>
      <c r="U8" s="10" t="s">
        <v>36</v>
      </c>
      <c r="V8" s="12">
        <v>7614</v>
      </c>
      <c r="W8" s="10" t="s">
        <v>31</v>
      </c>
      <c r="X8" s="10" t="s">
        <v>1292</v>
      </c>
      <c r="Y8" s="10" t="s">
        <v>33</v>
      </c>
      <c r="Z8" s="10">
        <v>45</v>
      </c>
    </row>
    <row r="9" spans="1:26" x14ac:dyDescent="0.3">
      <c r="A9" s="55" t="s">
        <v>1291</v>
      </c>
      <c r="B9" s="10" t="s">
        <v>1295</v>
      </c>
      <c r="C9" s="10" t="s">
        <v>1296</v>
      </c>
      <c r="D9" s="11">
        <v>45442</v>
      </c>
      <c r="E9" s="12">
        <v>185000</v>
      </c>
      <c r="F9" s="10" t="s">
        <v>27</v>
      </c>
      <c r="G9" s="10" t="s">
        <v>28</v>
      </c>
      <c r="H9" s="12">
        <v>185000</v>
      </c>
      <c r="I9" s="12">
        <v>87900</v>
      </c>
      <c r="J9" s="13">
        <f t="shared" si="0"/>
        <v>47.513513513513509</v>
      </c>
      <c r="K9" s="12">
        <v>183702</v>
      </c>
      <c r="L9" s="12">
        <v>10236</v>
      </c>
      <c r="M9" s="12">
        <f t="shared" si="1"/>
        <v>174764</v>
      </c>
      <c r="N9" s="12">
        <v>94275</v>
      </c>
      <c r="O9" s="14">
        <f t="shared" si="2"/>
        <v>1.8537682312383983</v>
      </c>
      <c r="P9" s="15">
        <v>1034</v>
      </c>
      <c r="Q9" s="16">
        <f t="shared" si="3"/>
        <v>169.01740812379111</v>
      </c>
      <c r="R9" s="17" t="s">
        <v>1291</v>
      </c>
      <c r="S9" s="18">
        <f>ABS(O24-O9)*100</f>
        <v>185.37682312383984</v>
      </c>
      <c r="T9" s="10" t="s">
        <v>30</v>
      </c>
      <c r="U9" s="10" t="s">
        <v>36</v>
      </c>
      <c r="V9" s="12">
        <v>10236</v>
      </c>
      <c r="W9" s="10" t="s">
        <v>31</v>
      </c>
      <c r="X9" s="10" t="s">
        <v>1292</v>
      </c>
      <c r="Y9" s="10" t="s">
        <v>33</v>
      </c>
      <c r="Z9" s="10">
        <v>45</v>
      </c>
    </row>
    <row r="10" spans="1:26" x14ac:dyDescent="0.3">
      <c r="A10" s="55" t="s">
        <v>1291</v>
      </c>
      <c r="B10" s="10" t="s">
        <v>1324</v>
      </c>
      <c r="C10" s="10" t="s">
        <v>1325</v>
      </c>
      <c r="D10" s="11">
        <v>45440</v>
      </c>
      <c r="E10" s="12">
        <v>180000</v>
      </c>
      <c r="F10" s="10" t="s">
        <v>27</v>
      </c>
      <c r="G10" s="10" t="s">
        <v>28</v>
      </c>
      <c r="H10" s="12">
        <v>180000</v>
      </c>
      <c r="I10" s="12">
        <v>84500</v>
      </c>
      <c r="J10" s="13">
        <f t="shared" si="0"/>
        <v>46.944444444444443</v>
      </c>
      <c r="K10" s="12">
        <v>174999</v>
      </c>
      <c r="L10" s="12">
        <v>18932</v>
      </c>
      <c r="M10" s="12">
        <f t="shared" si="1"/>
        <v>161068</v>
      </c>
      <c r="N10" s="12">
        <v>84819</v>
      </c>
      <c r="O10" s="14">
        <f t="shared" si="2"/>
        <v>1.8989613176293048</v>
      </c>
      <c r="P10" s="15">
        <v>1392</v>
      </c>
      <c r="Q10" s="16">
        <f t="shared" si="3"/>
        <v>115.70977011494253</v>
      </c>
      <c r="R10" s="17" t="s">
        <v>1291</v>
      </c>
      <c r="S10" s="18">
        <f>ABS(O14-O10)*100</f>
        <v>33.596363578808685</v>
      </c>
      <c r="T10" s="10" t="s">
        <v>708</v>
      </c>
      <c r="U10" s="10" t="s">
        <v>36</v>
      </c>
      <c r="V10" s="12">
        <v>11118</v>
      </c>
      <c r="W10" s="10" t="s">
        <v>31</v>
      </c>
      <c r="X10" s="10" t="s">
        <v>1292</v>
      </c>
      <c r="Y10" s="10" t="s">
        <v>33</v>
      </c>
      <c r="Z10" s="10">
        <v>45</v>
      </c>
    </row>
    <row r="11" spans="1:26" x14ac:dyDescent="0.3">
      <c r="A11" s="56" t="s">
        <v>1291</v>
      </c>
      <c r="B11" s="19" t="s">
        <v>1301</v>
      </c>
      <c r="C11" s="19" t="s">
        <v>1302</v>
      </c>
      <c r="D11" s="20">
        <v>45499</v>
      </c>
      <c r="E11" s="21">
        <v>192000</v>
      </c>
      <c r="F11" s="19" t="s">
        <v>27</v>
      </c>
      <c r="G11" s="19" t="s">
        <v>28</v>
      </c>
      <c r="H11" s="21">
        <v>192000</v>
      </c>
      <c r="I11" s="21">
        <v>88500</v>
      </c>
      <c r="J11" s="22">
        <f t="shared" si="0"/>
        <v>46.09375</v>
      </c>
      <c r="K11" s="21">
        <v>184002</v>
      </c>
      <c r="L11" s="21">
        <v>10310</v>
      </c>
      <c r="M11" s="21">
        <f t="shared" si="1"/>
        <v>181690</v>
      </c>
      <c r="N11" s="21">
        <v>94397</v>
      </c>
      <c r="O11" s="23">
        <f t="shared" si="2"/>
        <v>1.9247433710817081</v>
      </c>
      <c r="P11" s="24">
        <v>1034</v>
      </c>
      <c r="Q11" s="25">
        <f t="shared" si="3"/>
        <v>175.71566731141201</v>
      </c>
      <c r="R11" s="26" t="s">
        <v>1291</v>
      </c>
      <c r="S11" s="27">
        <f>ABS(O23-O11)*100</f>
        <v>192.4743371081708</v>
      </c>
      <c r="T11" s="19" t="s">
        <v>30</v>
      </c>
      <c r="U11" s="19" t="s">
        <v>36</v>
      </c>
      <c r="V11" s="21">
        <v>10310</v>
      </c>
      <c r="W11" s="19" t="s">
        <v>31</v>
      </c>
      <c r="X11" s="19" t="s">
        <v>1292</v>
      </c>
      <c r="Y11" s="19" t="s">
        <v>33</v>
      </c>
      <c r="Z11" s="19">
        <v>45</v>
      </c>
    </row>
    <row r="12" spans="1:26" x14ac:dyDescent="0.3">
      <c r="A12" s="56" t="s">
        <v>1291</v>
      </c>
      <c r="B12" s="19" t="s">
        <v>1293</v>
      </c>
      <c r="C12" s="19" t="s">
        <v>1294</v>
      </c>
      <c r="D12" s="20">
        <v>45386</v>
      </c>
      <c r="E12" s="21">
        <v>195000</v>
      </c>
      <c r="F12" s="19" t="s">
        <v>27</v>
      </c>
      <c r="G12" s="19" t="s">
        <v>28</v>
      </c>
      <c r="H12" s="21">
        <v>195000</v>
      </c>
      <c r="I12" s="21">
        <v>87700</v>
      </c>
      <c r="J12" s="22">
        <f t="shared" si="0"/>
        <v>44.974358974358978</v>
      </c>
      <c r="K12" s="21">
        <v>183140</v>
      </c>
      <c r="L12" s="21">
        <v>10053</v>
      </c>
      <c r="M12" s="21">
        <f t="shared" si="1"/>
        <v>184947</v>
      </c>
      <c r="N12" s="21">
        <v>94069</v>
      </c>
      <c r="O12" s="23">
        <f t="shared" si="2"/>
        <v>1.9660780916136027</v>
      </c>
      <c r="P12" s="24">
        <v>1031</v>
      </c>
      <c r="Q12" s="25">
        <f t="shared" si="3"/>
        <v>179.38603297769157</v>
      </c>
      <c r="R12" s="26" t="s">
        <v>1291</v>
      </c>
      <c r="S12" s="27">
        <f>ABS(O28-O12)*100</f>
        <v>196.60780916136028</v>
      </c>
      <c r="T12" s="19" t="s">
        <v>30</v>
      </c>
      <c r="U12" s="19" t="s">
        <v>36</v>
      </c>
      <c r="V12" s="21">
        <v>10053</v>
      </c>
      <c r="W12" s="19" t="s">
        <v>31</v>
      </c>
      <c r="X12" s="19" t="s">
        <v>1292</v>
      </c>
      <c r="Y12" s="19" t="s">
        <v>33</v>
      </c>
      <c r="Z12" s="19">
        <v>45</v>
      </c>
    </row>
    <row r="13" spans="1:26" x14ac:dyDescent="0.3">
      <c r="A13" s="56" t="s">
        <v>1291</v>
      </c>
      <c r="B13" s="19" t="s">
        <v>1320</v>
      </c>
      <c r="C13" s="19" t="s">
        <v>1321</v>
      </c>
      <c r="D13" s="20">
        <v>45496</v>
      </c>
      <c r="E13" s="21">
        <v>174000</v>
      </c>
      <c r="F13" s="19" t="s">
        <v>27</v>
      </c>
      <c r="G13" s="19" t="s">
        <v>28</v>
      </c>
      <c r="H13" s="21">
        <v>174000</v>
      </c>
      <c r="I13" s="21">
        <v>70200</v>
      </c>
      <c r="J13" s="22">
        <f t="shared" si="0"/>
        <v>40.344827586206897</v>
      </c>
      <c r="K13" s="21">
        <v>146085</v>
      </c>
      <c r="L13" s="21">
        <v>10891</v>
      </c>
      <c r="M13" s="21">
        <f t="shared" si="1"/>
        <v>163109</v>
      </c>
      <c r="N13" s="21">
        <v>73475</v>
      </c>
      <c r="O13" s="23">
        <f t="shared" si="2"/>
        <v>2.2199251446070094</v>
      </c>
      <c r="P13" s="24">
        <v>892</v>
      </c>
      <c r="Q13" s="25">
        <f t="shared" si="3"/>
        <v>182.85762331838566</v>
      </c>
      <c r="R13" s="26" t="s">
        <v>1291</v>
      </c>
      <c r="S13" s="27">
        <f>ABS(O19-O13)*100</f>
        <v>34.570999662281125</v>
      </c>
      <c r="T13" s="19" t="s">
        <v>30</v>
      </c>
      <c r="U13" s="19" t="s">
        <v>36</v>
      </c>
      <c r="V13" s="21">
        <v>10436</v>
      </c>
      <c r="W13" s="19" t="s">
        <v>31</v>
      </c>
      <c r="X13" s="19" t="s">
        <v>1292</v>
      </c>
      <c r="Y13" s="19" t="s">
        <v>33</v>
      </c>
      <c r="Z13" s="19">
        <v>45</v>
      </c>
    </row>
    <row r="14" spans="1:26" x14ac:dyDescent="0.3">
      <c r="A14" s="55" t="s">
        <v>1291</v>
      </c>
      <c r="B14" s="10" t="s">
        <v>1316</v>
      </c>
      <c r="C14" s="10" t="s">
        <v>1317</v>
      </c>
      <c r="D14" s="11">
        <v>45356</v>
      </c>
      <c r="E14" s="12">
        <v>207500</v>
      </c>
      <c r="F14" s="10" t="s">
        <v>27</v>
      </c>
      <c r="G14" s="10" t="s">
        <v>28</v>
      </c>
      <c r="H14" s="12">
        <v>207500</v>
      </c>
      <c r="I14" s="12">
        <v>72800</v>
      </c>
      <c r="J14" s="13">
        <f t="shared" si="0"/>
        <v>35.084337349397593</v>
      </c>
      <c r="K14" s="12">
        <v>172954</v>
      </c>
      <c r="L14" s="12">
        <v>11991</v>
      </c>
      <c r="M14" s="12">
        <f t="shared" si="1"/>
        <v>195509</v>
      </c>
      <c r="N14" s="12">
        <v>87479</v>
      </c>
      <c r="O14" s="14">
        <f t="shared" si="2"/>
        <v>2.2349249534173916</v>
      </c>
      <c r="P14" s="15">
        <v>915</v>
      </c>
      <c r="Q14" s="16">
        <f t="shared" si="3"/>
        <v>213.67103825136613</v>
      </c>
      <c r="R14" s="17" t="s">
        <v>1291</v>
      </c>
      <c r="S14" s="18">
        <f>ABS(O22-O14)*100</f>
        <v>223.49249534173916</v>
      </c>
      <c r="T14" s="10" t="s">
        <v>30</v>
      </c>
      <c r="U14" s="10" t="s">
        <v>36</v>
      </c>
      <c r="V14" s="12">
        <v>11991</v>
      </c>
      <c r="W14" s="10" t="s">
        <v>31</v>
      </c>
      <c r="X14" s="10" t="s">
        <v>1292</v>
      </c>
      <c r="Y14" s="10" t="s">
        <v>33</v>
      </c>
      <c r="Z14" s="10">
        <v>45</v>
      </c>
    </row>
    <row r="15" spans="1:26" x14ac:dyDescent="0.3">
      <c r="A15" s="55" t="s">
        <v>1291</v>
      </c>
      <c r="B15" s="10" t="s">
        <v>1314</v>
      </c>
      <c r="C15" s="10" t="s">
        <v>1315</v>
      </c>
      <c r="D15" s="11">
        <v>45365</v>
      </c>
      <c r="E15" s="12">
        <v>220000</v>
      </c>
      <c r="F15" s="10" t="s">
        <v>27</v>
      </c>
      <c r="G15" s="10" t="s">
        <v>28</v>
      </c>
      <c r="H15" s="12">
        <v>220000</v>
      </c>
      <c r="I15" s="12">
        <v>74800</v>
      </c>
      <c r="J15" s="13">
        <f t="shared" si="0"/>
        <v>34</v>
      </c>
      <c r="K15" s="12">
        <v>177078</v>
      </c>
      <c r="L15" s="12">
        <v>13749</v>
      </c>
      <c r="M15" s="12">
        <f t="shared" si="1"/>
        <v>206251</v>
      </c>
      <c r="N15" s="12">
        <v>88765</v>
      </c>
      <c r="O15" s="14">
        <f t="shared" si="2"/>
        <v>2.323562214836929</v>
      </c>
      <c r="P15" s="15">
        <v>915</v>
      </c>
      <c r="Q15" s="16">
        <f t="shared" si="3"/>
        <v>225.41092896174862</v>
      </c>
      <c r="R15" s="17" t="s">
        <v>1291</v>
      </c>
      <c r="S15" s="18">
        <f>ABS(O24-O15)*100</f>
        <v>232.35622148369291</v>
      </c>
      <c r="T15" s="10" t="s">
        <v>30</v>
      </c>
      <c r="U15" s="10" t="s">
        <v>36</v>
      </c>
      <c r="V15" s="12">
        <v>12004</v>
      </c>
      <c r="W15" s="10" t="s">
        <v>31</v>
      </c>
      <c r="X15" s="10" t="s">
        <v>1292</v>
      </c>
      <c r="Y15" s="10" t="s">
        <v>33</v>
      </c>
      <c r="Z15" s="10">
        <v>45</v>
      </c>
    </row>
    <row r="16" spans="1:26" ht="15" thickBot="1" x14ac:dyDescent="0.35">
      <c r="A16" s="56" t="s">
        <v>1291</v>
      </c>
      <c r="B16" s="19" t="s">
        <v>1326</v>
      </c>
      <c r="C16" s="19" t="s">
        <v>1327</v>
      </c>
      <c r="D16" s="20">
        <v>45174</v>
      </c>
      <c r="E16" s="21">
        <v>202000</v>
      </c>
      <c r="F16" s="19" t="s">
        <v>27</v>
      </c>
      <c r="G16" s="19" t="s">
        <v>28</v>
      </c>
      <c r="H16" s="21">
        <v>202000</v>
      </c>
      <c r="I16" s="21">
        <v>68500</v>
      </c>
      <c r="J16" s="22">
        <f t="shared" si="0"/>
        <v>33.910891089108915</v>
      </c>
      <c r="K16" s="21">
        <v>161828</v>
      </c>
      <c r="L16" s="21">
        <v>11520</v>
      </c>
      <c r="M16" s="21">
        <f t="shared" si="1"/>
        <v>190480</v>
      </c>
      <c r="N16" s="21">
        <v>81689</v>
      </c>
      <c r="O16" s="23">
        <f t="shared" si="2"/>
        <v>2.3317704954155394</v>
      </c>
      <c r="P16" s="24">
        <v>1392</v>
      </c>
      <c r="Q16" s="25">
        <f t="shared" si="3"/>
        <v>136.83908045977012</v>
      </c>
      <c r="R16" s="26" t="s">
        <v>1291</v>
      </c>
      <c r="S16" s="27">
        <f>ABS(O19-O16)*100</f>
        <v>45.75553474313412</v>
      </c>
      <c r="T16" s="19" t="s">
        <v>708</v>
      </c>
      <c r="U16" s="19" t="s">
        <v>36</v>
      </c>
      <c r="V16" s="21">
        <v>11520</v>
      </c>
      <c r="W16" s="19" t="s">
        <v>31</v>
      </c>
      <c r="X16" s="19" t="s">
        <v>1292</v>
      </c>
      <c r="Y16" s="19" t="s">
        <v>33</v>
      </c>
      <c r="Z16" s="19">
        <v>45</v>
      </c>
    </row>
    <row r="17" spans="1:26" ht="15" thickTop="1" x14ac:dyDescent="0.3">
      <c r="A17" s="57"/>
      <c r="B17" s="37"/>
      <c r="C17" s="37"/>
      <c r="D17" s="38" t="s">
        <v>2766</v>
      </c>
      <c r="E17" s="39">
        <f>+SUM(E2:E16)</f>
        <v>2720500</v>
      </c>
      <c r="F17" s="37"/>
      <c r="G17" s="37"/>
      <c r="H17" s="39">
        <f>+SUM(H2:H16)</f>
        <v>2720500</v>
      </c>
      <c r="I17" s="39">
        <f>+SUM(I2:I16)</f>
        <v>1221800</v>
      </c>
      <c r="J17" s="40"/>
      <c r="K17" s="39">
        <f>+SUM(K2:K16)</f>
        <v>2696999</v>
      </c>
      <c r="L17" s="39"/>
      <c r="M17" s="39">
        <f>+SUM(M2:M16)</f>
        <v>2531824</v>
      </c>
      <c r="N17" s="39">
        <f>+SUM(N2:N16)</f>
        <v>1363215</v>
      </c>
      <c r="O17" s="41"/>
      <c r="P17" s="42"/>
      <c r="Q17" s="43">
        <f>AVERAGE(Q2:Q16)</f>
        <v>161.88304781202547</v>
      </c>
      <c r="R17" s="44"/>
      <c r="S17" s="45">
        <f>ABS(O19-O18)*100</f>
        <v>1.6970326000872005</v>
      </c>
      <c r="T17" s="37"/>
      <c r="U17" s="37"/>
      <c r="V17" s="39"/>
      <c r="W17" s="37"/>
      <c r="X17" s="37"/>
      <c r="Y17" s="37"/>
      <c r="Z17" s="37"/>
    </row>
    <row r="18" spans="1:26" x14ac:dyDescent="0.3">
      <c r="A18" s="58"/>
      <c r="B18" s="28"/>
      <c r="C18" s="28"/>
      <c r="D18" s="29"/>
      <c r="E18" s="30"/>
      <c r="F18" s="28"/>
      <c r="G18" s="28"/>
      <c r="H18" s="30"/>
      <c r="I18" s="30" t="s">
        <v>2767</v>
      </c>
      <c r="J18" s="31">
        <f>I17/H17*100</f>
        <v>44.910861973901852</v>
      </c>
      <c r="K18" s="30"/>
      <c r="L18" s="30"/>
      <c r="M18" s="30"/>
      <c r="N18" s="30" t="s">
        <v>2769</v>
      </c>
      <c r="O18" s="32">
        <f>M17/N17</f>
        <v>1.8572448219833262</v>
      </c>
      <c r="P18" s="33"/>
      <c r="Q18" s="34" t="s">
        <v>2771</v>
      </c>
      <c r="R18" s="35">
        <f>STDEV(O2:O16)</f>
        <v>0.30792948552961913</v>
      </c>
      <c r="S18" s="36"/>
      <c r="T18" s="28"/>
      <c r="U18" s="28"/>
      <c r="V18" s="30"/>
      <c r="W18" s="28"/>
      <c r="X18" s="28"/>
      <c r="Y18" s="28"/>
      <c r="Z18" s="28"/>
    </row>
    <row r="19" spans="1:26" x14ac:dyDescent="0.3">
      <c r="A19" s="59"/>
      <c r="B19" s="46"/>
      <c r="C19" s="46"/>
      <c r="D19" s="47"/>
      <c r="E19" s="48"/>
      <c r="F19" s="46"/>
      <c r="G19" s="46"/>
      <c r="H19" s="48"/>
      <c r="I19" s="48" t="s">
        <v>2768</v>
      </c>
      <c r="J19" s="49">
        <f>STDEV(J2:J16)</f>
        <v>8.8177085028849653</v>
      </c>
      <c r="K19" s="48"/>
      <c r="L19" s="48"/>
      <c r="M19" s="48"/>
      <c r="N19" s="48" t="s">
        <v>2770</v>
      </c>
      <c r="O19" s="50">
        <f>AVERAGE(O2:O16)</f>
        <v>1.8742151479841982</v>
      </c>
      <c r="P19" s="51"/>
      <c r="Q19" s="52" t="s">
        <v>2772</v>
      </c>
      <c r="R19" s="54">
        <f>AVERAGE(S2:S16)</f>
        <v>104.87933124198032</v>
      </c>
      <c r="S19" s="53" t="s">
        <v>2773</v>
      </c>
      <c r="T19" s="46">
        <f>+(R19/O19)</f>
        <v>55.959067108588208</v>
      </c>
      <c r="U19" s="46"/>
      <c r="V19" s="48"/>
      <c r="W19" s="46"/>
      <c r="X19" s="46"/>
      <c r="Y19" s="46"/>
      <c r="Z19" s="46"/>
    </row>
  </sheetData>
  <sortState xmlns:xlrd2="http://schemas.microsoft.com/office/spreadsheetml/2017/richdata2" ref="A2:Z16">
    <sortCondition ref="O2:O16"/>
  </sortState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3DE5-217B-4C00-ABDA-D20F76BFD191}">
  <dimension ref="A1:Z6"/>
  <sheetViews>
    <sheetView zoomScaleNormal="100" workbookViewId="0">
      <selection activeCell="K19" sqref="K19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44140625" bestFit="1" customWidth="1" collapsed="1"/>
    <col min="4" max="4" width="10.6640625" bestFit="1" customWidth="1" collapsed="1"/>
    <col min="5" max="5" width="9.5546875" bestFit="1" customWidth="1" collapsed="1"/>
    <col min="6" max="6" width="5.5546875" bestFit="1" customWidth="1" collapsed="1"/>
    <col min="7" max="7" width="17.33203125" bestFit="1" customWidth="1" collapsed="1"/>
    <col min="8" max="8" width="10.1093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1310</v>
      </c>
      <c r="B2" s="19" t="s">
        <v>1308</v>
      </c>
      <c r="C2" s="19" t="s">
        <v>1309</v>
      </c>
      <c r="D2" s="20">
        <v>45393</v>
      </c>
      <c r="E2" s="21">
        <v>300000</v>
      </c>
      <c r="F2" s="19" t="s">
        <v>27</v>
      </c>
      <c r="G2" s="19" t="s">
        <v>28</v>
      </c>
      <c r="H2" s="21">
        <v>300000</v>
      </c>
      <c r="I2" s="21">
        <v>86100</v>
      </c>
      <c r="J2" s="22">
        <f t="shared" ref="J2:J3" si="0">I2/H2*100</f>
        <v>28.7</v>
      </c>
      <c r="K2" s="21">
        <v>194569</v>
      </c>
      <c r="L2" s="21">
        <v>14979</v>
      </c>
      <c r="M2" s="21">
        <f t="shared" ref="M2:M3" si="1">H2-L2</f>
        <v>285021</v>
      </c>
      <c r="N2" s="21">
        <v>107538</v>
      </c>
      <c r="O2" s="23">
        <f t="shared" ref="O2:O3" si="2">M2/N2</f>
        <v>2.6504212464431176</v>
      </c>
      <c r="P2" s="24">
        <v>1564</v>
      </c>
      <c r="Q2" s="25">
        <f t="shared" ref="Q2:Q3" si="3">M2/P2</f>
        <v>182.23849104859335</v>
      </c>
      <c r="R2" s="26" t="s">
        <v>1310</v>
      </c>
      <c r="S2" s="27">
        <f>ABS(O6-O2)*100</f>
        <v>50.43704520338639</v>
      </c>
      <c r="T2" s="19" t="s">
        <v>181</v>
      </c>
      <c r="U2" s="19" t="s">
        <v>36</v>
      </c>
      <c r="V2" s="21">
        <v>14979</v>
      </c>
      <c r="W2" s="19" t="s">
        <v>31</v>
      </c>
      <c r="X2" s="19" t="s">
        <v>1311</v>
      </c>
      <c r="Y2" s="19" t="s">
        <v>33</v>
      </c>
      <c r="Z2" s="19">
        <v>45</v>
      </c>
    </row>
    <row r="3" spans="1:26" ht="15" thickBot="1" x14ac:dyDescent="0.35">
      <c r="A3" s="56" t="s">
        <v>1310</v>
      </c>
      <c r="B3" s="19" t="s">
        <v>1312</v>
      </c>
      <c r="C3" s="19" t="s">
        <v>1313</v>
      </c>
      <c r="D3" s="20">
        <v>45282</v>
      </c>
      <c r="E3" s="21">
        <v>335000</v>
      </c>
      <c r="F3" s="19" t="s">
        <v>27</v>
      </c>
      <c r="G3" s="19" t="s">
        <v>28</v>
      </c>
      <c r="H3" s="21">
        <v>335000</v>
      </c>
      <c r="I3" s="21">
        <v>144400</v>
      </c>
      <c r="J3" s="22">
        <f t="shared" si="0"/>
        <v>43.104477611940304</v>
      </c>
      <c r="K3" s="21">
        <v>340281</v>
      </c>
      <c r="L3" s="21">
        <v>28889</v>
      </c>
      <c r="M3" s="21">
        <f t="shared" si="1"/>
        <v>306111</v>
      </c>
      <c r="N3" s="21">
        <v>186462</v>
      </c>
      <c r="O3" s="23">
        <f t="shared" si="2"/>
        <v>1.6416803423753901</v>
      </c>
      <c r="P3" s="24">
        <v>2000</v>
      </c>
      <c r="Q3" s="25">
        <f t="shared" si="3"/>
        <v>153.05549999999999</v>
      </c>
      <c r="R3" s="26" t="s">
        <v>1310</v>
      </c>
      <c r="S3" s="27">
        <f>ABS(O6-O3)*100</f>
        <v>50.437045203386369</v>
      </c>
      <c r="T3" s="19" t="s">
        <v>52</v>
      </c>
      <c r="U3" s="19" t="s">
        <v>36</v>
      </c>
      <c r="V3" s="21">
        <v>16362</v>
      </c>
      <c r="W3" s="19" t="s">
        <v>31</v>
      </c>
      <c r="X3" s="19" t="s">
        <v>1311</v>
      </c>
      <c r="Y3" s="19" t="s">
        <v>33</v>
      </c>
      <c r="Z3" s="19">
        <v>53</v>
      </c>
    </row>
    <row r="4" spans="1:26" ht="15" thickTop="1" x14ac:dyDescent="0.3">
      <c r="A4" s="57"/>
      <c r="B4" s="37"/>
      <c r="C4" s="37"/>
      <c r="D4" s="38" t="s">
        <v>2766</v>
      </c>
      <c r="E4" s="39">
        <f>+SUM(E2:E3)</f>
        <v>635000</v>
      </c>
      <c r="F4" s="37"/>
      <c r="G4" s="37"/>
      <c r="H4" s="39">
        <f>+SUM(H2:H3)</f>
        <v>635000</v>
      </c>
      <c r="I4" s="39">
        <f>+SUM(I2:I3)</f>
        <v>230500</v>
      </c>
      <c r="J4" s="40"/>
      <c r="K4" s="39">
        <f>+SUM(K2:K3)</f>
        <v>534850</v>
      </c>
      <c r="L4" s="39"/>
      <c r="M4" s="39">
        <f>+SUM(M2:M3)</f>
        <v>591132</v>
      </c>
      <c r="N4" s="39">
        <f>+SUM(N2:N3)</f>
        <v>294000</v>
      </c>
      <c r="O4" s="41"/>
      <c r="P4" s="42"/>
      <c r="Q4" s="43">
        <f>AVERAGE(Q2:Q3)</f>
        <v>167.64699552429667</v>
      </c>
      <c r="R4" s="44"/>
      <c r="S4" s="45">
        <f>ABS(O6-O5)*100</f>
        <v>13.539773318476378</v>
      </c>
      <c r="T4" s="37"/>
      <c r="U4" s="37"/>
      <c r="V4" s="39"/>
      <c r="W4" s="37"/>
      <c r="X4" s="37"/>
      <c r="Y4" s="37"/>
      <c r="Z4" s="37"/>
    </row>
    <row r="5" spans="1:26" x14ac:dyDescent="0.3">
      <c r="A5" s="58"/>
      <c r="B5" s="28"/>
      <c r="C5" s="28"/>
      <c r="D5" s="29"/>
      <c r="E5" s="30"/>
      <c r="F5" s="28"/>
      <c r="G5" s="28"/>
      <c r="H5" s="30"/>
      <c r="I5" s="30" t="s">
        <v>2767</v>
      </c>
      <c r="J5" s="31">
        <f>I4/H4*100</f>
        <v>36.299212598425193</v>
      </c>
      <c r="K5" s="30"/>
      <c r="L5" s="30"/>
      <c r="M5" s="30"/>
      <c r="N5" s="30" t="s">
        <v>2769</v>
      </c>
      <c r="O5" s="32">
        <f>M4/N4</f>
        <v>2.0106530612244899</v>
      </c>
      <c r="P5" s="33"/>
      <c r="Q5" s="34" t="s">
        <v>2771</v>
      </c>
      <c r="R5" s="35">
        <f>STDEV(O2:O3)</f>
        <v>0.71328753372653908</v>
      </c>
      <c r="S5" s="36"/>
      <c r="T5" s="28"/>
      <c r="U5" s="28"/>
      <c r="V5" s="30"/>
      <c r="W5" s="28"/>
      <c r="X5" s="28"/>
      <c r="Y5" s="28"/>
      <c r="Z5" s="28"/>
    </row>
    <row r="6" spans="1:26" x14ac:dyDescent="0.3">
      <c r="A6" s="59"/>
      <c r="B6" s="46"/>
      <c r="C6" s="46"/>
      <c r="D6" s="47"/>
      <c r="E6" s="48"/>
      <c r="F6" s="46"/>
      <c r="G6" s="46"/>
      <c r="H6" s="48"/>
      <c r="I6" s="48" t="s">
        <v>2768</v>
      </c>
      <c r="J6" s="49">
        <f>STDEV(J2:J3)</f>
        <v>10.185503798852819</v>
      </c>
      <c r="K6" s="48"/>
      <c r="L6" s="48"/>
      <c r="M6" s="48"/>
      <c r="N6" s="48" t="s">
        <v>2770</v>
      </c>
      <c r="O6" s="50">
        <f>AVERAGE(O2:O3)</f>
        <v>2.1460507944092537</v>
      </c>
      <c r="P6" s="51"/>
      <c r="Q6" s="52" t="s">
        <v>2772</v>
      </c>
      <c r="R6" s="54">
        <f>AVERAGE(S2:S3)</f>
        <v>50.437045203386376</v>
      </c>
      <c r="S6" s="53" t="s">
        <v>2773</v>
      </c>
      <c r="T6" s="46">
        <f>+(R6/O6)</f>
        <v>23.502260680307078</v>
      </c>
      <c r="U6" s="46"/>
      <c r="V6" s="48"/>
      <c r="W6" s="46"/>
      <c r="X6" s="46"/>
      <c r="Y6" s="46"/>
      <c r="Z6" s="4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D552-2515-4EC2-9F72-3C71B5565BB9}">
  <dimension ref="A1:Z22"/>
  <sheetViews>
    <sheetView zoomScaleNormal="100" workbookViewId="0">
      <selection activeCell="A21" sqref="A2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7.4414062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17.33203125" bestFit="1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1235</v>
      </c>
      <c r="B2" s="19" t="s">
        <v>1253</v>
      </c>
      <c r="C2" s="19" t="s">
        <v>1254</v>
      </c>
      <c r="D2" s="20">
        <v>45679</v>
      </c>
      <c r="E2" s="21">
        <v>131000</v>
      </c>
      <c r="F2" s="19" t="s">
        <v>27</v>
      </c>
      <c r="G2" s="19" t="s">
        <v>28</v>
      </c>
      <c r="H2" s="21">
        <v>131000</v>
      </c>
      <c r="I2" s="21">
        <v>71000</v>
      </c>
      <c r="J2" s="22">
        <f t="shared" ref="J2:J15" si="0">I2/H2*100</f>
        <v>54.198473282442748</v>
      </c>
      <c r="K2" s="21">
        <v>154247</v>
      </c>
      <c r="L2" s="21">
        <v>7700</v>
      </c>
      <c r="M2" s="21">
        <f t="shared" ref="M2:M15" si="1">H2-L2</f>
        <v>123300</v>
      </c>
      <c r="N2" s="21">
        <v>92167</v>
      </c>
      <c r="O2" s="23">
        <f t="shared" ref="O2:O15" si="2">M2/N2</f>
        <v>1.3377890134212895</v>
      </c>
      <c r="P2" s="24">
        <v>1053</v>
      </c>
      <c r="Q2" s="25">
        <f t="shared" ref="Q2:Q15" si="3">M2/P2</f>
        <v>117.09401709401709</v>
      </c>
      <c r="R2" s="26" t="s">
        <v>1235</v>
      </c>
      <c r="S2" s="27">
        <f>ABS(O10-O2)*100</f>
        <v>37.785528054405603</v>
      </c>
      <c r="T2" s="19" t="s">
        <v>30</v>
      </c>
      <c r="U2" s="19" t="s">
        <v>31</v>
      </c>
      <c r="V2" s="21">
        <v>7700</v>
      </c>
      <c r="W2" s="19" t="s">
        <v>31</v>
      </c>
      <c r="X2" s="19" t="s">
        <v>1236</v>
      </c>
      <c r="Y2" s="19" t="s">
        <v>33</v>
      </c>
      <c r="Z2" s="19">
        <v>45</v>
      </c>
    </row>
    <row r="3" spans="1:26" x14ac:dyDescent="0.3">
      <c r="A3" s="56" t="s">
        <v>1235</v>
      </c>
      <c r="B3" s="19" t="s">
        <v>1237</v>
      </c>
      <c r="C3" s="19" t="s">
        <v>1238</v>
      </c>
      <c r="D3" s="20">
        <v>45693</v>
      </c>
      <c r="E3" s="21">
        <v>140000</v>
      </c>
      <c r="F3" s="19" t="s">
        <v>27</v>
      </c>
      <c r="G3" s="19" t="s">
        <v>28</v>
      </c>
      <c r="H3" s="21">
        <v>140000</v>
      </c>
      <c r="I3" s="21">
        <v>73500</v>
      </c>
      <c r="J3" s="22">
        <f t="shared" si="0"/>
        <v>52.5</v>
      </c>
      <c r="K3" s="21">
        <v>160514</v>
      </c>
      <c r="L3" s="21">
        <v>11267</v>
      </c>
      <c r="M3" s="21">
        <f t="shared" si="1"/>
        <v>128733</v>
      </c>
      <c r="N3" s="21">
        <v>93866</v>
      </c>
      <c r="O3" s="23">
        <f t="shared" si="2"/>
        <v>1.3714550529478193</v>
      </c>
      <c r="P3" s="24">
        <v>1253</v>
      </c>
      <c r="Q3" s="25">
        <f t="shared" si="3"/>
        <v>102.73982442138866</v>
      </c>
      <c r="R3" s="26" t="s">
        <v>1235</v>
      </c>
      <c r="S3" s="27">
        <f>ABS(O19-O3)*100</f>
        <v>137.14550529478194</v>
      </c>
      <c r="T3" s="19" t="s">
        <v>30</v>
      </c>
      <c r="U3" s="19" t="s">
        <v>31</v>
      </c>
      <c r="V3" s="21">
        <v>9143</v>
      </c>
      <c r="W3" s="19" t="s">
        <v>31</v>
      </c>
      <c r="X3" s="19" t="s">
        <v>1236</v>
      </c>
      <c r="Y3" s="19" t="s">
        <v>33</v>
      </c>
      <c r="Z3" s="19">
        <v>45</v>
      </c>
    </row>
    <row r="4" spans="1:26" x14ac:dyDescent="0.3">
      <c r="A4" s="56" t="s">
        <v>1235</v>
      </c>
      <c r="B4" s="19" t="s">
        <v>1245</v>
      </c>
      <c r="C4" s="19" t="s">
        <v>1246</v>
      </c>
      <c r="D4" s="20">
        <v>45294</v>
      </c>
      <c r="E4" s="21">
        <v>164000</v>
      </c>
      <c r="F4" s="19" t="s">
        <v>27</v>
      </c>
      <c r="G4" s="19" t="s">
        <v>28</v>
      </c>
      <c r="H4" s="21">
        <v>164000</v>
      </c>
      <c r="I4" s="21">
        <v>74300</v>
      </c>
      <c r="J4" s="22">
        <f t="shared" si="0"/>
        <v>45.304878048780488</v>
      </c>
      <c r="K4" s="21">
        <v>184722</v>
      </c>
      <c r="L4" s="21">
        <v>9960</v>
      </c>
      <c r="M4" s="21">
        <f t="shared" si="1"/>
        <v>154040</v>
      </c>
      <c r="N4" s="21">
        <v>109913</v>
      </c>
      <c r="O4" s="23">
        <f t="shared" si="2"/>
        <v>1.4014720733671175</v>
      </c>
      <c r="P4" s="24">
        <v>1403</v>
      </c>
      <c r="Q4" s="25">
        <f t="shared" si="3"/>
        <v>109.79330007127584</v>
      </c>
      <c r="R4" s="26" t="s">
        <v>1235</v>
      </c>
      <c r="S4" s="27">
        <f>ABS(O16-O4)*100</f>
        <v>140.14720733671174</v>
      </c>
      <c r="T4" s="19" t="s">
        <v>30</v>
      </c>
      <c r="U4" s="19" t="s">
        <v>36</v>
      </c>
      <c r="V4" s="21">
        <v>9960</v>
      </c>
      <c r="W4" s="19" t="s">
        <v>31</v>
      </c>
      <c r="X4" s="19" t="s">
        <v>1236</v>
      </c>
      <c r="Y4" s="19" t="s">
        <v>33</v>
      </c>
      <c r="Z4" s="19">
        <v>45</v>
      </c>
    </row>
    <row r="5" spans="1:26" x14ac:dyDescent="0.3">
      <c r="A5" s="55" t="s">
        <v>1235</v>
      </c>
      <c r="B5" s="10" t="s">
        <v>1247</v>
      </c>
      <c r="C5" s="10" t="s">
        <v>1248</v>
      </c>
      <c r="D5" s="11">
        <v>45064</v>
      </c>
      <c r="E5" s="12">
        <v>165000</v>
      </c>
      <c r="F5" s="10" t="s">
        <v>27</v>
      </c>
      <c r="G5" s="10" t="s">
        <v>28</v>
      </c>
      <c r="H5" s="12">
        <v>165000</v>
      </c>
      <c r="I5" s="12">
        <v>72200</v>
      </c>
      <c r="J5" s="13">
        <f t="shared" si="0"/>
        <v>43.757575757575758</v>
      </c>
      <c r="K5" s="12">
        <v>176289</v>
      </c>
      <c r="L5" s="12">
        <v>7700</v>
      </c>
      <c r="M5" s="12">
        <f t="shared" si="1"/>
        <v>157300</v>
      </c>
      <c r="N5" s="12">
        <v>106030</v>
      </c>
      <c r="O5" s="14">
        <f t="shared" si="2"/>
        <v>1.483542393662171</v>
      </c>
      <c r="P5" s="15">
        <v>1270</v>
      </c>
      <c r="Q5" s="16">
        <f t="shared" si="3"/>
        <v>123.85826771653544</v>
      </c>
      <c r="R5" s="17" t="s">
        <v>1235</v>
      </c>
      <c r="S5" s="18">
        <f>ABS(O16-O5)*100</f>
        <v>148.35423936621709</v>
      </c>
      <c r="T5" s="10" t="s">
        <v>30</v>
      </c>
      <c r="U5" s="10" t="s">
        <v>36</v>
      </c>
      <c r="V5" s="12">
        <v>7700</v>
      </c>
      <c r="W5" s="10" t="s">
        <v>31</v>
      </c>
      <c r="X5" s="10" t="s">
        <v>1236</v>
      </c>
      <c r="Y5" s="10" t="s">
        <v>33</v>
      </c>
      <c r="Z5" s="10">
        <v>45</v>
      </c>
    </row>
    <row r="6" spans="1:26" x14ac:dyDescent="0.3">
      <c r="A6" s="55" t="s">
        <v>1235</v>
      </c>
      <c r="B6" s="10" t="s">
        <v>1241</v>
      </c>
      <c r="C6" s="10" t="s">
        <v>1242</v>
      </c>
      <c r="D6" s="11">
        <v>45532</v>
      </c>
      <c r="E6" s="12">
        <v>178500</v>
      </c>
      <c r="F6" s="10" t="s">
        <v>27</v>
      </c>
      <c r="G6" s="10" t="s">
        <v>28</v>
      </c>
      <c r="H6" s="12">
        <v>178500</v>
      </c>
      <c r="I6" s="12">
        <v>85700</v>
      </c>
      <c r="J6" s="13">
        <f t="shared" si="0"/>
        <v>48.011204481792717</v>
      </c>
      <c r="K6" s="12">
        <v>186292</v>
      </c>
      <c r="L6" s="12">
        <v>9500</v>
      </c>
      <c r="M6" s="12">
        <f t="shared" si="1"/>
        <v>169000</v>
      </c>
      <c r="N6" s="12">
        <v>111189</v>
      </c>
      <c r="O6" s="14">
        <f t="shared" si="2"/>
        <v>1.519934525897346</v>
      </c>
      <c r="P6" s="15">
        <v>1277</v>
      </c>
      <c r="Q6" s="16">
        <f t="shared" si="3"/>
        <v>132.34142521534847</v>
      </c>
      <c r="R6" s="17" t="s">
        <v>1235</v>
      </c>
      <c r="S6" s="18">
        <f>ABS(O20-O6)*100</f>
        <v>151.9934525897346</v>
      </c>
      <c r="T6" s="10" t="s">
        <v>30</v>
      </c>
      <c r="U6" s="10" t="s">
        <v>36</v>
      </c>
      <c r="V6" s="12">
        <v>9500</v>
      </c>
      <c r="W6" s="10" t="s">
        <v>31</v>
      </c>
      <c r="X6" s="10" t="s">
        <v>1236</v>
      </c>
      <c r="Y6" s="10" t="s">
        <v>33</v>
      </c>
      <c r="Z6" s="10">
        <v>45</v>
      </c>
    </row>
    <row r="7" spans="1:26" x14ac:dyDescent="0.3">
      <c r="A7" s="55" t="s">
        <v>1235</v>
      </c>
      <c r="B7" s="10" t="s">
        <v>1255</v>
      </c>
      <c r="C7" s="10" t="s">
        <v>1256</v>
      </c>
      <c r="D7" s="11">
        <v>45041</v>
      </c>
      <c r="E7" s="12">
        <v>157500</v>
      </c>
      <c r="F7" s="10" t="s">
        <v>27</v>
      </c>
      <c r="G7" s="10" t="s">
        <v>28</v>
      </c>
      <c r="H7" s="12">
        <v>157500</v>
      </c>
      <c r="I7" s="12">
        <v>64800</v>
      </c>
      <c r="J7" s="13">
        <f t="shared" si="0"/>
        <v>41.142857142857139</v>
      </c>
      <c r="K7" s="12">
        <v>161795</v>
      </c>
      <c r="L7" s="12">
        <v>7769</v>
      </c>
      <c r="M7" s="12">
        <f t="shared" si="1"/>
        <v>149731</v>
      </c>
      <c r="N7" s="12">
        <v>96871</v>
      </c>
      <c r="O7" s="14">
        <f t="shared" si="2"/>
        <v>1.545674143964654</v>
      </c>
      <c r="P7" s="15">
        <v>1263</v>
      </c>
      <c r="Q7" s="16">
        <f t="shared" si="3"/>
        <v>118.55186064924783</v>
      </c>
      <c r="R7" s="17" t="s">
        <v>1235</v>
      </c>
      <c r="S7" s="18">
        <f>ABS(O13-O7)*100</f>
        <v>30.623216480607617</v>
      </c>
      <c r="T7" s="10" t="s">
        <v>30</v>
      </c>
      <c r="U7" s="10" t="s">
        <v>36</v>
      </c>
      <c r="V7" s="12">
        <v>7769</v>
      </c>
      <c r="W7" s="10" t="s">
        <v>31</v>
      </c>
      <c r="X7" s="10" t="s">
        <v>1236</v>
      </c>
      <c r="Y7" s="10" t="s">
        <v>33</v>
      </c>
      <c r="Z7" s="10">
        <v>45</v>
      </c>
    </row>
    <row r="8" spans="1:26" x14ac:dyDescent="0.3">
      <c r="A8" s="55" t="s">
        <v>1235</v>
      </c>
      <c r="B8" s="10" t="s">
        <v>1261</v>
      </c>
      <c r="C8" s="10" t="s">
        <v>1262</v>
      </c>
      <c r="D8" s="11">
        <v>45210</v>
      </c>
      <c r="E8" s="12">
        <v>170000</v>
      </c>
      <c r="F8" s="10" t="s">
        <v>27</v>
      </c>
      <c r="G8" s="10" t="s">
        <v>28</v>
      </c>
      <c r="H8" s="12">
        <v>170000</v>
      </c>
      <c r="I8" s="12">
        <v>67000</v>
      </c>
      <c r="J8" s="13">
        <f t="shared" si="0"/>
        <v>39.411764705882355</v>
      </c>
      <c r="K8" s="12">
        <v>171520</v>
      </c>
      <c r="L8" s="12">
        <v>8524</v>
      </c>
      <c r="M8" s="12">
        <f t="shared" si="1"/>
        <v>161476</v>
      </c>
      <c r="N8" s="12">
        <v>102513</v>
      </c>
      <c r="O8" s="14">
        <f t="shared" si="2"/>
        <v>1.575175831357974</v>
      </c>
      <c r="P8" s="15">
        <v>1317</v>
      </c>
      <c r="Q8" s="16">
        <f t="shared" si="3"/>
        <v>122.60895975702354</v>
      </c>
      <c r="R8" s="17" t="s">
        <v>1235</v>
      </c>
      <c r="S8" s="18">
        <f>ABS(O11-O8)*100</f>
        <v>19.660799582529108</v>
      </c>
      <c r="T8" s="10" t="s">
        <v>30</v>
      </c>
      <c r="U8" s="10" t="s">
        <v>36</v>
      </c>
      <c r="V8" s="12">
        <v>8524</v>
      </c>
      <c r="W8" s="10" t="s">
        <v>31</v>
      </c>
      <c r="X8" s="10" t="s">
        <v>1236</v>
      </c>
      <c r="Y8" s="10" t="s">
        <v>33</v>
      </c>
      <c r="Z8" s="10">
        <v>45</v>
      </c>
    </row>
    <row r="9" spans="1:26" x14ac:dyDescent="0.3">
      <c r="A9" s="56" t="s">
        <v>1235</v>
      </c>
      <c r="B9" s="19" t="s">
        <v>1233</v>
      </c>
      <c r="C9" s="19" t="s">
        <v>1234</v>
      </c>
      <c r="D9" s="20">
        <v>45260</v>
      </c>
      <c r="E9" s="21">
        <v>147500</v>
      </c>
      <c r="F9" s="19" t="s">
        <v>27</v>
      </c>
      <c r="G9" s="19" t="s">
        <v>28</v>
      </c>
      <c r="H9" s="21">
        <v>147500</v>
      </c>
      <c r="I9" s="21">
        <v>57800</v>
      </c>
      <c r="J9" s="22">
        <f t="shared" si="0"/>
        <v>39.186440677966097</v>
      </c>
      <c r="K9" s="21">
        <v>143233</v>
      </c>
      <c r="L9" s="21">
        <v>7846</v>
      </c>
      <c r="M9" s="21">
        <f t="shared" si="1"/>
        <v>139654</v>
      </c>
      <c r="N9" s="21">
        <v>85149</v>
      </c>
      <c r="O9" s="23">
        <f t="shared" si="2"/>
        <v>1.6401132133084357</v>
      </c>
      <c r="P9" s="24">
        <v>1036</v>
      </c>
      <c r="Q9" s="25">
        <f t="shared" si="3"/>
        <v>134.8011583011583</v>
      </c>
      <c r="R9" s="26" t="s">
        <v>1235</v>
      </c>
      <c r="S9" s="27">
        <f>ABS(O26-O9)*100</f>
        <v>164.01132133084357</v>
      </c>
      <c r="T9" s="19" t="s">
        <v>30</v>
      </c>
      <c r="U9" s="19" t="s">
        <v>36</v>
      </c>
      <c r="V9" s="21">
        <v>7846</v>
      </c>
      <c r="W9" s="19" t="s">
        <v>31</v>
      </c>
      <c r="X9" s="19" t="s">
        <v>1236</v>
      </c>
      <c r="Y9" s="19" t="s">
        <v>33</v>
      </c>
      <c r="Z9" s="19">
        <v>45</v>
      </c>
    </row>
    <row r="10" spans="1:26" x14ac:dyDescent="0.3">
      <c r="A10" s="56" t="s">
        <v>1235</v>
      </c>
      <c r="B10" s="19" t="s">
        <v>1257</v>
      </c>
      <c r="C10" s="19" t="s">
        <v>1258</v>
      </c>
      <c r="D10" s="20">
        <v>45373</v>
      </c>
      <c r="E10" s="21">
        <v>180000</v>
      </c>
      <c r="F10" s="19" t="s">
        <v>27</v>
      </c>
      <c r="G10" s="19" t="s">
        <v>28</v>
      </c>
      <c r="H10" s="21">
        <v>180000</v>
      </c>
      <c r="I10" s="21">
        <v>67000</v>
      </c>
      <c r="J10" s="22">
        <f t="shared" si="0"/>
        <v>37.222222222222221</v>
      </c>
      <c r="K10" s="21">
        <v>167384</v>
      </c>
      <c r="L10" s="21">
        <v>7715</v>
      </c>
      <c r="M10" s="21">
        <f t="shared" si="1"/>
        <v>172285</v>
      </c>
      <c r="N10" s="21">
        <v>100420</v>
      </c>
      <c r="O10" s="23">
        <f t="shared" si="2"/>
        <v>1.7156442939653456</v>
      </c>
      <c r="P10" s="24">
        <v>1263</v>
      </c>
      <c r="Q10" s="25">
        <f t="shared" si="3"/>
        <v>136.40934283452097</v>
      </c>
      <c r="R10" s="26" t="s">
        <v>1235</v>
      </c>
      <c r="S10" s="27">
        <f>ABS(O15-O10)*100</f>
        <v>27.761436080681733</v>
      </c>
      <c r="T10" s="19" t="s">
        <v>30</v>
      </c>
      <c r="U10" s="19" t="s">
        <v>36</v>
      </c>
      <c r="V10" s="21">
        <v>7715</v>
      </c>
      <c r="W10" s="19" t="s">
        <v>31</v>
      </c>
      <c r="X10" s="19" t="s">
        <v>1236</v>
      </c>
      <c r="Y10" s="19" t="s">
        <v>33</v>
      </c>
      <c r="Z10" s="19">
        <v>45</v>
      </c>
    </row>
    <row r="11" spans="1:26" x14ac:dyDescent="0.3">
      <c r="A11" s="55" t="s">
        <v>1235</v>
      </c>
      <c r="B11" s="10" t="s">
        <v>1253</v>
      </c>
      <c r="C11" s="10" t="s">
        <v>1254</v>
      </c>
      <c r="D11" s="11">
        <v>45740</v>
      </c>
      <c r="E11" s="12">
        <v>171000</v>
      </c>
      <c r="F11" s="10" t="s">
        <v>27</v>
      </c>
      <c r="G11" s="10" t="s">
        <v>28</v>
      </c>
      <c r="H11" s="12">
        <v>171000</v>
      </c>
      <c r="I11" s="12">
        <v>71000</v>
      </c>
      <c r="J11" s="13">
        <f t="shared" si="0"/>
        <v>41.520467836257311</v>
      </c>
      <c r="K11" s="12">
        <v>154247</v>
      </c>
      <c r="L11" s="12">
        <v>7700</v>
      </c>
      <c r="M11" s="12">
        <f t="shared" si="1"/>
        <v>163300</v>
      </c>
      <c r="N11" s="12">
        <v>92167</v>
      </c>
      <c r="O11" s="14">
        <f t="shared" si="2"/>
        <v>1.7717838271832651</v>
      </c>
      <c r="P11" s="15">
        <v>1053</v>
      </c>
      <c r="Q11" s="16">
        <f t="shared" si="3"/>
        <v>155.08072174738842</v>
      </c>
      <c r="R11" s="17" t="s">
        <v>1235</v>
      </c>
      <c r="S11" s="18">
        <f>ABS(O18-O11)*100</f>
        <v>13.284473980054967</v>
      </c>
      <c r="T11" s="10" t="s">
        <v>30</v>
      </c>
      <c r="U11" s="10" t="s">
        <v>31</v>
      </c>
      <c r="V11" s="12">
        <v>7700</v>
      </c>
      <c r="W11" s="10" t="s">
        <v>31</v>
      </c>
      <c r="X11" s="10" t="s">
        <v>1236</v>
      </c>
      <c r="Y11" s="10" t="s">
        <v>33</v>
      </c>
      <c r="Z11" s="10">
        <v>45</v>
      </c>
    </row>
    <row r="12" spans="1:26" x14ac:dyDescent="0.3">
      <c r="A12" s="56" t="s">
        <v>1235</v>
      </c>
      <c r="B12" s="19" t="s">
        <v>1259</v>
      </c>
      <c r="C12" s="19" t="s">
        <v>1260</v>
      </c>
      <c r="D12" s="20">
        <v>45442</v>
      </c>
      <c r="E12" s="21">
        <v>168000</v>
      </c>
      <c r="F12" s="19" t="s">
        <v>27</v>
      </c>
      <c r="G12" s="19" t="s">
        <v>28</v>
      </c>
      <c r="H12" s="21">
        <v>168000</v>
      </c>
      <c r="I12" s="21">
        <v>69700</v>
      </c>
      <c r="J12" s="22">
        <f t="shared" si="0"/>
        <v>41.488095238095241</v>
      </c>
      <c r="K12" s="21">
        <v>151286</v>
      </c>
      <c r="L12" s="21">
        <v>8588</v>
      </c>
      <c r="M12" s="21">
        <f t="shared" si="1"/>
        <v>159412</v>
      </c>
      <c r="N12" s="21">
        <v>89747</v>
      </c>
      <c r="O12" s="23">
        <f t="shared" si="2"/>
        <v>1.7762376458266014</v>
      </c>
      <c r="P12" s="24">
        <v>1053</v>
      </c>
      <c r="Q12" s="25">
        <f t="shared" si="3"/>
        <v>151.38841405508072</v>
      </c>
      <c r="R12" s="26" t="s">
        <v>1235</v>
      </c>
      <c r="S12" s="27">
        <f>ABS(O16-O12)*100</f>
        <v>177.62376458266013</v>
      </c>
      <c r="T12" s="19" t="s">
        <v>30</v>
      </c>
      <c r="U12" s="19" t="s">
        <v>36</v>
      </c>
      <c r="V12" s="21">
        <v>8588</v>
      </c>
      <c r="W12" s="19" t="s">
        <v>31</v>
      </c>
      <c r="X12" s="19" t="s">
        <v>1236</v>
      </c>
      <c r="Y12" s="19" t="s">
        <v>33</v>
      </c>
      <c r="Z12" s="19">
        <v>45</v>
      </c>
    </row>
    <row r="13" spans="1:26" x14ac:dyDescent="0.3">
      <c r="A13" s="55" t="s">
        <v>1235</v>
      </c>
      <c r="B13" s="10" t="s">
        <v>1249</v>
      </c>
      <c r="C13" s="10" t="s">
        <v>1250</v>
      </c>
      <c r="D13" s="11">
        <v>45638</v>
      </c>
      <c r="E13" s="12">
        <v>170000</v>
      </c>
      <c r="F13" s="10" t="s">
        <v>27</v>
      </c>
      <c r="G13" s="10" t="s">
        <v>28</v>
      </c>
      <c r="H13" s="12">
        <v>170000</v>
      </c>
      <c r="I13" s="12">
        <v>67600</v>
      </c>
      <c r="J13" s="13">
        <f t="shared" si="0"/>
        <v>39.764705882352942</v>
      </c>
      <c r="K13" s="12">
        <v>147022</v>
      </c>
      <c r="L13" s="12">
        <v>7523</v>
      </c>
      <c r="M13" s="12">
        <f t="shared" si="1"/>
        <v>162477</v>
      </c>
      <c r="N13" s="12">
        <v>87735</v>
      </c>
      <c r="O13" s="14">
        <f t="shared" si="2"/>
        <v>1.8519063087707301</v>
      </c>
      <c r="P13" s="15">
        <v>1053</v>
      </c>
      <c r="Q13" s="16">
        <f t="shared" si="3"/>
        <v>154.29914529914529</v>
      </c>
      <c r="R13" s="17" t="s">
        <v>1235</v>
      </c>
      <c r="S13" s="18">
        <f>ABS(O23-O13)*100</f>
        <v>185.190630877073</v>
      </c>
      <c r="T13" s="10" t="s">
        <v>30</v>
      </c>
      <c r="U13" s="10" t="s">
        <v>31</v>
      </c>
      <c r="V13" s="12">
        <v>7523</v>
      </c>
      <c r="W13" s="10" t="s">
        <v>31</v>
      </c>
      <c r="X13" s="10" t="s">
        <v>1236</v>
      </c>
      <c r="Y13" s="10" t="s">
        <v>33</v>
      </c>
      <c r="Z13" s="10">
        <v>45</v>
      </c>
    </row>
    <row r="14" spans="1:26" x14ac:dyDescent="0.3">
      <c r="A14" s="55" t="s">
        <v>1235</v>
      </c>
      <c r="B14" s="10" t="s">
        <v>1239</v>
      </c>
      <c r="C14" s="10" t="s">
        <v>1240</v>
      </c>
      <c r="D14" s="11">
        <v>45454</v>
      </c>
      <c r="E14" s="12">
        <v>166250</v>
      </c>
      <c r="F14" s="10" t="s">
        <v>27</v>
      </c>
      <c r="G14" s="10" t="s">
        <v>28</v>
      </c>
      <c r="H14" s="12">
        <v>166250</v>
      </c>
      <c r="I14" s="12">
        <v>60800</v>
      </c>
      <c r="J14" s="13">
        <f t="shared" si="0"/>
        <v>36.571428571428569</v>
      </c>
      <c r="K14" s="12">
        <v>136245</v>
      </c>
      <c r="L14" s="12">
        <v>7700</v>
      </c>
      <c r="M14" s="12">
        <f t="shared" si="1"/>
        <v>158550</v>
      </c>
      <c r="N14" s="12">
        <v>80845</v>
      </c>
      <c r="O14" s="14">
        <f t="shared" si="2"/>
        <v>1.9611602449131054</v>
      </c>
      <c r="P14" s="15">
        <v>1053</v>
      </c>
      <c r="Q14" s="16">
        <f t="shared" si="3"/>
        <v>150.56980056980058</v>
      </c>
      <c r="R14" s="17" t="s">
        <v>1235</v>
      </c>
      <c r="S14" s="18">
        <f>ABS(O29-O14)*100</f>
        <v>196.11602449131053</v>
      </c>
      <c r="T14" s="10" t="s">
        <v>30</v>
      </c>
      <c r="U14" s="10" t="s">
        <v>36</v>
      </c>
      <c r="V14" s="12">
        <v>7700</v>
      </c>
      <c r="W14" s="10" t="s">
        <v>31</v>
      </c>
      <c r="X14" s="10" t="s">
        <v>1236</v>
      </c>
      <c r="Y14" s="10" t="s">
        <v>33</v>
      </c>
      <c r="Z14" s="10">
        <v>45</v>
      </c>
    </row>
    <row r="15" spans="1:26" ht="15" thickBot="1" x14ac:dyDescent="0.35">
      <c r="A15" s="56" t="s">
        <v>1235</v>
      </c>
      <c r="B15" s="19" t="s">
        <v>1243</v>
      </c>
      <c r="C15" s="19" t="s">
        <v>1244</v>
      </c>
      <c r="D15" s="20">
        <v>45464</v>
      </c>
      <c r="E15" s="21">
        <v>165000</v>
      </c>
      <c r="F15" s="19" t="s">
        <v>27</v>
      </c>
      <c r="G15" s="19" t="s">
        <v>28</v>
      </c>
      <c r="H15" s="21">
        <v>165000</v>
      </c>
      <c r="I15" s="21">
        <v>60800</v>
      </c>
      <c r="J15" s="22">
        <f t="shared" si="0"/>
        <v>36.848484848484844</v>
      </c>
      <c r="K15" s="21">
        <v>133178</v>
      </c>
      <c r="L15" s="21">
        <v>7700</v>
      </c>
      <c r="M15" s="21">
        <f t="shared" si="1"/>
        <v>157300</v>
      </c>
      <c r="N15" s="21">
        <v>78916</v>
      </c>
      <c r="O15" s="23">
        <f t="shared" si="2"/>
        <v>1.9932586547721629</v>
      </c>
      <c r="P15" s="24">
        <v>1053</v>
      </c>
      <c r="Q15" s="25">
        <f t="shared" si="3"/>
        <v>149.38271604938271</v>
      </c>
      <c r="R15" s="26" t="s">
        <v>1235</v>
      </c>
      <c r="S15" s="27">
        <f>ABS(O28-O15)*100</f>
        <v>199.3258654772163</v>
      </c>
      <c r="T15" s="19" t="s">
        <v>30</v>
      </c>
      <c r="U15" s="19" t="s">
        <v>36</v>
      </c>
      <c r="V15" s="21">
        <v>7700</v>
      </c>
      <c r="W15" s="19" t="s">
        <v>31</v>
      </c>
      <c r="X15" s="19" t="s">
        <v>1236</v>
      </c>
      <c r="Y15" s="19" t="s">
        <v>33</v>
      </c>
      <c r="Z15" s="19">
        <v>45</v>
      </c>
    </row>
    <row r="16" spans="1:26" ht="15" thickTop="1" x14ac:dyDescent="0.3">
      <c r="A16" s="57"/>
      <c r="B16" s="37"/>
      <c r="C16" s="37"/>
      <c r="D16" s="38" t="s">
        <v>2766</v>
      </c>
      <c r="E16" s="39">
        <f>+SUM(E2:E15)</f>
        <v>2273750</v>
      </c>
      <c r="F16" s="37"/>
      <c r="G16" s="37"/>
      <c r="H16" s="39">
        <f>+SUM(H2:H15)</f>
        <v>2273750</v>
      </c>
      <c r="I16" s="39">
        <f>+SUM(I2:I15)</f>
        <v>963200</v>
      </c>
      <c r="J16" s="40"/>
      <c r="K16" s="39">
        <f>+SUM(K2:K15)</f>
        <v>2227974</v>
      </c>
      <c r="L16" s="39"/>
      <c r="M16" s="39">
        <f>+SUM(M2:M15)</f>
        <v>2156558</v>
      </c>
      <c r="N16" s="39">
        <f>+SUM(N2:N15)</f>
        <v>1327528</v>
      </c>
      <c r="O16" s="41"/>
      <c r="P16" s="42"/>
      <c r="Q16" s="43">
        <f>AVERAGE(Q2:Q15)</f>
        <v>132.77992527009386</v>
      </c>
      <c r="R16" s="44"/>
      <c r="S16" s="45">
        <f>ABS(O18-O17)*100</f>
        <v>1.4447551234325395</v>
      </c>
      <c r="T16" s="37"/>
      <c r="U16" s="37"/>
      <c r="V16" s="39"/>
      <c r="W16" s="37"/>
      <c r="X16" s="37"/>
      <c r="Y16" s="37"/>
      <c r="Z16" s="37"/>
    </row>
    <row r="17" spans="1:26" x14ac:dyDescent="0.3">
      <c r="A17" s="58"/>
      <c r="B17" s="28"/>
      <c r="C17" s="28"/>
      <c r="D17" s="29"/>
      <c r="E17" s="30"/>
      <c r="F17" s="28"/>
      <c r="G17" s="28"/>
      <c r="H17" s="30"/>
      <c r="I17" s="30" t="s">
        <v>2767</v>
      </c>
      <c r="J17" s="31">
        <f>I16/H16*100</f>
        <v>42.36173721825179</v>
      </c>
      <c r="K17" s="30"/>
      <c r="L17" s="30"/>
      <c r="M17" s="30"/>
      <c r="N17" s="30" t="s">
        <v>2769</v>
      </c>
      <c r="O17" s="32">
        <f>M16/N16</f>
        <v>1.62449153614839</v>
      </c>
      <c r="P17" s="33"/>
      <c r="Q17" s="34" t="s">
        <v>2771</v>
      </c>
      <c r="R17" s="35">
        <f>STDEV(O2:O15)</f>
        <v>0.21246022848565538</v>
      </c>
      <c r="S17" s="36"/>
      <c r="T17" s="28"/>
      <c r="U17" s="28"/>
      <c r="V17" s="30"/>
      <c r="W17" s="28"/>
      <c r="X17" s="28"/>
      <c r="Y17" s="28"/>
      <c r="Z17" s="28"/>
    </row>
    <row r="18" spans="1:26" x14ac:dyDescent="0.3">
      <c r="A18" s="59"/>
      <c r="B18" s="46"/>
      <c r="C18" s="46"/>
      <c r="D18" s="47"/>
      <c r="E18" s="48"/>
      <c r="F18" s="46"/>
      <c r="G18" s="46"/>
      <c r="H18" s="48"/>
      <c r="I18" s="48" t="s">
        <v>2768</v>
      </c>
      <c r="J18" s="49">
        <f>STDEV(J2:J15)</f>
        <v>5.5689890692567046</v>
      </c>
      <c r="K18" s="48"/>
      <c r="L18" s="48"/>
      <c r="M18" s="48"/>
      <c r="N18" s="48" t="s">
        <v>2770</v>
      </c>
      <c r="O18" s="50">
        <f>AVERAGE(O2:O15)</f>
        <v>1.6389390873827154</v>
      </c>
      <c r="P18" s="51"/>
      <c r="Q18" s="52" t="s">
        <v>2772</v>
      </c>
      <c r="R18" s="54">
        <f>AVERAGE(S2:S15)</f>
        <v>116.35881896605915</v>
      </c>
      <c r="S18" s="53" t="s">
        <v>2773</v>
      </c>
      <c r="T18" s="46">
        <f>+(R18/O18)</f>
        <v>70.996426811613233</v>
      </c>
      <c r="U18" s="46"/>
      <c r="V18" s="48"/>
      <c r="W18" s="46"/>
      <c r="X18" s="46"/>
      <c r="Y18" s="46"/>
      <c r="Z18" s="46"/>
    </row>
    <row r="21" spans="1:26" x14ac:dyDescent="0.3">
      <c r="A21" s="60" t="s">
        <v>2811</v>
      </c>
    </row>
    <row r="22" spans="1:26" x14ac:dyDescent="0.3">
      <c r="A22" s="56" t="s">
        <v>1235</v>
      </c>
      <c r="B22" s="19" t="s">
        <v>1251</v>
      </c>
      <c r="C22" s="19" t="s">
        <v>1252</v>
      </c>
      <c r="D22" s="20">
        <v>45443</v>
      </c>
      <c r="E22" s="21">
        <v>125000</v>
      </c>
      <c r="F22" s="19" t="s">
        <v>27</v>
      </c>
      <c r="G22" s="19" t="s">
        <v>28</v>
      </c>
      <c r="H22" s="21">
        <v>125000</v>
      </c>
      <c r="I22" s="21">
        <v>80100</v>
      </c>
      <c r="J22" s="22">
        <f>I22/H22*100</f>
        <v>64.08</v>
      </c>
      <c r="K22" s="21">
        <v>180364</v>
      </c>
      <c r="L22" s="21">
        <v>10069</v>
      </c>
      <c r="M22" s="21">
        <f>H22-L22</f>
        <v>114931</v>
      </c>
      <c r="N22" s="21">
        <v>107103</v>
      </c>
      <c r="O22" s="23">
        <f>M22/N22</f>
        <v>1.0730885222636155</v>
      </c>
      <c r="P22" s="24">
        <v>1446</v>
      </c>
      <c r="Q22" s="25">
        <f>M22/P22</f>
        <v>79.482019363762106</v>
      </c>
      <c r="R22" s="26" t="s">
        <v>1235</v>
      </c>
      <c r="S22" s="27">
        <f>ABS(O31-O22)*100</f>
        <v>107.30885222636155</v>
      </c>
      <c r="T22" s="19" t="s">
        <v>30</v>
      </c>
      <c r="U22" s="19" t="s">
        <v>36</v>
      </c>
      <c r="V22" s="21">
        <v>7700</v>
      </c>
      <c r="W22" s="19" t="s">
        <v>31</v>
      </c>
      <c r="X22" s="19" t="s">
        <v>1236</v>
      </c>
      <c r="Y22" s="19" t="s">
        <v>33</v>
      </c>
      <c r="Z22" s="19">
        <v>45</v>
      </c>
    </row>
  </sheetData>
  <sortState xmlns:xlrd2="http://schemas.microsoft.com/office/spreadsheetml/2017/richdata2" ref="A2:Z15">
    <sortCondition ref="O2:O15"/>
  </sortState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1358-5532-40C3-B4EB-476661C71AAC}">
  <dimension ref="A1:Z12"/>
  <sheetViews>
    <sheetView zoomScaleNormal="100" workbookViewId="0">
      <selection activeCell="P22" sqref="P22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1330</v>
      </c>
      <c r="B2" s="10" t="s">
        <v>1332</v>
      </c>
      <c r="C2" s="10" t="s">
        <v>1333</v>
      </c>
      <c r="D2" s="11">
        <v>45282</v>
      </c>
      <c r="E2" s="12">
        <v>130000</v>
      </c>
      <c r="F2" s="10" t="s">
        <v>27</v>
      </c>
      <c r="G2" s="10" t="s">
        <v>28</v>
      </c>
      <c r="H2" s="12">
        <v>130000</v>
      </c>
      <c r="I2" s="12">
        <v>60200</v>
      </c>
      <c r="J2" s="13">
        <f>I2/H2*100</f>
        <v>46.307692307692307</v>
      </c>
      <c r="K2" s="12">
        <v>163777</v>
      </c>
      <c r="L2" s="12">
        <v>11099</v>
      </c>
      <c r="M2" s="12">
        <f>H2-L2</f>
        <v>118901</v>
      </c>
      <c r="N2" s="12">
        <v>76339</v>
      </c>
      <c r="O2" s="14">
        <f>M2/N2</f>
        <v>1.5575393966386775</v>
      </c>
      <c r="P2" s="15">
        <v>1079</v>
      </c>
      <c r="Q2" s="16">
        <f>M2/P2</f>
        <v>110.19555143651529</v>
      </c>
      <c r="R2" s="17" t="s">
        <v>1330</v>
      </c>
      <c r="S2" s="18">
        <f>ABS(O8-O2)*100</f>
        <v>155.75393966386775</v>
      </c>
      <c r="T2" s="10" t="s">
        <v>30</v>
      </c>
      <c r="U2" s="10" t="s">
        <v>36</v>
      </c>
      <c r="V2" s="12">
        <v>8796</v>
      </c>
      <c r="W2" s="10" t="s">
        <v>31</v>
      </c>
      <c r="X2" s="10" t="s">
        <v>1331</v>
      </c>
      <c r="Y2" s="10" t="s">
        <v>33</v>
      </c>
      <c r="Z2" s="10">
        <v>45</v>
      </c>
    </row>
    <row r="3" spans="1:26" x14ac:dyDescent="0.3">
      <c r="A3" s="56" t="s">
        <v>1330</v>
      </c>
      <c r="B3" s="19" t="s">
        <v>1338</v>
      </c>
      <c r="C3" s="19" t="s">
        <v>1339</v>
      </c>
      <c r="D3" s="20">
        <v>45180</v>
      </c>
      <c r="E3" s="21">
        <v>157000</v>
      </c>
      <c r="F3" s="19" t="s">
        <v>27</v>
      </c>
      <c r="G3" s="19" t="s">
        <v>28</v>
      </c>
      <c r="H3" s="21">
        <v>157000</v>
      </c>
      <c r="I3" s="21">
        <v>67200</v>
      </c>
      <c r="J3" s="22">
        <f>I3/H3*100</f>
        <v>42.802547770700642</v>
      </c>
      <c r="K3" s="21">
        <v>183013</v>
      </c>
      <c r="L3" s="21">
        <v>10575</v>
      </c>
      <c r="M3" s="21">
        <f>H3-L3</f>
        <v>146425</v>
      </c>
      <c r="N3" s="21">
        <v>86219</v>
      </c>
      <c r="O3" s="23">
        <f>M3/N3</f>
        <v>1.698291559864995</v>
      </c>
      <c r="P3" s="24">
        <v>1079</v>
      </c>
      <c r="Q3" s="25">
        <f>M3/P3</f>
        <v>135.70435588507877</v>
      </c>
      <c r="R3" s="26" t="s">
        <v>1330</v>
      </c>
      <c r="S3" s="27">
        <f>ABS(O6-O3)*100</f>
        <v>7.9700864696970797</v>
      </c>
      <c r="T3" s="19" t="s">
        <v>30</v>
      </c>
      <c r="U3" s="19" t="s">
        <v>36</v>
      </c>
      <c r="V3" s="21">
        <v>10575</v>
      </c>
      <c r="W3" s="19" t="s">
        <v>31</v>
      </c>
      <c r="X3" s="19" t="s">
        <v>1331</v>
      </c>
      <c r="Y3" s="19" t="s">
        <v>33</v>
      </c>
      <c r="Z3" s="19">
        <v>45</v>
      </c>
    </row>
    <row r="4" spans="1:26" ht="15" thickBot="1" x14ac:dyDescent="0.35">
      <c r="A4" s="56" t="s">
        <v>1330</v>
      </c>
      <c r="B4" s="19" t="s">
        <v>1328</v>
      </c>
      <c r="C4" s="19" t="s">
        <v>1329</v>
      </c>
      <c r="D4" s="20">
        <v>45548</v>
      </c>
      <c r="E4" s="21">
        <v>165000</v>
      </c>
      <c r="F4" s="19" t="s">
        <v>27</v>
      </c>
      <c r="G4" s="19" t="s">
        <v>28</v>
      </c>
      <c r="H4" s="21">
        <v>165000</v>
      </c>
      <c r="I4" s="21">
        <v>70300</v>
      </c>
      <c r="J4" s="22">
        <f>I4/H4*100</f>
        <v>42.606060606060609</v>
      </c>
      <c r="K4" s="21">
        <v>157844</v>
      </c>
      <c r="L4" s="21">
        <v>8796</v>
      </c>
      <c r="M4" s="21">
        <f>H4-L4</f>
        <v>156204</v>
      </c>
      <c r="N4" s="21">
        <v>74524</v>
      </c>
      <c r="O4" s="23">
        <f>M4/N4</f>
        <v>2.0960227577693091</v>
      </c>
      <c r="P4" s="24">
        <v>1079</v>
      </c>
      <c r="Q4" s="25">
        <f>M4/P4</f>
        <v>144.76737720111214</v>
      </c>
      <c r="R4" s="26" t="s">
        <v>1330</v>
      </c>
      <c r="S4" s="27">
        <f>ABS(O11-O4)*100</f>
        <v>105.86827555518229</v>
      </c>
      <c r="T4" s="19" t="s">
        <v>30</v>
      </c>
      <c r="U4" s="19" t="s">
        <v>36</v>
      </c>
      <c r="V4" s="21">
        <v>8796</v>
      </c>
      <c r="W4" s="19" t="s">
        <v>31</v>
      </c>
      <c r="X4" s="19" t="s">
        <v>1331</v>
      </c>
      <c r="Y4" s="19" t="s">
        <v>33</v>
      </c>
      <c r="Z4" s="19">
        <v>45</v>
      </c>
    </row>
    <row r="5" spans="1:26" ht="15" thickTop="1" x14ac:dyDescent="0.3">
      <c r="A5" s="57"/>
      <c r="B5" s="37"/>
      <c r="C5" s="37"/>
      <c r="D5" s="38" t="s">
        <v>2766</v>
      </c>
      <c r="E5" s="39">
        <f>+SUM(E2:E4)</f>
        <v>452000</v>
      </c>
      <c r="F5" s="37"/>
      <c r="G5" s="37"/>
      <c r="H5" s="39">
        <f>+SUM(H2:H4)</f>
        <v>452000</v>
      </c>
      <c r="I5" s="39">
        <f>+SUM(I2:I4)</f>
        <v>197700</v>
      </c>
      <c r="J5" s="40"/>
      <c r="K5" s="39">
        <f>+SUM(K2:K4)</f>
        <v>504634</v>
      </c>
      <c r="L5" s="39"/>
      <c r="M5" s="39">
        <f>+SUM(M2:M4)</f>
        <v>421530</v>
      </c>
      <c r="N5" s="39">
        <f>+SUM(N2:N4)</f>
        <v>237082</v>
      </c>
      <c r="O5" s="41"/>
      <c r="P5" s="42"/>
      <c r="Q5" s="43">
        <f>AVERAGE(Q2:Q4)</f>
        <v>130.2224281742354</v>
      </c>
      <c r="R5" s="44"/>
      <c r="S5" s="45">
        <f>ABS(O7-O6)*100</f>
        <v>0.59588135290280508</v>
      </c>
      <c r="T5" s="37"/>
      <c r="U5" s="37"/>
      <c r="V5" s="39"/>
      <c r="W5" s="37"/>
      <c r="X5" s="37"/>
      <c r="Y5" s="37"/>
      <c r="Z5" s="37"/>
    </row>
    <row r="6" spans="1:26" x14ac:dyDescent="0.3">
      <c r="A6" s="58"/>
      <c r="B6" s="28"/>
      <c r="C6" s="28"/>
      <c r="D6" s="29"/>
      <c r="E6" s="30"/>
      <c r="F6" s="28"/>
      <c r="G6" s="28"/>
      <c r="H6" s="30"/>
      <c r="I6" s="30" t="s">
        <v>2767</v>
      </c>
      <c r="J6" s="31">
        <f>I5/H5*100</f>
        <v>43.738938053097343</v>
      </c>
      <c r="K6" s="30"/>
      <c r="L6" s="30"/>
      <c r="M6" s="30"/>
      <c r="N6" s="30" t="s">
        <v>2769</v>
      </c>
      <c r="O6" s="32">
        <f>M5/N5</f>
        <v>1.7779924245619658</v>
      </c>
      <c r="P6" s="33"/>
      <c r="Q6" s="34" t="s">
        <v>2771</v>
      </c>
      <c r="R6" s="35">
        <f>STDEV(O2:O4)</f>
        <v>0.27927453859772589</v>
      </c>
      <c r="S6" s="36"/>
      <c r="T6" s="28"/>
      <c r="U6" s="28"/>
      <c r="V6" s="30"/>
      <c r="W6" s="28"/>
      <c r="X6" s="28"/>
      <c r="Y6" s="28"/>
      <c r="Z6" s="28"/>
    </row>
    <row r="7" spans="1:26" x14ac:dyDescent="0.3">
      <c r="A7" s="59"/>
      <c r="B7" s="46"/>
      <c r="C7" s="46"/>
      <c r="D7" s="47"/>
      <c r="E7" s="48"/>
      <c r="F7" s="46"/>
      <c r="G7" s="46"/>
      <c r="H7" s="48"/>
      <c r="I7" s="48" t="s">
        <v>2768</v>
      </c>
      <c r="J7" s="49">
        <f>STDEV(J2:J4)</f>
        <v>2.0827354883100084</v>
      </c>
      <c r="K7" s="48"/>
      <c r="L7" s="48"/>
      <c r="M7" s="48"/>
      <c r="N7" s="48" t="s">
        <v>2770</v>
      </c>
      <c r="O7" s="50">
        <f>AVERAGE(O2:O4)</f>
        <v>1.7839512380909939</v>
      </c>
      <c r="P7" s="51"/>
      <c r="Q7" s="52" t="s">
        <v>2772</v>
      </c>
      <c r="R7" s="54">
        <f>AVERAGE(S2:S4)</f>
        <v>89.864100562915723</v>
      </c>
      <c r="S7" s="53" t="s">
        <v>2773</v>
      </c>
      <c r="T7" s="46">
        <f>+(R7/O7)</f>
        <v>50.373630536605525</v>
      </c>
      <c r="U7" s="46"/>
      <c r="V7" s="48"/>
      <c r="W7" s="46"/>
      <c r="X7" s="46"/>
      <c r="Y7" s="46"/>
      <c r="Z7" s="46"/>
    </row>
    <row r="10" spans="1:26" x14ac:dyDescent="0.3">
      <c r="A10" s="60" t="s">
        <v>2811</v>
      </c>
    </row>
    <row r="11" spans="1:26" x14ac:dyDescent="0.3">
      <c r="A11" s="56" t="s">
        <v>1330</v>
      </c>
      <c r="B11" s="19" t="s">
        <v>1336</v>
      </c>
      <c r="C11" s="19" t="s">
        <v>1337</v>
      </c>
      <c r="D11" s="20">
        <v>45611</v>
      </c>
      <c r="E11" s="21">
        <v>93000</v>
      </c>
      <c r="F11" s="19" t="s">
        <v>27</v>
      </c>
      <c r="G11" s="19" t="s">
        <v>28</v>
      </c>
      <c r="H11" s="21">
        <v>93000</v>
      </c>
      <c r="I11" s="21">
        <v>75900</v>
      </c>
      <c r="J11" s="22">
        <f>I11/H11*100</f>
        <v>81.612903225806448</v>
      </c>
      <c r="K11" s="21">
        <v>171142</v>
      </c>
      <c r="L11" s="21">
        <v>8796</v>
      </c>
      <c r="M11" s="21">
        <f>H11-L11</f>
        <v>84204</v>
      </c>
      <c r="N11" s="21">
        <v>81173</v>
      </c>
      <c r="O11" s="23">
        <f>M11/N11</f>
        <v>1.0373400022174861</v>
      </c>
      <c r="P11" s="24">
        <v>1269</v>
      </c>
      <c r="Q11" s="25">
        <f>M11/P11</f>
        <v>66.354609929078009</v>
      </c>
      <c r="R11" s="26" t="s">
        <v>1330</v>
      </c>
      <c r="S11" s="27">
        <f>ABS(O15-O11)*100</f>
        <v>103.73400022174862</v>
      </c>
      <c r="T11" s="19" t="s">
        <v>30</v>
      </c>
      <c r="U11" s="19" t="s">
        <v>31</v>
      </c>
      <c r="V11" s="21">
        <v>8796</v>
      </c>
      <c r="W11" s="19" t="s">
        <v>31</v>
      </c>
      <c r="X11" s="19" t="s">
        <v>1331</v>
      </c>
      <c r="Y11" s="19" t="s">
        <v>33</v>
      </c>
      <c r="Z11" s="19">
        <v>45</v>
      </c>
    </row>
    <row r="12" spans="1:26" x14ac:dyDescent="0.3">
      <c r="A12" s="55" t="s">
        <v>1330</v>
      </c>
      <c r="B12" s="10" t="s">
        <v>1334</v>
      </c>
      <c r="C12" s="10" t="s">
        <v>1335</v>
      </c>
      <c r="D12" s="11">
        <v>45471</v>
      </c>
      <c r="E12" s="12">
        <v>115000</v>
      </c>
      <c r="F12" s="10" t="s">
        <v>27</v>
      </c>
      <c r="G12" s="10" t="s">
        <v>28</v>
      </c>
      <c r="H12" s="12">
        <v>115000</v>
      </c>
      <c r="I12" s="12">
        <v>75000</v>
      </c>
      <c r="J12" s="13">
        <f>I12/H12*100</f>
        <v>65.217391304347828</v>
      </c>
      <c r="K12" s="12">
        <v>167608</v>
      </c>
      <c r="L12" s="12">
        <v>8796</v>
      </c>
      <c r="M12" s="12">
        <f>H12-L12</f>
        <v>106204</v>
      </c>
      <c r="N12" s="12">
        <v>79406</v>
      </c>
      <c r="O12" s="14">
        <f>M12/N12</f>
        <v>1.3374807949021486</v>
      </c>
      <c r="P12" s="15">
        <v>1079</v>
      </c>
      <c r="Q12" s="16">
        <f>M12/P12</f>
        <v>98.428174235403148</v>
      </c>
      <c r="R12" s="17" t="s">
        <v>1330</v>
      </c>
      <c r="S12" s="18">
        <f>ABS(O17-O12)*100</f>
        <v>133.74807949021485</v>
      </c>
      <c r="T12" s="10" t="s">
        <v>30</v>
      </c>
      <c r="U12" s="10" t="s">
        <v>36</v>
      </c>
      <c r="V12" s="12">
        <v>8796</v>
      </c>
      <c r="W12" s="10" t="s">
        <v>31</v>
      </c>
      <c r="X12" s="10" t="s">
        <v>1331</v>
      </c>
      <c r="Y12" s="10" t="s">
        <v>33</v>
      </c>
      <c r="Z12" s="10">
        <v>45</v>
      </c>
    </row>
  </sheetData>
  <sortState xmlns:xlrd2="http://schemas.microsoft.com/office/spreadsheetml/2017/richdata2" ref="A2:Z4">
    <sortCondition ref="O2:O4"/>
  </sortState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0907-2E87-42B7-AD48-92060D6665F3}">
  <dimension ref="A1:Z6"/>
  <sheetViews>
    <sheetView zoomScaleNormal="100" workbookViewId="0">
      <selection activeCell="K17" sqref="K17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1342</v>
      </c>
      <c r="B2" s="10" t="s">
        <v>1340</v>
      </c>
      <c r="C2" s="10" t="s">
        <v>1341</v>
      </c>
      <c r="D2" s="11">
        <v>45177</v>
      </c>
      <c r="E2" s="12">
        <v>260000</v>
      </c>
      <c r="F2" s="10" t="s">
        <v>27</v>
      </c>
      <c r="G2" s="10" t="s">
        <v>28</v>
      </c>
      <c r="H2" s="12">
        <v>260000</v>
      </c>
      <c r="I2" s="12">
        <v>86900</v>
      </c>
      <c r="J2" s="13">
        <f t="shared" ref="J2:J3" si="0">I2/H2*100</f>
        <v>33.42307692307692</v>
      </c>
      <c r="K2" s="12">
        <v>218074</v>
      </c>
      <c r="L2" s="12">
        <v>9310</v>
      </c>
      <c r="M2" s="12">
        <f t="shared" ref="M2:M3" si="1">H2-L2</f>
        <v>250690</v>
      </c>
      <c r="N2" s="12">
        <v>123528</v>
      </c>
      <c r="O2" s="14">
        <f t="shared" ref="O2:O3" si="2">M2/N2</f>
        <v>2.0294184314487405</v>
      </c>
      <c r="P2" s="15">
        <v>2146</v>
      </c>
      <c r="Q2" s="16">
        <f t="shared" ref="Q2:Q3" si="3">M2/P2</f>
        <v>116.81733457595527</v>
      </c>
      <c r="R2" s="17" t="s">
        <v>1342</v>
      </c>
      <c r="S2" s="18">
        <f>ABS(O6-O2)*100</f>
        <v>13.029251571731004</v>
      </c>
      <c r="T2" s="10" t="s">
        <v>52</v>
      </c>
      <c r="U2" s="10" t="s">
        <v>36</v>
      </c>
      <c r="V2" s="12">
        <v>6625</v>
      </c>
      <c r="W2" s="10" t="s">
        <v>31</v>
      </c>
      <c r="X2" s="10" t="s">
        <v>1343</v>
      </c>
      <c r="Y2" s="10" t="s">
        <v>33</v>
      </c>
      <c r="Z2" s="10">
        <v>41</v>
      </c>
    </row>
    <row r="3" spans="1:26" ht="15" thickBot="1" x14ac:dyDescent="0.35">
      <c r="A3" s="55" t="s">
        <v>1342</v>
      </c>
      <c r="B3" s="10" t="s">
        <v>1344</v>
      </c>
      <c r="C3" s="10" t="s">
        <v>1345</v>
      </c>
      <c r="D3" s="11">
        <v>45615</v>
      </c>
      <c r="E3" s="12">
        <v>157000</v>
      </c>
      <c r="F3" s="10" t="s">
        <v>27</v>
      </c>
      <c r="G3" s="10" t="s">
        <v>28</v>
      </c>
      <c r="H3" s="12">
        <v>157000</v>
      </c>
      <c r="I3" s="12">
        <v>68100</v>
      </c>
      <c r="J3" s="13">
        <f t="shared" si="0"/>
        <v>43.375796178343947</v>
      </c>
      <c r="K3" s="12">
        <v>150301</v>
      </c>
      <c r="L3" s="12">
        <v>6681</v>
      </c>
      <c r="M3" s="12">
        <f t="shared" si="1"/>
        <v>150319</v>
      </c>
      <c r="N3" s="12">
        <v>84982</v>
      </c>
      <c r="O3" s="14">
        <f t="shared" si="2"/>
        <v>1.7688334000141206</v>
      </c>
      <c r="P3" s="15">
        <v>1036</v>
      </c>
      <c r="Q3" s="16">
        <f t="shared" si="3"/>
        <v>145.09555984555985</v>
      </c>
      <c r="R3" s="17" t="s">
        <v>1342</v>
      </c>
      <c r="S3" s="18">
        <f>ABS(O6-O3)*100</f>
        <v>13.029251571730981</v>
      </c>
      <c r="T3" s="10" t="s">
        <v>30</v>
      </c>
      <c r="U3" s="10" t="s">
        <v>31</v>
      </c>
      <c r="V3" s="12">
        <v>6681</v>
      </c>
      <c r="W3" s="10" t="s">
        <v>31</v>
      </c>
      <c r="X3" s="10" t="s">
        <v>1343</v>
      </c>
      <c r="Y3" s="10" t="s">
        <v>33</v>
      </c>
      <c r="Z3" s="10">
        <v>45</v>
      </c>
    </row>
    <row r="4" spans="1:26" ht="15" thickTop="1" x14ac:dyDescent="0.3">
      <c r="A4" s="57"/>
      <c r="B4" s="37"/>
      <c r="C4" s="37"/>
      <c r="D4" s="38" t="s">
        <v>2766</v>
      </c>
      <c r="E4" s="39">
        <f>+SUM(E2:E3)</f>
        <v>417000</v>
      </c>
      <c r="F4" s="37"/>
      <c r="G4" s="37"/>
      <c r="H4" s="39">
        <f>+SUM(H2:H3)</f>
        <v>417000</v>
      </c>
      <c r="I4" s="39">
        <f>+SUM(I2:I3)</f>
        <v>155000</v>
      </c>
      <c r="J4" s="40"/>
      <c r="K4" s="39">
        <f>+SUM(K2:K3)</f>
        <v>368375</v>
      </c>
      <c r="L4" s="39"/>
      <c r="M4" s="39">
        <f>+SUM(M2:M3)</f>
        <v>401009</v>
      </c>
      <c r="N4" s="39">
        <f>+SUM(N2:N3)</f>
        <v>208510</v>
      </c>
      <c r="O4" s="41"/>
      <c r="P4" s="42"/>
      <c r="Q4" s="43">
        <f>AVERAGE(Q2:Q3)</f>
        <v>130.95644721075757</v>
      </c>
      <c r="R4" s="44"/>
      <c r="S4" s="45">
        <f>ABS(O6-O5)*100</f>
        <v>2.4086400224638815</v>
      </c>
      <c r="T4" s="37"/>
      <c r="U4" s="37"/>
      <c r="V4" s="39"/>
      <c r="W4" s="37"/>
      <c r="X4" s="37"/>
      <c r="Y4" s="37"/>
      <c r="Z4" s="37"/>
    </row>
    <row r="5" spans="1:26" x14ac:dyDescent="0.3">
      <c r="A5" s="58"/>
      <c r="B5" s="28"/>
      <c r="C5" s="28"/>
      <c r="D5" s="29"/>
      <c r="E5" s="30"/>
      <c r="F5" s="28"/>
      <c r="G5" s="28"/>
      <c r="H5" s="30"/>
      <c r="I5" s="30" t="s">
        <v>2767</v>
      </c>
      <c r="J5" s="31">
        <f>I4/H4*100</f>
        <v>37.170263788968825</v>
      </c>
      <c r="K5" s="30"/>
      <c r="L5" s="30"/>
      <c r="M5" s="30"/>
      <c r="N5" s="30" t="s">
        <v>2769</v>
      </c>
      <c r="O5" s="32">
        <f>M4/N4</f>
        <v>1.9232123159560692</v>
      </c>
      <c r="P5" s="33"/>
      <c r="Q5" s="34" t="s">
        <v>2771</v>
      </c>
      <c r="R5" s="35">
        <f>STDEV(O2:O3)</f>
        <v>0.18426144280312937</v>
      </c>
      <c r="S5" s="36"/>
      <c r="T5" s="28"/>
      <c r="U5" s="28"/>
      <c r="V5" s="30"/>
      <c r="W5" s="28"/>
      <c r="X5" s="28"/>
      <c r="Y5" s="28"/>
      <c r="Z5" s="28"/>
    </row>
    <row r="6" spans="1:26" x14ac:dyDescent="0.3">
      <c r="A6" s="59"/>
      <c r="B6" s="46"/>
      <c r="C6" s="46"/>
      <c r="D6" s="47"/>
      <c r="E6" s="48"/>
      <c r="F6" s="46"/>
      <c r="G6" s="46"/>
      <c r="H6" s="48"/>
      <c r="I6" s="48" t="s">
        <v>2768</v>
      </c>
      <c r="J6" s="49">
        <f>STDEV(J2:J3)</f>
        <v>7.0376352766452523</v>
      </c>
      <c r="K6" s="48"/>
      <c r="L6" s="48"/>
      <c r="M6" s="48"/>
      <c r="N6" s="48" t="s">
        <v>2770</v>
      </c>
      <c r="O6" s="50">
        <f>AVERAGE(O2:O3)</f>
        <v>1.8991259157314304</v>
      </c>
      <c r="P6" s="51"/>
      <c r="Q6" s="52" t="s">
        <v>2772</v>
      </c>
      <c r="R6" s="54">
        <f>AVERAGE(S2:S3)</f>
        <v>13.029251571730992</v>
      </c>
      <c r="S6" s="53" t="s">
        <v>2773</v>
      </c>
      <c r="T6" s="46">
        <f>+(R6/O6)</f>
        <v>6.8606570337453894</v>
      </c>
      <c r="U6" s="46"/>
      <c r="V6" s="48"/>
      <c r="W6" s="46"/>
      <c r="X6" s="46"/>
      <c r="Y6" s="46"/>
      <c r="Z6" s="46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2A08F-EFF1-4DB1-863F-50C04BDBBC8F}">
  <dimension ref="A1:Z25"/>
  <sheetViews>
    <sheetView zoomScaleNormal="100" workbookViewId="0">
      <selection activeCell="I24" sqref="I24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4414062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17.33203125" bestFit="1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1135</v>
      </c>
      <c r="B2" s="19" t="s">
        <v>1460</v>
      </c>
      <c r="C2" s="19" t="s">
        <v>1461</v>
      </c>
      <c r="D2" s="20">
        <v>45343</v>
      </c>
      <c r="E2" s="21">
        <v>135000</v>
      </c>
      <c r="F2" s="19" t="s">
        <v>27</v>
      </c>
      <c r="G2" s="19" t="s">
        <v>28</v>
      </c>
      <c r="H2" s="21">
        <v>135000</v>
      </c>
      <c r="I2" s="21">
        <v>69100</v>
      </c>
      <c r="J2" s="22">
        <f t="shared" ref="J2:J14" si="0">I2/H2*100</f>
        <v>51.18518518518519</v>
      </c>
      <c r="K2" s="21">
        <v>170838</v>
      </c>
      <c r="L2" s="21">
        <v>12574</v>
      </c>
      <c r="M2" s="21">
        <f t="shared" ref="M2:M14" si="1">H2-L2</f>
        <v>122426</v>
      </c>
      <c r="N2" s="21">
        <v>92013</v>
      </c>
      <c r="O2" s="23">
        <f t="shared" ref="O2:O14" si="2">M2/N2</f>
        <v>1.3305293817178008</v>
      </c>
      <c r="P2" s="24">
        <v>1181</v>
      </c>
      <c r="Q2" s="25">
        <f t="shared" ref="Q2:Q14" si="3">M2/P2</f>
        <v>103.66299745977985</v>
      </c>
      <c r="R2" s="26" t="s">
        <v>1135</v>
      </c>
      <c r="S2" s="27">
        <f>ABS(O11-O2)*100</f>
        <v>69.341523698637261</v>
      </c>
      <c r="T2" s="19" t="s">
        <v>30</v>
      </c>
      <c r="U2" s="19" t="s">
        <v>36</v>
      </c>
      <c r="V2" s="21">
        <v>12574</v>
      </c>
      <c r="W2" s="19" t="s">
        <v>31</v>
      </c>
      <c r="X2" s="19" t="s">
        <v>1136</v>
      </c>
      <c r="Y2" s="19" t="s">
        <v>33</v>
      </c>
      <c r="Z2" s="19">
        <v>45</v>
      </c>
    </row>
    <row r="3" spans="1:26" x14ac:dyDescent="0.3">
      <c r="A3" s="55" t="s">
        <v>1135</v>
      </c>
      <c r="B3" s="10" t="s">
        <v>1287</v>
      </c>
      <c r="C3" s="10" t="s">
        <v>1288</v>
      </c>
      <c r="D3" s="11">
        <v>45267</v>
      </c>
      <c r="E3" s="12">
        <v>141000</v>
      </c>
      <c r="F3" s="10" t="s">
        <v>27</v>
      </c>
      <c r="G3" s="10" t="s">
        <v>28</v>
      </c>
      <c r="H3" s="12">
        <v>141000</v>
      </c>
      <c r="I3" s="12">
        <v>76100</v>
      </c>
      <c r="J3" s="13">
        <f t="shared" si="0"/>
        <v>53.971631205673752</v>
      </c>
      <c r="K3" s="12">
        <v>172529</v>
      </c>
      <c r="L3" s="12">
        <v>11888</v>
      </c>
      <c r="M3" s="12">
        <f t="shared" si="1"/>
        <v>129112</v>
      </c>
      <c r="N3" s="12">
        <v>93395</v>
      </c>
      <c r="O3" s="14">
        <f t="shared" si="2"/>
        <v>1.3824294662455163</v>
      </c>
      <c r="P3" s="15">
        <v>914</v>
      </c>
      <c r="Q3" s="16">
        <f t="shared" si="3"/>
        <v>141.26039387308535</v>
      </c>
      <c r="R3" s="17" t="s">
        <v>1135</v>
      </c>
      <c r="S3" s="18" t="e">
        <f>ABS(#REF!-O3)*100</f>
        <v>#REF!</v>
      </c>
      <c r="T3" s="10" t="s">
        <v>147</v>
      </c>
      <c r="U3" s="10" t="s">
        <v>36</v>
      </c>
      <c r="V3" s="12">
        <v>11888</v>
      </c>
      <c r="W3" s="10" t="s">
        <v>31</v>
      </c>
      <c r="X3" s="10" t="s">
        <v>1136</v>
      </c>
      <c r="Y3" s="10" t="s">
        <v>33</v>
      </c>
      <c r="Z3" s="10">
        <v>45</v>
      </c>
    </row>
    <row r="4" spans="1:26" x14ac:dyDescent="0.3">
      <c r="A4" s="56" t="s">
        <v>1135</v>
      </c>
      <c r="B4" s="19" t="s">
        <v>1454</v>
      </c>
      <c r="C4" s="19" t="s">
        <v>1455</v>
      </c>
      <c r="D4" s="20">
        <v>45498</v>
      </c>
      <c r="E4" s="21">
        <v>275000</v>
      </c>
      <c r="F4" s="19" t="s">
        <v>27</v>
      </c>
      <c r="G4" s="19" t="s">
        <v>28</v>
      </c>
      <c r="H4" s="21">
        <v>275000</v>
      </c>
      <c r="I4" s="21">
        <v>131000</v>
      </c>
      <c r="J4" s="22">
        <f t="shared" si="0"/>
        <v>47.63636363636364</v>
      </c>
      <c r="K4" s="21">
        <v>305040</v>
      </c>
      <c r="L4" s="21">
        <v>19912</v>
      </c>
      <c r="M4" s="21">
        <f t="shared" si="1"/>
        <v>255088</v>
      </c>
      <c r="N4" s="21">
        <v>165772</v>
      </c>
      <c r="O4" s="23">
        <f t="shared" si="2"/>
        <v>1.5387882151388654</v>
      </c>
      <c r="P4" s="24">
        <v>2110</v>
      </c>
      <c r="Q4" s="25">
        <f t="shared" si="3"/>
        <v>120.89478672985781</v>
      </c>
      <c r="R4" s="26" t="s">
        <v>1135</v>
      </c>
      <c r="S4" s="27" t="e">
        <f>ABS(#REF!-O4)*100</f>
        <v>#REF!</v>
      </c>
      <c r="T4" s="19" t="s">
        <v>52</v>
      </c>
      <c r="U4" s="19" t="s">
        <v>36</v>
      </c>
      <c r="V4" s="21">
        <v>19912</v>
      </c>
      <c r="W4" s="19" t="s">
        <v>31</v>
      </c>
      <c r="X4" s="19" t="s">
        <v>1136</v>
      </c>
      <c r="Y4" s="19" t="s">
        <v>33</v>
      </c>
      <c r="Z4" s="19">
        <v>45</v>
      </c>
    </row>
    <row r="5" spans="1:26" x14ac:dyDescent="0.3">
      <c r="A5" s="56" t="s">
        <v>1135</v>
      </c>
      <c r="B5" s="19" t="s">
        <v>1462</v>
      </c>
      <c r="C5" s="19" t="s">
        <v>1463</v>
      </c>
      <c r="D5" s="20">
        <v>45086</v>
      </c>
      <c r="E5" s="21">
        <v>178500</v>
      </c>
      <c r="F5" s="19" t="s">
        <v>27</v>
      </c>
      <c r="G5" s="19" t="s">
        <v>28</v>
      </c>
      <c r="H5" s="21">
        <v>178500</v>
      </c>
      <c r="I5" s="21">
        <v>75300</v>
      </c>
      <c r="J5" s="22">
        <f t="shared" si="0"/>
        <v>42.184873949579831</v>
      </c>
      <c r="K5" s="21">
        <v>189134</v>
      </c>
      <c r="L5" s="21">
        <v>10562</v>
      </c>
      <c r="M5" s="21">
        <f t="shared" si="1"/>
        <v>167938</v>
      </c>
      <c r="N5" s="21">
        <v>103820</v>
      </c>
      <c r="O5" s="23">
        <f t="shared" si="2"/>
        <v>1.6175881333076478</v>
      </c>
      <c r="P5" s="24">
        <v>1404</v>
      </c>
      <c r="Q5" s="25">
        <f t="shared" si="3"/>
        <v>119.61396011396012</v>
      </c>
      <c r="R5" s="26" t="s">
        <v>1135</v>
      </c>
      <c r="S5" s="27">
        <f>ABS(O13-O5)*100</f>
        <v>46.608953864715708</v>
      </c>
      <c r="T5" s="19" t="s">
        <v>30</v>
      </c>
      <c r="U5" s="19" t="s">
        <v>36</v>
      </c>
      <c r="V5" s="21">
        <v>10562</v>
      </c>
      <c r="W5" s="19" t="s">
        <v>31</v>
      </c>
      <c r="X5" s="19" t="s">
        <v>1136</v>
      </c>
      <c r="Y5" s="19" t="s">
        <v>33</v>
      </c>
      <c r="Z5" s="19">
        <v>45</v>
      </c>
    </row>
    <row r="6" spans="1:26" x14ac:dyDescent="0.3">
      <c r="A6" s="55" t="s">
        <v>1135</v>
      </c>
      <c r="B6" s="10" t="s">
        <v>1464</v>
      </c>
      <c r="C6" s="10" t="s">
        <v>1465</v>
      </c>
      <c r="D6" s="11">
        <v>45474</v>
      </c>
      <c r="E6" s="12">
        <v>226000</v>
      </c>
      <c r="F6" s="10" t="s">
        <v>27</v>
      </c>
      <c r="G6" s="10" t="s">
        <v>28</v>
      </c>
      <c r="H6" s="12">
        <v>226000</v>
      </c>
      <c r="I6" s="12">
        <v>94200</v>
      </c>
      <c r="J6" s="13">
        <f t="shared" si="0"/>
        <v>41.681415929203538</v>
      </c>
      <c r="K6" s="12">
        <v>226041</v>
      </c>
      <c r="L6" s="12">
        <v>17159</v>
      </c>
      <c r="M6" s="12">
        <f t="shared" si="1"/>
        <v>208841</v>
      </c>
      <c r="N6" s="12">
        <v>121443</v>
      </c>
      <c r="O6" s="14">
        <f t="shared" si="2"/>
        <v>1.7196627224294525</v>
      </c>
      <c r="P6" s="15">
        <v>1485</v>
      </c>
      <c r="Q6" s="16">
        <f t="shared" si="3"/>
        <v>140.63367003367003</v>
      </c>
      <c r="R6" s="17" t="s">
        <v>1135</v>
      </c>
      <c r="S6" s="18">
        <f>ABS(O12-O6)*100</f>
        <v>34.581599072793544</v>
      </c>
      <c r="T6" s="10" t="s">
        <v>30</v>
      </c>
      <c r="U6" s="10" t="s">
        <v>36</v>
      </c>
      <c r="V6" s="12">
        <v>17159</v>
      </c>
      <c r="W6" s="10" t="s">
        <v>31</v>
      </c>
      <c r="X6" s="10" t="s">
        <v>1136</v>
      </c>
      <c r="Y6" s="10" t="s">
        <v>33</v>
      </c>
      <c r="Z6" s="10">
        <v>45</v>
      </c>
    </row>
    <row r="7" spans="1:26" x14ac:dyDescent="0.3">
      <c r="A7" s="55" t="s">
        <v>1135</v>
      </c>
      <c r="B7" s="10" t="s">
        <v>1458</v>
      </c>
      <c r="C7" s="10" t="s">
        <v>1459</v>
      </c>
      <c r="D7" s="11">
        <v>45351</v>
      </c>
      <c r="E7" s="12">
        <v>340000</v>
      </c>
      <c r="F7" s="10" t="s">
        <v>27</v>
      </c>
      <c r="G7" s="10" t="s">
        <v>28</v>
      </c>
      <c r="H7" s="12">
        <v>340000</v>
      </c>
      <c r="I7" s="12">
        <v>141900</v>
      </c>
      <c r="J7" s="13">
        <f t="shared" si="0"/>
        <v>41.735294117647058</v>
      </c>
      <c r="K7" s="12">
        <v>332811</v>
      </c>
      <c r="L7" s="12">
        <v>35438</v>
      </c>
      <c r="M7" s="12">
        <f t="shared" si="1"/>
        <v>304562</v>
      </c>
      <c r="N7" s="12">
        <v>172891</v>
      </c>
      <c r="O7" s="14">
        <f t="shared" si="2"/>
        <v>1.7615838881144767</v>
      </c>
      <c r="P7" s="15">
        <v>2540</v>
      </c>
      <c r="Q7" s="16">
        <f t="shared" si="3"/>
        <v>119.90629921259843</v>
      </c>
      <c r="R7" s="17" t="s">
        <v>1135</v>
      </c>
      <c r="S7" s="18">
        <f>ABS(O15-O7)*100</f>
        <v>176.15838881144768</v>
      </c>
      <c r="T7" s="10" t="s">
        <v>52</v>
      </c>
      <c r="U7" s="10" t="s">
        <v>36</v>
      </c>
      <c r="V7" s="12">
        <v>26765</v>
      </c>
      <c r="W7" s="10" t="s">
        <v>31</v>
      </c>
      <c r="X7" s="10" t="s">
        <v>1136</v>
      </c>
      <c r="Y7" s="10" t="s">
        <v>33</v>
      </c>
      <c r="Z7" s="10">
        <v>47</v>
      </c>
    </row>
    <row r="8" spans="1:26" x14ac:dyDescent="0.3">
      <c r="A8" s="56" t="s">
        <v>1135</v>
      </c>
      <c r="B8" s="19" t="s">
        <v>1229</v>
      </c>
      <c r="C8" s="19" t="s">
        <v>1230</v>
      </c>
      <c r="D8" s="20">
        <v>45588</v>
      </c>
      <c r="E8" s="21">
        <v>262500</v>
      </c>
      <c r="F8" s="19" t="s">
        <v>27</v>
      </c>
      <c r="G8" s="19" t="s">
        <v>28</v>
      </c>
      <c r="H8" s="21">
        <v>262500</v>
      </c>
      <c r="I8" s="21">
        <v>106600</v>
      </c>
      <c r="J8" s="22">
        <f t="shared" si="0"/>
        <v>40.609523809523814</v>
      </c>
      <c r="K8" s="21">
        <v>254408</v>
      </c>
      <c r="L8" s="21">
        <v>14552</v>
      </c>
      <c r="M8" s="21">
        <f t="shared" si="1"/>
        <v>247948</v>
      </c>
      <c r="N8" s="21">
        <v>139451</v>
      </c>
      <c r="O8" s="23">
        <f t="shared" si="2"/>
        <v>1.778029558769747</v>
      </c>
      <c r="P8" s="24">
        <v>1870</v>
      </c>
      <c r="Q8" s="25">
        <f t="shared" si="3"/>
        <v>132.59251336898396</v>
      </c>
      <c r="R8" s="26" t="s">
        <v>1135</v>
      </c>
      <c r="S8" s="27">
        <f>ABS(O22-O8)*100</f>
        <v>145.21229679242168</v>
      </c>
      <c r="T8" s="19" t="s">
        <v>30</v>
      </c>
      <c r="U8" s="19" t="s">
        <v>31</v>
      </c>
      <c r="V8" s="21">
        <v>14552</v>
      </c>
      <c r="W8" s="19" t="s">
        <v>31</v>
      </c>
      <c r="X8" s="19" t="s">
        <v>1136</v>
      </c>
      <c r="Y8" s="19" t="s">
        <v>33</v>
      </c>
      <c r="Z8" s="19">
        <v>45</v>
      </c>
    </row>
    <row r="9" spans="1:26" x14ac:dyDescent="0.3">
      <c r="A9" s="55" t="s">
        <v>1135</v>
      </c>
      <c r="B9" s="10" t="s">
        <v>1231</v>
      </c>
      <c r="C9" s="10" t="s">
        <v>1232</v>
      </c>
      <c r="D9" s="11">
        <v>45595</v>
      </c>
      <c r="E9" s="12">
        <v>345000</v>
      </c>
      <c r="F9" s="10" t="s">
        <v>27</v>
      </c>
      <c r="G9" s="10" t="s">
        <v>28</v>
      </c>
      <c r="H9" s="12">
        <v>345000</v>
      </c>
      <c r="I9" s="12">
        <v>136900</v>
      </c>
      <c r="J9" s="13">
        <f t="shared" si="0"/>
        <v>39.681159420289859</v>
      </c>
      <c r="K9" s="12">
        <v>304119</v>
      </c>
      <c r="L9" s="12">
        <v>18651</v>
      </c>
      <c r="M9" s="12">
        <f t="shared" si="1"/>
        <v>326349</v>
      </c>
      <c r="N9" s="12">
        <v>165969</v>
      </c>
      <c r="O9" s="14">
        <f t="shared" si="2"/>
        <v>1.966325036603221</v>
      </c>
      <c r="P9" s="15">
        <v>2100</v>
      </c>
      <c r="Q9" s="16">
        <f t="shared" si="3"/>
        <v>155.40428571428572</v>
      </c>
      <c r="R9" s="17" t="s">
        <v>1135</v>
      </c>
      <c r="S9" s="18">
        <f>ABS(O21-O9)*100</f>
        <v>196.6325036603221</v>
      </c>
      <c r="T9" s="10" t="s">
        <v>30</v>
      </c>
      <c r="U9" s="10" t="s">
        <v>31</v>
      </c>
      <c r="V9" s="12">
        <v>16232</v>
      </c>
      <c r="W9" s="10" t="s">
        <v>31</v>
      </c>
      <c r="X9" s="10" t="s">
        <v>1136</v>
      </c>
      <c r="Y9" s="10" t="s">
        <v>33</v>
      </c>
      <c r="Z9" s="10">
        <v>41</v>
      </c>
    </row>
    <row r="10" spans="1:26" x14ac:dyDescent="0.3">
      <c r="A10" s="56" t="s">
        <v>1135</v>
      </c>
      <c r="B10" s="19" t="s">
        <v>1133</v>
      </c>
      <c r="C10" s="19" t="s">
        <v>1134</v>
      </c>
      <c r="D10" s="20">
        <v>45051</v>
      </c>
      <c r="E10" s="21">
        <v>175000</v>
      </c>
      <c r="F10" s="19" t="s">
        <v>27</v>
      </c>
      <c r="G10" s="19" t="s">
        <v>28</v>
      </c>
      <c r="H10" s="21">
        <v>175000</v>
      </c>
      <c r="I10" s="21">
        <v>62900</v>
      </c>
      <c r="J10" s="22">
        <f t="shared" si="0"/>
        <v>35.942857142857143</v>
      </c>
      <c r="K10" s="21">
        <v>152281</v>
      </c>
      <c r="L10" s="21">
        <v>5340</v>
      </c>
      <c r="M10" s="21">
        <f t="shared" si="1"/>
        <v>169660</v>
      </c>
      <c r="N10" s="21">
        <v>85430</v>
      </c>
      <c r="O10" s="23">
        <f t="shared" si="2"/>
        <v>1.9859534121502984</v>
      </c>
      <c r="P10" s="24">
        <v>910</v>
      </c>
      <c r="Q10" s="25">
        <f t="shared" si="3"/>
        <v>186.43956043956044</v>
      </c>
      <c r="R10" s="26" t="s">
        <v>1135</v>
      </c>
      <c r="S10" s="27">
        <f>ABS(O27-O10)*100</f>
        <v>198.59534121502983</v>
      </c>
      <c r="T10" s="19" t="s">
        <v>30</v>
      </c>
      <c r="U10" s="19" t="s">
        <v>36</v>
      </c>
      <c r="V10" s="21">
        <v>5340</v>
      </c>
      <c r="W10" s="19" t="s">
        <v>31</v>
      </c>
      <c r="X10" s="19" t="s">
        <v>1136</v>
      </c>
      <c r="Y10" s="19" t="s">
        <v>33</v>
      </c>
      <c r="Z10" s="19">
        <v>45</v>
      </c>
    </row>
    <row r="11" spans="1:26" x14ac:dyDescent="0.3">
      <c r="A11" s="55" t="s">
        <v>1135</v>
      </c>
      <c r="B11" s="10" t="s">
        <v>1470</v>
      </c>
      <c r="C11" s="10" t="s">
        <v>1471</v>
      </c>
      <c r="D11" s="11">
        <v>45231</v>
      </c>
      <c r="E11" s="12">
        <v>439000</v>
      </c>
      <c r="F11" s="10" t="s">
        <v>27</v>
      </c>
      <c r="G11" s="10" t="s">
        <v>28</v>
      </c>
      <c r="H11" s="12">
        <v>439000</v>
      </c>
      <c r="I11" s="12">
        <v>158900</v>
      </c>
      <c r="J11" s="13">
        <f t="shared" si="0"/>
        <v>36.195899772209565</v>
      </c>
      <c r="K11" s="12">
        <v>378148</v>
      </c>
      <c r="L11" s="12">
        <v>33782</v>
      </c>
      <c r="M11" s="12">
        <f t="shared" si="1"/>
        <v>405218</v>
      </c>
      <c r="N11" s="12">
        <v>200212</v>
      </c>
      <c r="O11" s="14">
        <f t="shared" si="2"/>
        <v>2.0239446187041734</v>
      </c>
      <c r="P11" s="15">
        <v>2508</v>
      </c>
      <c r="Q11" s="16">
        <f t="shared" si="3"/>
        <v>161.57017543859649</v>
      </c>
      <c r="R11" s="17" t="s">
        <v>1135</v>
      </c>
      <c r="S11" s="18">
        <f>ABS(O14-O11)*100</f>
        <v>8.2670964887422205</v>
      </c>
      <c r="T11" s="10" t="s">
        <v>52</v>
      </c>
      <c r="U11" s="10" t="s">
        <v>36</v>
      </c>
      <c r="V11" s="12">
        <v>22236</v>
      </c>
      <c r="W11" s="10" t="s">
        <v>31</v>
      </c>
      <c r="X11" s="10" t="s">
        <v>1136</v>
      </c>
      <c r="Y11" s="10" t="s">
        <v>33</v>
      </c>
      <c r="Z11" s="10">
        <v>60</v>
      </c>
    </row>
    <row r="12" spans="1:26" x14ac:dyDescent="0.3">
      <c r="A12" s="55" t="s">
        <v>1135</v>
      </c>
      <c r="B12" s="10" t="s">
        <v>1462</v>
      </c>
      <c r="C12" s="10" t="s">
        <v>1463</v>
      </c>
      <c r="D12" s="11">
        <v>45604</v>
      </c>
      <c r="E12" s="12">
        <v>225000</v>
      </c>
      <c r="F12" s="10" t="s">
        <v>27</v>
      </c>
      <c r="G12" s="10" t="s">
        <v>28</v>
      </c>
      <c r="H12" s="12">
        <v>225000</v>
      </c>
      <c r="I12" s="12">
        <v>78700</v>
      </c>
      <c r="J12" s="13">
        <f t="shared" si="0"/>
        <v>34.977777777777781</v>
      </c>
      <c r="K12" s="12">
        <v>189134</v>
      </c>
      <c r="L12" s="12">
        <v>10562</v>
      </c>
      <c r="M12" s="12">
        <f t="shared" si="1"/>
        <v>214438</v>
      </c>
      <c r="N12" s="12">
        <v>103820</v>
      </c>
      <c r="O12" s="14">
        <f t="shared" si="2"/>
        <v>2.065478713157388</v>
      </c>
      <c r="P12" s="15">
        <v>1404</v>
      </c>
      <c r="Q12" s="16">
        <f t="shared" si="3"/>
        <v>152.73361823361824</v>
      </c>
      <c r="R12" s="17" t="s">
        <v>1135</v>
      </c>
      <c r="S12" s="18">
        <f>ABS(O17-O12)*100</f>
        <v>26.8508989935466</v>
      </c>
      <c r="T12" s="10" t="s">
        <v>30</v>
      </c>
      <c r="U12" s="10" t="s">
        <v>31</v>
      </c>
      <c r="V12" s="12">
        <v>10562</v>
      </c>
      <c r="W12" s="10" t="s">
        <v>31</v>
      </c>
      <c r="X12" s="10" t="s">
        <v>1136</v>
      </c>
      <c r="Y12" s="10" t="s">
        <v>33</v>
      </c>
      <c r="Z12" s="10">
        <v>45</v>
      </c>
    </row>
    <row r="13" spans="1:26" x14ac:dyDescent="0.3">
      <c r="A13" s="55" t="s">
        <v>1135</v>
      </c>
      <c r="B13" s="10" t="s">
        <v>1456</v>
      </c>
      <c r="C13" s="10" t="s">
        <v>1457</v>
      </c>
      <c r="D13" s="11">
        <v>45355</v>
      </c>
      <c r="E13" s="12">
        <v>338000</v>
      </c>
      <c r="F13" s="10" t="s">
        <v>27</v>
      </c>
      <c r="G13" s="10" t="s">
        <v>28</v>
      </c>
      <c r="H13" s="12">
        <v>338000</v>
      </c>
      <c r="I13" s="12">
        <v>122900</v>
      </c>
      <c r="J13" s="13">
        <f t="shared" si="0"/>
        <v>36.360946745562131</v>
      </c>
      <c r="K13" s="12">
        <v>284313</v>
      </c>
      <c r="L13" s="12">
        <v>30395</v>
      </c>
      <c r="M13" s="12">
        <f t="shared" si="1"/>
        <v>307605</v>
      </c>
      <c r="N13" s="12">
        <v>147626</v>
      </c>
      <c r="O13" s="14">
        <f t="shared" si="2"/>
        <v>2.0836776719548049</v>
      </c>
      <c r="P13" s="15">
        <v>1585</v>
      </c>
      <c r="Q13" s="16">
        <f t="shared" si="3"/>
        <v>194.07255520504731</v>
      </c>
      <c r="R13" s="17" t="s">
        <v>1135</v>
      </c>
      <c r="S13" s="18">
        <f>ABS(O22-O13)*100</f>
        <v>175.77710811092749</v>
      </c>
      <c r="T13" s="10" t="s">
        <v>52</v>
      </c>
      <c r="U13" s="10" t="s">
        <v>36</v>
      </c>
      <c r="V13" s="12">
        <v>24592</v>
      </c>
      <c r="W13" s="10" t="s">
        <v>31</v>
      </c>
      <c r="X13" s="10" t="s">
        <v>1136</v>
      </c>
      <c r="Y13" s="10" t="s">
        <v>33</v>
      </c>
      <c r="Z13" s="10">
        <v>52</v>
      </c>
    </row>
    <row r="14" spans="1:26" ht="15" thickBot="1" x14ac:dyDescent="0.35">
      <c r="A14" s="55" t="s">
        <v>1135</v>
      </c>
      <c r="B14" s="10" t="s">
        <v>1139</v>
      </c>
      <c r="C14" s="10" t="s">
        <v>1140</v>
      </c>
      <c r="D14" s="11">
        <v>45561</v>
      </c>
      <c r="E14" s="12">
        <v>275000</v>
      </c>
      <c r="F14" s="10" t="s">
        <v>27</v>
      </c>
      <c r="G14" s="10" t="s">
        <v>28</v>
      </c>
      <c r="H14" s="12">
        <v>275000</v>
      </c>
      <c r="I14" s="12">
        <v>95200</v>
      </c>
      <c r="J14" s="13">
        <f t="shared" si="0"/>
        <v>34.618181818181817</v>
      </c>
      <c r="K14" s="12">
        <v>227472</v>
      </c>
      <c r="L14" s="12">
        <v>16019</v>
      </c>
      <c r="M14" s="12">
        <f t="shared" si="1"/>
        <v>258981</v>
      </c>
      <c r="N14" s="12">
        <v>122937</v>
      </c>
      <c r="O14" s="14">
        <f t="shared" si="2"/>
        <v>2.1066155835915956</v>
      </c>
      <c r="P14" s="15">
        <v>1778</v>
      </c>
      <c r="Q14" s="16">
        <f t="shared" si="3"/>
        <v>145.6586051743532</v>
      </c>
      <c r="R14" s="17" t="s">
        <v>1135</v>
      </c>
      <c r="S14" s="18">
        <f>ABS(O29-O14)*100</f>
        <v>210.66155835915956</v>
      </c>
      <c r="T14" s="10" t="s">
        <v>30</v>
      </c>
      <c r="U14" s="10" t="s">
        <v>31</v>
      </c>
      <c r="V14" s="12">
        <v>16019</v>
      </c>
      <c r="W14" s="10" t="s">
        <v>31</v>
      </c>
      <c r="X14" s="10" t="s">
        <v>1136</v>
      </c>
      <c r="Y14" s="10" t="s">
        <v>33</v>
      </c>
      <c r="Z14" s="10">
        <v>45</v>
      </c>
    </row>
    <row r="15" spans="1:26" ht="15" thickTop="1" x14ac:dyDescent="0.3">
      <c r="A15" s="57"/>
      <c r="B15" s="37"/>
      <c r="C15" s="37"/>
      <c r="D15" s="38" t="s">
        <v>2766</v>
      </c>
      <c r="E15" s="39">
        <f>+SUM(E2:E14)</f>
        <v>3355000</v>
      </c>
      <c r="F15" s="37"/>
      <c r="G15" s="37"/>
      <c r="H15" s="39">
        <f>+SUM(H2:H14)</f>
        <v>3355000</v>
      </c>
      <c r="I15" s="39">
        <f>+SUM(I2:I14)</f>
        <v>1349700</v>
      </c>
      <c r="J15" s="40"/>
      <c r="K15" s="39">
        <f>+SUM(K2:K14)</f>
        <v>3186268</v>
      </c>
      <c r="L15" s="39"/>
      <c r="M15" s="39">
        <f>+SUM(M2:M14)</f>
        <v>3118166</v>
      </c>
      <c r="N15" s="39">
        <f>+SUM(N2:N14)</f>
        <v>1714779</v>
      </c>
      <c r="O15" s="41"/>
      <c r="P15" s="42"/>
      <c r="Q15" s="43">
        <f>AVERAGE(Q2:Q14)</f>
        <v>144.18795546133822</v>
      </c>
      <c r="R15" s="44"/>
      <c r="S15" s="45">
        <f>ABS(O17-O16)*100</f>
        <v>2.143719685349299</v>
      </c>
      <c r="T15" s="37"/>
      <c r="U15" s="37"/>
      <c r="V15" s="39"/>
      <c r="W15" s="37"/>
      <c r="X15" s="37"/>
      <c r="Y15" s="37"/>
      <c r="Z15" s="37"/>
    </row>
    <row r="16" spans="1:26" x14ac:dyDescent="0.3">
      <c r="A16" s="58"/>
      <c r="B16" s="28"/>
      <c r="C16" s="28"/>
      <c r="D16" s="29"/>
      <c r="E16" s="30"/>
      <c r="F16" s="28"/>
      <c r="G16" s="28"/>
      <c r="H16" s="30"/>
      <c r="I16" s="30" t="s">
        <v>2767</v>
      </c>
      <c r="J16" s="31">
        <f>I15/H15*100</f>
        <v>40.229508196721312</v>
      </c>
      <c r="K16" s="30"/>
      <c r="L16" s="30"/>
      <c r="M16" s="30"/>
      <c r="N16" s="30" t="s">
        <v>2769</v>
      </c>
      <c r="O16" s="32">
        <f>M15/N15</f>
        <v>1.8184069200754149</v>
      </c>
      <c r="P16" s="33"/>
      <c r="Q16" s="34" t="s">
        <v>2771</v>
      </c>
      <c r="R16" s="35">
        <f>STDEV(O2:O14)</f>
        <v>0.26800585607680233</v>
      </c>
      <c r="S16" s="36"/>
      <c r="T16" s="28"/>
      <c r="U16" s="28"/>
      <c r="V16" s="30"/>
      <c r="W16" s="28"/>
      <c r="X16" s="28"/>
      <c r="Y16" s="28"/>
      <c r="Z16" s="28"/>
    </row>
    <row r="17" spans="1:26" x14ac:dyDescent="0.3">
      <c r="A17" s="59"/>
      <c r="B17" s="46"/>
      <c r="C17" s="46"/>
      <c r="D17" s="47"/>
      <c r="E17" s="48"/>
      <c r="F17" s="46"/>
      <c r="G17" s="46"/>
      <c r="H17" s="48"/>
      <c r="I17" s="48" t="s">
        <v>2768</v>
      </c>
      <c r="J17" s="49">
        <f>STDEV(J2:J14)</f>
        <v>6.2344015845070908</v>
      </c>
      <c r="K17" s="48"/>
      <c r="L17" s="48"/>
      <c r="M17" s="48"/>
      <c r="N17" s="48" t="s">
        <v>2770</v>
      </c>
      <c r="O17" s="50">
        <f>AVERAGE(O2:O14)</f>
        <v>1.7969697232219219</v>
      </c>
      <c r="P17" s="51"/>
      <c r="Q17" s="52" t="s">
        <v>2772</v>
      </c>
      <c r="R17" s="54" t="e">
        <f>AVERAGE(S2:S14)</f>
        <v>#REF!</v>
      </c>
      <c r="S17" s="53" t="s">
        <v>2773</v>
      </c>
      <c r="T17" s="46" t="e">
        <f>+(R17/O17)</f>
        <v>#REF!</v>
      </c>
      <c r="U17" s="46"/>
      <c r="V17" s="48"/>
      <c r="W17" s="46"/>
      <c r="X17" s="46"/>
      <c r="Y17" s="46"/>
      <c r="Z17" s="46"/>
    </row>
    <row r="21" spans="1:26" x14ac:dyDescent="0.3">
      <c r="A21" s="60" t="s">
        <v>2811</v>
      </c>
    </row>
    <row r="22" spans="1:26" x14ac:dyDescent="0.3">
      <c r="A22" s="55" t="s">
        <v>1135</v>
      </c>
      <c r="B22" s="10" t="s">
        <v>1229</v>
      </c>
      <c r="C22" s="10" t="s">
        <v>1230</v>
      </c>
      <c r="D22" s="11">
        <v>45443</v>
      </c>
      <c r="E22" s="12">
        <v>60000</v>
      </c>
      <c r="F22" s="10" t="s">
        <v>69</v>
      </c>
      <c r="G22" s="10" t="s">
        <v>28</v>
      </c>
      <c r="H22" s="12">
        <v>60000</v>
      </c>
      <c r="I22" s="12">
        <v>106600</v>
      </c>
      <c r="J22" s="13">
        <f>I22/H22*100</f>
        <v>177.66666666666666</v>
      </c>
      <c r="K22" s="12">
        <v>254408</v>
      </c>
      <c r="L22" s="12">
        <v>14552</v>
      </c>
      <c r="M22" s="12">
        <f>H22-L22</f>
        <v>45448</v>
      </c>
      <c r="N22" s="12">
        <v>139451</v>
      </c>
      <c r="O22" s="14">
        <f>M22/N22</f>
        <v>0.32590659084552998</v>
      </c>
      <c r="P22" s="15">
        <v>1870</v>
      </c>
      <c r="Q22" s="16">
        <f>M22/P22</f>
        <v>24.303743315508022</v>
      </c>
      <c r="R22" s="17" t="s">
        <v>1135</v>
      </c>
      <c r="S22" s="18">
        <f>ABS(O37-O22)*100</f>
        <v>32.590659084552996</v>
      </c>
      <c r="T22" s="10" t="s">
        <v>30</v>
      </c>
      <c r="U22" s="10" t="s">
        <v>36</v>
      </c>
      <c r="V22" s="12">
        <v>14552</v>
      </c>
      <c r="W22" s="10" t="s">
        <v>31</v>
      </c>
      <c r="X22" s="10" t="s">
        <v>1136</v>
      </c>
      <c r="Y22" s="10" t="s">
        <v>33</v>
      </c>
      <c r="Z22" s="10">
        <v>45</v>
      </c>
    </row>
    <row r="23" spans="1:26" x14ac:dyDescent="0.3">
      <c r="A23" s="56" t="s">
        <v>1135</v>
      </c>
      <c r="B23" s="19" t="s">
        <v>1468</v>
      </c>
      <c r="C23" s="19" t="s">
        <v>1469</v>
      </c>
      <c r="D23" s="20">
        <v>45308</v>
      </c>
      <c r="E23" s="21">
        <v>120000</v>
      </c>
      <c r="F23" s="19" t="s">
        <v>69</v>
      </c>
      <c r="G23" s="19" t="s">
        <v>28</v>
      </c>
      <c r="H23" s="21">
        <v>120000</v>
      </c>
      <c r="I23" s="21">
        <v>93600</v>
      </c>
      <c r="J23" s="22">
        <f>I23/H23*100</f>
        <v>78</v>
      </c>
      <c r="K23" s="21">
        <v>232138</v>
      </c>
      <c r="L23" s="21">
        <v>25170</v>
      </c>
      <c r="M23" s="21">
        <f>H23-L23</f>
        <v>94830</v>
      </c>
      <c r="N23" s="21">
        <v>120330</v>
      </c>
      <c r="O23" s="23">
        <f>M23/N23</f>
        <v>0.78808277237596613</v>
      </c>
      <c r="P23" s="24">
        <v>1308</v>
      </c>
      <c r="Q23" s="25">
        <f>M23/P23</f>
        <v>72.5</v>
      </c>
      <c r="R23" s="26" t="s">
        <v>1135</v>
      </c>
      <c r="S23" s="27">
        <f>ABS(O27-O23)*100</f>
        <v>78.808277237596613</v>
      </c>
      <c r="T23" s="19" t="s">
        <v>30</v>
      </c>
      <c r="U23" s="19" t="s">
        <v>31</v>
      </c>
      <c r="V23" s="21">
        <v>25170</v>
      </c>
      <c r="W23" s="19" t="s">
        <v>31</v>
      </c>
      <c r="X23" s="19" t="s">
        <v>1136</v>
      </c>
      <c r="Y23" s="19" t="s">
        <v>33</v>
      </c>
      <c r="Z23" s="19">
        <v>43</v>
      </c>
    </row>
    <row r="24" spans="1:26" x14ac:dyDescent="0.3">
      <c r="A24" s="56" t="s">
        <v>1135</v>
      </c>
      <c r="B24" s="19" t="s">
        <v>1466</v>
      </c>
      <c r="C24" s="19" t="s">
        <v>1467</v>
      </c>
      <c r="D24" s="20">
        <v>45609</v>
      </c>
      <c r="E24" s="21">
        <v>255000</v>
      </c>
      <c r="F24" s="19" t="s">
        <v>27</v>
      </c>
      <c r="G24" s="19" t="s">
        <v>28</v>
      </c>
      <c r="H24" s="21">
        <v>255000</v>
      </c>
      <c r="I24" s="21">
        <v>85000</v>
      </c>
      <c r="J24" s="22">
        <f>I24/H24*100</f>
        <v>33.333333333333329</v>
      </c>
      <c r="K24" s="21">
        <v>201297</v>
      </c>
      <c r="L24" s="21">
        <v>16720</v>
      </c>
      <c r="M24" s="21">
        <f>H24-L24</f>
        <v>238280</v>
      </c>
      <c r="N24" s="21">
        <v>107312</v>
      </c>
      <c r="O24" s="23">
        <f>M24/N24</f>
        <v>2.2204413299537795</v>
      </c>
      <c r="P24" s="24">
        <v>1267</v>
      </c>
      <c r="Q24" s="25">
        <f>M24/P24</f>
        <v>188.06629834254144</v>
      </c>
      <c r="R24" s="26" t="s">
        <v>1135</v>
      </c>
      <c r="S24" s="27">
        <f>ABS(O29-O24)*100</f>
        <v>222.04413299537796</v>
      </c>
      <c r="T24" s="19" t="s">
        <v>30</v>
      </c>
      <c r="U24" s="19" t="s">
        <v>31</v>
      </c>
      <c r="V24" s="21">
        <v>16720</v>
      </c>
      <c r="W24" s="19" t="s">
        <v>31</v>
      </c>
      <c r="X24" s="19" t="s">
        <v>1136</v>
      </c>
      <c r="Y24" s="19" t="s">
        <v>33</v>
      </c>
      <c r="Z24" s="19">
        <v>45</v>
      </c>
    </row>
    <row r="25" spans="1:26" x14ac:dyDescent="0.3">
      <c r="A25" s="55" t="s">
        <v>1135</v>
      </c>
      <c r="B25" s="10" t="s">
        <v>1137</v>
      </c>
      <c r="C25" s="10" t="s">
        <v>1138</v>
      </c>
      <c r="D25" s="11">
        <v>45497</v>
      </c>
      <c r="E25" s="12">
        <v>207000</v>
      </c>
      <c r="F25" s="10" t="s">
        <v>27</v>
      </c>
      <c r="G25" s="10" t="s">
        <v>28</v>
      </c>
      <c r="H25" s="12">
        <v>207000</v>
      </c>
      <c r="I25" s="12">
        <v>67000</v>
      </c>
      <c r="J25" s="13">
        <f>I25/H25*100</f>
        <v>32.367149758454104</v>
      </c>
      <c r="K25" s="12">
        <v>153208</v>
      </c>
      <c r="L25" s="12">
        <v>5340</v>
      </c>
      <c r="M25" s="12">
        <f>H25-L25</f>
        <v>201660</v>
      </c>
      <c r="N25" s="12">
        <v>85969</v>
      </c>
      <c r="O25" s="14">
        <f>M25/N25</f>
        <v>2.3457292745059264</v>
      </c>
      <c r="P25" s="15">
        <v>1008</v>
      </c>
      <c r="Q25" s="16">
        <f>M25/P25</f>
        <v>200.0595238095238</v>
      </c>
      <c r="R25" s="17" t="s">
        <v>1135</v>
      </c>
      <c r="S25" s="18">
        <f>ABS(O43-O25)*100</f>
        <v>234.57292745059263</v>
      </c>
      <c r="T25" s="10" t="s">
        <v>30</v>
      </c>
      <c r="U25" s="10" t="s">
        <v>36</v>
      </c>
      <c r="V25" s="12">
        <v>5340</v>
      </c>
      <c r="W25" s="10" t="s">
        <v>31</v>
      </c>
      <c r="X25" s="10" t="s">
        <v>1136</v>
      </c>
      <c r="Y25" s="10" t="s">
        <v>33</v>
      </c>
      <c r="Z25" s="10">
        <v>45</v>
      </c>
    </row>
  </sheetData>
  <sortState xmlns:xlrd2="http://schemas.microsoft.com/office/spreadsheetml/2017/richdata2" ref="A2:Z14">
    <sortCondition ref="O2:O14"/>
  </sortState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F5FA-6C10-48AF-9A24-7EC8AC6B1150}">
  <dimension ref="A1:Z7"/>
  <sheetViews>
    <sheetView zoomScaleNormal="100" workbookViewId="0">
      <selection activeCell="P11" sqref="P1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5.66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1493</v>
      </c>
      <c r="B2" s="19" t="s">
        <v>1491</v>
      </c>
      <c r="C2" s="19" t="s">
        <v>1492</v>
      </c>
      <c r="D2" s="20">
        <v>45590</v>
      </c>
      <c r="E2" s="21">
        <v>225500</v>
      </c>
      <c r="F2" s="19" t="s">
        <v>27</v>
      </c>
      <c r="G2" s="19" t="s">
        <v>28</v>
      </c>
      <c r="H2" s="21">
        <v>225500</v>
      </c>
      <c r="I2" s="21">
        <v>97200</v>
      </c>
      <c r="J2" s="22">
        <f t="shared" ref="J2:J3" si="0">I2/H2*100</f>
        <v>43.104212860310419</v>
      </c>
      <c r="K2" s="21">
        <v>228515</v>
      </c>
      <c r="L2" s="21">
        <v>12872</v>
      </c>
      <c r="M2" s="21">
        <f t="shared" ref="M2:M3" si="1">H2-L2</f>
        <v>212628</v>
      </c>
      <c r="N2" s="21">
        <v>113795</v>
      </c>
      <c r="O2" s="23">
        <f t="shared" ref="O2:O3" si="2">M2/N2</f>
        <v>1.8685179489432753</v>
      </c>
      <c r="P2" s="24">
        <v>1615</v>
      </c>
      <c r="Q2" s="25">
        <f t="shared" ref="Q2:Q3" si="3">M2/P2</f>
        <v>131.65820433436534</v>
      </c>
      <c r="R2" s="26" t="s">
        <v>1493</v>
      </c>
      <c r="S2" s="27">
        <f>ABS(O7-O2)*100</f>
        <v>2.4640847737486649</v>
      </c>
      <c r="T2" s="19" t="s">
        <v>30</v>
      </c>
      <c r="U2" s="19" t="s">
        <v>31</v>
      </c>
      <c r="V2" s="21">
        <v>12872</v>
      </c>
      <c r="W2" s="19" t="s">
        <v>31</v>
      </c>
      <c r="X2" s="19" t="s">
        <v>1494</v>
      </c>
      <c r="Y2" s="19" t="s">
        <v>33</v>
      </c>
      <c r="Z2" s="19">
        <v>45</v>
      </c>
    </row>
    <row r="3" spans="1:26" x14ac:dyDescent="0.3">
      <c r="A3" s="56" t="s">
        <v>1493</v>
      </c>
      <c r="B3" s="19" t="s">
        <v>1495</v>
      </c>
      <c r="C3" s="19" t="s">
        <v>1496</v>
      </c>
      <c r="D3" s="20">
        <v>45576</v>
      </c>
      <c r="E3" s="21">
        <v>285000</v>
      </c>
      <c r="F3" s="19" t="s">
        <v>27</v>
      </c>
      <c r="G3" s="19" t="s">
        <v>28</v>
      </c>
      <c r="H3" s="21">
        <v>285000</v>
      </c>
      <c r="I3" s="21">
        <v>152700</v>
      </c>
      <c r="J3" s="22">
        <f t="shared" si="0"/>
        <v>53.578947368421048</v>
      </c>
      <c r="K3" s="21">
        <v>344045</v>
      </c>
      <c r="L3" s="21">
        <v>23769</v>
      </c>
      <c r="M3" s="21">
        <f t="shared" si="1"/>
        <v>261231</v>
      </c>
      <c r="N3" s="21">
        <v>169011</v>
      </c>
      <c r="O3" s="23">
        <f t="shared" si="2"/>
        <v>1.5456449580204839</v>
      </c>
      <c r="P3" s="24">
        <v>2432</v>
      </c>
      <c r="Q3" s="25">
        <f t="shared" si="3"/>
        <v>107.4140625</v>
      </c>
      <c r="R3" s="26" t="s">
        <v>1493</v>
      </c>
      <c r="S3" s="27">
        <f>ABS(O7-O3)*100</f>
        <v>34.751383866027808</v>
      </c>
      <c r="T3" s="19" t="s">
        <v>52</v>
      </c>
      <c r="U3" s="19" t="s">
        <v>31</v>
      </c>
      <c r="V3" s="21">
        <v>12871</v>
      </c>
      <c r="W3" s="19" t="s">
        <v>31</v>
      </c>
      <c r="X3" s="19" t="s">
        <v>1494</v>
      </c>
      <c r="Y3" s="19" t="s">
        <v>33</v>
      </c>
      <c r="Z3" s="19">
        <v>48</v>
      </c>
    </row>
    <row r="4" spans="1:26" ht="15" thickBot="1" x14ac:dyDescent="0.35">
      <c r="A4" s="55" t="s">
        <v>1493</v>
      </c>
      <c r="B4" s="10" t="s">
        <v>1690</v>
      </c>
      <c r="C4" s="10" t="s">
        <v>1691</v>
      </c>
      <c r="D4" s="11">
        <v>45744</v>
      </c>
      <c r="E4" s="12">
        <v>235000</v>
      </c>
      <c r="F4" s="10" t="s">
        <v>27</v>
      </c>
      <c r="G4" s="10" t="s">
        <v>28</v>
      </c>
      <c r="H4" s="12">
        <v>235000</v>
      </c>
      <c r="I4" s="12">
        <v>79000</v>
      </c>
      <c r="J4" s="13">
        <f t="shared" ref="J4" si="4">I4/H4*100</f>
        <v>33.617021276595743</v>
      </c>
      <c r="K4" s="12">
        <v>198038</v>
      </c>
      <c r="L4" s="12">
        <v>8890</v>
      </c>
      <c r="M4" s="12">
        <f t="shared" ref="M4" si="5">H4-L4</f>
        <v>226110</v>
      </c>
      <c r="N4" s="12">
        <v>99814</v>
      </c>
      <c r="O4" s="14">
        <f t="shared" ref="O4" si="6">M4/N4</f>
        <v>2.265313483078526</v>
      </c>
      <c r="P4" s="15">
        <v>1500</v>
      </c>
      <c r="Q4" s="16">
        <f t="shared" ref="Q4" si="7">M4/P4</f>
        <v>150.74</v>
      </c>
      <c r="R4" s="17" t="s">
        <v>1493</v>
      </c>
      <c r="S4" s="18">
        <f>ABS(O7-O4)*100</f>
        <v>37.215468639776404</v>
      </c>
      <c r="T4" s="10" t="s">
        <v>43</v>
      </c>
      <c r="U4" s="10" t="s">
        <v>31</v>
      </c>
      <c r="V4" s="12">
        <v>8890</v>
      </c>
      <c r="W4" s="10" t="s">
        <v>31</v>
      </c>
      <c r="X4" s="10" t="s">
        <v>1494</v>
      </c>
      <c r="Y4" s="10" t="s">
        <v>33</v>
      </c>
      <c r="Z4" s="10">
        <v>45</v>
      </c>
    </row>
    <row r="5" spans="1:26" ht="15" thickTop="1" x14ac:dyDescent="0.3">
      <c r="A5" s="57"/>
      <c r="B5" s="37"/>
      <c r="C5" s="37"/>
      <c r="D5" s="38" t="s">
        <v>2766</v>
      </c>
      <c r="E5" s="39">
        <f>+SUM(E2:E4)</f>
        <v>745500</v>
      </c>
      <c r="F5" s="37"/>
      <c r="G5" s="37"/>
      <c r="H5" s="39">
        <f>+SUM(H2:H4)</f>
        <v>745500</v>
      </c>
      <c r="I5" s="39">
        <f>+SUM(I2:I4)</f>
        <v>328900</v>
      </c>
      <c r="J5" s="40"/>
      <c r="K5" s="39">
        <f>+SUM(K2:K4)</f>
        <v>770598</v>
      </c>
      <c r="L5" s="39"/>
      <c r="M5" s="39">
        <f>+SUM(M2:M4)</f>
        <v>699969</v>
      </c>
      <c r="N5" s="39">
        <f>+SUM(N2:N4)</f>
        <v>382620</v>
      </c>
      <c r="O5" s="41"/>
      <c r="P5" s="42"/>
      <c r="Q5" s="43">
        <f>AVERAGE(Q2:Q4)</f>
        <v>129.93742227812177</v>
      </c>
      <c r="R5" s="44"/>
      <c r="S5" s="45">
        <f>ABS(O7-O6)*100</f>
        <v>6.3748415623838595</v>
      </c>
      <c r="T5" s="37"/>
      <c r="U5" s="37"/>
      <c r="V5" s="39"/>
      <c r="W5" s="37"/>
      <c r="X5" s="37"/>
      <c r="Y5" s="37"/>
      <c r="Z5" s="37"/>
    </row>
    <row r="6" spans="1:26" x14ac:dyDescent="0.3">
      <c r="A6" s="58"/>
      <c r="B6" s="28"/>
      <c r="C6" s="28"/>
      <c r="D6" s="29"/>
      <c r="E6" s="30"/>
      <c r="F6" s="28"/>
      <c r="G6" s="28"/>
      <c r="H6" s="30"/>
      <c r="I6" s="30" t="s">
        <v>2767</v>
      </c>
      <c r="J6" s="31">
        <f>I5/H5*100</f>
        <v>44.118041582830315</v>
      </c>
      <c r="K6" s="30"/>
      <c r="L6" s="30"/>
      <c r="M6" s="30"/>
      <c r="N6" s="30" t="s">
        <v>2769</v>
      </c>
      <c r="O6" s="32">
        <f>M5/N5</f>
        <v>1.8294103810569233</v>
      </c>
      <c r="P6" s="33"/>
      <c r="Q6" s="34" t="s">
        <v>2771</v>
      </c>
      <c r="R6" s="35">
        <f>STDEV(O2:O4)</f>
        <v>0.36046646865238302</v>
      </c>
      <c r="S6" s="36"/>
      <c r="T6" s="28"/>
      <c r="U6" s="28"/>
      <c r="V6" s="30"/>
      <c r="W6" s="28"/>
      <c r="X6" s="28"/>
      <c r="Y6" s="28"/>
      <c r="Z6" s="28"/>
    </row>
    <row r="7" spans="1:26" x14ac:dyDescent="0.3">
      <c r="A7" s="59"/>
      <c r="B7" s="46"/>
      <c r="C7" s="46"/>
      <c r="D7" s="47"/>
      <c r="E7" s="48"/>
      <c r="F7" s="46"/>
      <c r="G7" s="46"/>
      <c r="H7" s="48"/>
      <c r="I7" s="48" t="s">
        <v>2768</v>
      </c>
      <c r="J7" s="49">
        <f>STDEV(J2:J4)</f>
        <v>9.9850334706249999</v>
      </c>
      <c r="K7" s="48"/>
      <c r="L7" s="48"/>
      <c r="M7" s="48"/>
      <c r="N7" s="48" t="s">
        <v>2770</v>
      </c>
      <c r="O7" s="50">
        <f>AVERAGE(O2:O4)</f>
        <v>1.8931587966807619</v>
      </c>
      <c r="P7" s="51"/>
      <c r="Q7" s="52" t="s">
        <v>2772</v>
      </c>
      <c r="R7" s="54">
        <f>AVERAGE(S2:S4)</f>
        <v>24.810312426517626</v>
      </c>
      <c r="S7" s="53" t="s">
        <v>2773</v>
      </c>
      <c r="T7" s="46">
        <f>+(R7/O7)</f>
        <v>13.105246358634606</v>
      </c>
      <c r="U7" s="46"/>
      <c r="V7" s="48"/>
      <c r="W7" s="46"/>
      <c r="X7" s="46"/>
      <c r="Y7" s="46"/>
      <c r="Z7" s="4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4DB4-ACF3-4854-8FC7-957AC5D4D040}">
  <dimension ref="A1:Z57"/>
  <sheetViews>
    <sheetView topLeftCell="A31" zoomScaleNormal="100" workbookViewId="0">
      <selection activeCell="O5" sqref="O5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3.109375" bestFit="1" customWidth="1" collapsed="1"/>
    <col min="4" max="4" width="10.6640625" bestFit="1" customWidth="1" collapsed="1"/>
    <col min="5" max="5" width="11.88671875" bestFit="1" customWidth="1" collapsed="1"/>
    <col min="6" max="6" width="5.5546875" bestFit="1" customWidth="1" collapsed="1"/>
    <col min="7" max="7" width="17.33203125" bestFit="1" customWidth="1" collapsed="1"/>
    <col min="8" max="8" width="11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1348</v>
      </c>
      <c r="B2" s="10" t="s">
        <v>1352</v>
      </c>
      <c r="C2" s="10" t="s">
        <v>1353</v>
      </c>
      <c r="D2" s="11">
        <v>45044</v>
      </c>
      <c r="E2" s="12">
        <v>325990</v>
      </c>
      <c r="F2" s="10" t="s">
        <v>27</v>
      </c>
      <c r="G2" s="10" t="s">
        <v>28</v>
      </c>
      <c r="H2" s="12">
        <v>325990</v>
      </c>
      <c r="I2" s="12">
        <v>76900</v>
      </c>
      <c r="J2" s="13">
        <f t="shared" ref="J2:J33" si="0">I2/H2*100</f>
        <v>23.589680665051073</v>
      </c>
      <c r="K2" s="12">
        <v>369220</v>
      </c>
      <c r="L2" s="12">
        <v>32866</v>
      </c>
      <c r="M2" s="12">
        <f t="shared" ref="M2:M33" si="1">H2-L2</f>
        <v>293124</v>
      </c>
      <c r="N2" s="12">
        <v>436823</v>
      </c>
      <c r="O2" s="14">
        <f t="shared" ref="O2:O33" si="2">M2/N2</f>
        <v>0.67103609471113013</v>
      </c>
      <c r="P2" s="15">
        <v>2277</v>
      </c>
      <c r="Q2" s="16">
        <f t="shared" ref="Q2:Q33" si="3">M2/P2</f>
        <v>128.73254281949934</v>
      </c>
      <c r="R2" s="17" t="s">
        <v>1348</v>
      </c>
      <c r="S2" s="18">
        <f>ABS(O55-O2)*100</f>
        <v>67.103609471113018</v>
      </c>
      <c r="T2" s="10" t="s">
        <v>52</v>
      </c>
      <c r="U2" s="10" t="s">
        <v>36</v>
      </c>
      <c r="V2" s="12">
        <v>32866</v>
      </c>
      <c r="W2" s="10" t="s">
        <v>31</v>
      </c>
      <c r="X2" s="10" t="s">
        <v>1349</v>
      </c>
      <c r="Y2" s="10" t="s">
        <v>33</v>
      </c>
      <c r="Z2" s="10">
        <v>96</v>
      </c>
    </row>
    <row r="3" spans="1:26" x14ac:dyDescent="0.3">
      <c r="A3" s="55" t="s">
        <v>1348</v>
      </c>
      <c r="B3" s="10" t="s">
        <v>1442</v>
      </c>
      <c r="C3" s="10" t="s">
        <v>1443</v>
      </c>
      <c r="D3" s="11">
        <v>45065</v>
      </c>
      <c r="E3" s="12">
        <v>314490</v>
      </c>
      <c r="F3" s="10" t="s">
        <v>27</v>
      </c>
      <c r="G3" s="10" t="s">
        <v>28</v>
      </c>
      <c r="H3" s="12">
        <v>314490</v>
      </c>
      <c r="I3" s="12">
        <v>68900</v>
      </c>
      <c r="J3" s="13">
        <f t="shared" si="0"/>
        <v>21.908486756335655</v>
      </c>
      <c r="K3" s="12">
        <v>355590</v>
      </c>
      <c r="L3" s="12">
        <v>28770</v>
      </c>
      <c r="M3" s="12">
        <f t="shared" si="1"/>
        <v>285720</v>
      </c>
      <c r="N3" s="12">
        <v>424441</v>
      </c>
      <c r="O3" s="14">
        <f t="shared" si="2"/>
        <v>0.67316776654470234</v>
      </c>
      <c r="P3" s="15">
        <v>2212</v>
      </c>
      <c r="Q3" s="16">
        <f t="shared" si="3"/>
        <v>129.16817359855335</v>
      </c>
      <c r="R3" s="17" t="s">
        <v>1348</v>
      </c>
      <c r="S3" s="18">
        <f>ABS(O11-O3)*100</f>
        <v>7.9778703315691812</v>
      </c>
      <c r="T3" s="10" t="s">
        <v>52</v>
      </c>
      <c r="U3" s="10" t="s">
        <v>36</v>
      </c>
      <c r="V3" s="12">
        <v>28770</v>
      </c>
      <c r="W3" s="10" t="s">
        <v>31</v>
      </c>
      <c r="X3" s="10" t="s">
        <v>1349</v>
      </c>
      <c r="Y3" s="10" t="s">
        <v>33</v>
      </c>
      <c r="Z3" s="10">
        <v>96</v>
      </c>
    </row>
    <row r="4" spans="1:26" x14ac:dyDescent="0.3">
      <c r="A4" s="56" t="s">
        <v>1348</v>
      </c>
      <c r="B4" s="19" t="s">
        <v>1358</v>
      </c>
      <c r="C4" s="19" t="s">
        <v>1359</v>
      </c>
      <c r="D4" s="20">
        <v>45044</v>
      </c>
      <c r="E4" s="21">
        <v>339990</v>
      </c>
      <c r="F4" s="19" t="s">
        <v>27</v>
      </c>
      <c r="G4" s="19" t="s">
        <v>28</v>
      </c>
      <c r="H4" s="21">
        <v>339990</v>
      </c>
      <c r="I4" s="21">
        <v>74100</v>
      </c>
      <c r="J4" s="22">
        <f t="shared" si="0"/>
        <v>21.79475866937263</v>
      </c>
      <c r="K4" s="21">
        <v>359306</v>
      </c>
      <c r="L4" s="21">
        <v>28770</v>
      </c>
      <c r="M4" s="21">
        <f t="shared" si="1"/>
        <v>311220</v>
      </c>
      <c r="N4" s="21">
        <v>429267</v>
      </c>
      <c r="O4" s="23">
        <f t="shared" si="2"/>
        <v>0.72500331961226927</v>
      </c>
      <c r="P4" s="24">
        <v>2235</v>
      </c>
      <c r="Q4" s="25">
        <f t="shared" si="3"/>
        <v>139.24832214765101</v>
      </c>
      <c r="R4" s="26" t="s">
        <v>1348</v>
      </c>
      <c r="S4" s="27">
        <f>ABS(O54-O4)*100</f>
        <v>24.212448161090329</v>
      </c>
      <c r="T4" s="19" t="s">
        <v>52</v>
      </c>
      <c r="U4" s="19" t="s">
        <v>36</v>
      </c>
      <c r="V4" s="21">
        <v>28770</v>
      </c>
      <c r="W4" s="19" t="s">
        <v>31</v>
      </c>
      <c r="X4" s="19" t="s">
        <v>1349</v>
      </c>
      <c r="Y4" s="19" t="s">
        <v>33</v>
      </c>
      <c r="Z4" s="19">
        <v>96</v>
      </c>
    </row>
    <row r="5" spans="1:26" x14ac:dyDescent="0.3">
      <c r="A5" s="56" t="s">
        <v>1348</v>
      </c>
      <c r="B5" s="19" t="s">
        <v>1346</v>
      </c>
      <c r="C5" s="19" t="s">
        <v>1347</v>
      </c>
      <c r="D5" s="20">
        <v>45646</v>
      </c>
      <c r="E5" s="21">
        <v>360990</v>
      </c>
      <c r="F5" s="19" t="s">
        <v>27</v>
      </c>
      <c r="G5" s="19" t="s">
        <v>28</v>
      </c>
      <c r="H5" s="21">
        <v>360990</v>
      </c>
      <c r="I5" s="21">
        <v>176600</v>
      </c>
      <c r="J5" s="22">
        <f t="shared" si="0"/>
        <v>48.921022743012273</v>
      </c>
      <c r="K5" s="21">
        <v>379561</v>
      </c>
      <c r="L5" s="21">
        <v>45210</v>
      </c>
      <c r="M5" s="21">
        <f t="shared" si="1"/>
        <v>315780</v>
      </c>
      <c r="N5" s="21">
        <v>434222</v>
      </c>
      <c r="O5" s="23">
        <f t="shared" si="2"/>
        <v>0.7272316925443667</v>
      </c>
      <c r="P5" s="24">
        <v>2482</v>
      </c>
      <c r="Q5" s="25">
        <f t="shared" si="3"/>
        <v>127.22804190169218</v>
      </c>
      <c r="R5" s="26" t="s">
        <v>1348</v>
      </c>
      <c r="S5" s="27">
        <f>ABS(O60-O5)*100</f>
        <v>72.723169254436669</v>
      </c>
      <c r="T5" s="19" t="s">
        <v>52</v>
      </c>
      <c r="U5" s="19" t="s">
        <v>31</v>
      </c>
      <c r="V5" s="21">
        <v>45210</v>
      </c>
      <c r="W5" s="19" t="s">
        <v>31</v>
      </c>
      <c r="X5" s="19" t="s">
        <v>1349</v>
      </c>
      <c r="Y5" s="19" t="s">
        <v>33</v>
      </c>
      <c r="Z5" s="19">
        <v>95</v>
      </c>
    </row>
    <row r="6" spans="1:26" x14ac:dyDescent="0.3">
      <c r="A6" s="56" t="s">
        <v>1348</v>
      </c>
      <c r="B6" s="19" t="s">
        <v>1396</v>
      </c>
      <c r="C6" s="19" t="s">
        <v>1397</v>
      </c>
      <c r="D6" s="20">
        <v>45443</v>
      </c>
      <c r="E6" s="21">
        <v>362490</v>
      </c>
      <c r="F6" s="19" t="s">
        <v>27</v>
      </c>
      <c r="G6" s="19" t="s">
        <v>28</v>
      </c>
      <c r="H6" s="21">
        <v>362490</v>
      </c>
      <c r="I6" s="21">
        <v>16100</v>
      </c>
      <c r="J6" s="22">
        <f t="shared" si="0"/>
        <v>4.4415018345333666</v>
      </c>
      <c r="K6" s="21">
        <v>380522</v>
      </c>
      <c r="L6" s="21">
        <v>35757</v>
      </c>
      <c r="M6" s="21">
        <f t="shared" si="1"/>
        <v>326733</v>
      </c>
      <c r="N6" s="21">
        <v>447746</v>
      </c>
      <c r="O6" s="23">
        <f t="shared" si="2"/>
        <v>0.72972846211914788</v>
      </c>
      <c r="P6" s="24">
        <v>2306</v>
      </c>
      <c r="Q6" s="25">
        <f t="shared" si="3"/>
        <v>141.68820468343452</v>
      </c>
      <c r="R6" s="26" t="s">
        <v>1348</v>
      </c>
      <c r="S6" s="27">
        <f>ABS(O37-O6)*100</f>
        <v>8.984712629663294</v>
      </c>
      <c r="T6" s="19" t="s">
        <v>52</v>
      </c>
      <c r="U6" s="19" t="s">
        <v>36</v>
      </c>
      <c r="V6" s="21">
        <v>35757</v>
      </c>
      <c r="W6" s="19" t="s">
        <v>31</v>
      </c>
      <c r="X6" s="19" t="s">
        <v>1349</v>
      </c>
      <c r="Y6" s="19" t="s">
        <v>33</v>
      </c>
      <c r="Z6" s="19">
        <v>98</v>
      </c>
    </row>
    <row r="7" spans="1:26" x14ac:dyDescent="0.3">
      <c r="A7" s="56" t="s">
        <v>1348</v>
      </c>
      <c r="B7" s="19" t="s">
        <v>1446</v>
      </c>
      <c r="C7" s="19" t="s">
        <v>1447</v>
      </c>
      <c r="D7" s="20">
        <v>45225</v>
      </c>
      <c r="E7" s="21">
        <v>395000</v>
      </c>
      <c r="F7" s="19" t="s">
        <v>27</v>
      </c>
      <c r="G7" s="19" t="s">
        <v>28</v>
      </c>
      <c r="H7" s="21">
        <v>395000</v>
      </c>
      <c r="I7" s="21">
        <v>183200</v>
      </c>
      <c r="J7" s="22">
        <f t="shared" si="0"/>
        <v>46.379746835443036</v>
      </c>
      <c r="K7" s="21">
        <v>408609</v>
      </c>
      <c r="L7" s="21">
        <v>47597</v>
      </c>
      <c r="M7" s="21">
        <f t="shared" si="1"/>
        <v>347403</v>
      </c>
      <c r="N7" s="21">
        <v>468846</v>
      </c>
      <c r="O7" s="23">
        <f t="shared" si="2"/>
        <v>0.74097464839200933</v>
      </c>
      <c r="P7" s="24">
        <v>2793</v>
      </c>
      <c r="Q7" s="25">
        <f t="shared" si="3"/>
        <v>124.38345864661655</v>
      </c>
      <c r="R7" s="26" t="s">
        <v>1348</v>
      </c>
      <c r="S7" s="27">
        <f>ABS(O13-O7)*100</f>
        <v>1.8828782001463873</v>
      </c>
      <c r="T7" s="19" t="s">
        <v>52</v>
      </c>
      <c r="U7" s="19" t="s">
        <v>36</v>
      </c>
      <c r="V7" s="21">
        <v>31164</v>
      </c>
      <c r="W7" s="19" t="s">
        <v>31</v>
      </c>
      <c r="X7" s="19" t="s">
        <v>1349</v>
      </c>
      <c r="Y7" s="19" t="s">
        <v>33</v>
      </c>
      <c r="Z7" s="19">
        <v>85</v>
      </c>
    </row>
    <row r="8" spans="1:26" x14ac:dyDescent="0.3">
      <c r="A8" s="56" t="s">
        <v>1348</v>
      </c>
      <c r="B8" s="19" t="s">
        <v>1366</v>
      </c>
      <c r="C8" s="19" t="s">
        <v>1367</v>
      </c>
      <c r="D8" s="20">
        <v>45623</v>
      </c>
      <c r="E8" s="21">
        <v>354990</v>
      </c>
      <c r="F8" s="19" t="s">
        <v>27</v>
      </c>
      <c r="G8" s="19" t="s">
        <v>28</v>
      </c>
      <c r="H8" s="21">
        <v>354990</v>
      </c>
      <c r="I8" s="21">
        <v>13000</v>
      </c>
      <c r="J8" s="22">
        <f t="shared" si="0"/>
        <v>3.6620749880278316</v>
      </c>
      <c r="K8" s="21">
        <v>367689</v>
      </c>
      <c r="L8" s="21">
        <v>28770</v>
      </c>
      <c r="M8" s="21">
        <f t="shared" si="1"/>
        <v>326220</v>
      </c>
      <c r="N8" s="21">
        <v>440154</v>
      </c>
      <c r="O8" s="23">
        <f t="shared" si="2"/>
        <v>0.74114968851810958</v>
      </c>
      <c r="P8" s="24">
        <v>2266</v>
      </c>
      <c r="Q8" s="25">
        <f t="shared" si="3"/>
        <v>143.96293027360989</v>
      </c>
      <c r="R8" s="26" t="s">
        <v>1348</v>
      </c>
      <c r="S8" s="27">
        <f>ABS(O54-O8)*100</f>
        <v>22.597811270506295</v>
      </c>
      <c r="T8" s="19" t="s">
        <v>52</v>
      </c>
      <c r="U8" s="19" t="s">
        <v>31</v>
      </c>
      <c r="V8" s="21">
        <v>28770</v>
      </c>
      <c r="W8" s="19" t="s">
        <v>31</v>
      </c>
      <c r="X8" s="19" t="s">
        <v>1349</v>
      </c>
      <c r="Y8" s="19" t="s">
        <v>33</v>
      </c>
      <c r="Z8" s="19">
        <v>98</v>
      </c>
    </row>
    <row r="9" spans="1:26" x14ac:dyDescent="0.3">
      <c r="A9" s="55" t="s">
        <v>1348</v>
      </c>
      <c r="B9" s="10" t="s">
        <v>1354</v>
      </c>
      <c r="C9" s="10" t="s">
        <v>1355</v>
      </c>
      <c r="D9" s="11">
        <v>45044</v>
      </c>
      <c r="E9" s="12">
        <v>304990</v>
      </c>
      <c r="F9" s="10" t="s">
        <v>27</v>
      </c>
      <c r="G9" s="10" t="s">
        <v>28</v>
      </c>
      <c r="H9" s="12">
        <v>304990</v>
      </c>
      <c r="I9" s="12">
        <v>62500</v>
      </c>
      <c r="J9" s="13">
        <f t="shared" si="0"/>
        <v>20.492475163120101</v>
      </c>
      <c r="K9" s="12">
        <v>313634</v>
      </c>
      <c r="L9" s="12">
        <v>32368</v>
      </c>
      <c r="M9" s="12">
        <f t="shared" si="1"/>
        <v>272622</v>
      </c>
      <c r="N9" s="12">
        <v>365280</v>
      </c>
      <c r="O9" s="14">
        <f t="shared" si="2"/>
        <v>0.74633705650459925</v>
      </c>
      <c r="P9" s="15">
        <v>1866</v>
      </c>
      <c r="Q9" s="16">
        <f t="shared" si="3"/>
        <v>146.09967845659165</v>
      </c>
      <c r="R9" s="17" t="s">
        <v>1348</v>
      </c>
      <c r="S9" s="18">
        <f>ABS(O61-O9)*100</f>
        <v>74.63370565045993</v>
      </c>
      <c r="T9" s="10" t="s">
        <v>52</v>
      </c>
      <c r="U9" s="10" t="s">
        <v>36</v>
      </c>
      <c r="V9" s="12">
        <v>32368</v>
      </c>
      <c r="W9" s="10" t="s">
        <v>31</v>
      </c>
      <c r="X9" s="10" t="s">
        <v>1349</v>
      </c>
      <c r="Y9" s="10" t="s">
        <v>33</v>
      </c>
      <c r="Z9" s="10">
        <v>96</v>
      </c>
    </row>
    <row r="10" spans="1:26" x14ac:dyDescent="0.3">
      <c r="A10" s="56" t="s">
        <v>1348</v>
      </c>
      <c r="B10" s="19" t="s">
        <v>1436</v>
      </c>
      <c r="C10" s="19" t="s">
        <v>1437</v>
      </c>
      <c r="D10" s="20">
        <v>45457</v>
      </c>
      <c r="E10" s="21">
        <v>359990</v>
      </c>
      <c r="F10" s="19" t="s">
        <v>27</v>
      </c>
      <c r="G10" s="19" t="s">
        <v>28</v>
      </c>
      <c r="H10" s="21">
        <v>359990</v>
      </c>
      <c r="I10" s="21">
        <v>22900</v>
      </c>
      <c r="J10" s="22">
        <f t="shared" si="0"/>
        <v>6.3612878135503763</v>
      </c>
      <c r="K10" s="21">
        <v>370204</v>
      </c>
      <c r="L10" s="21">
        <v>29866</v>
      </c>
      <c r="M10" s="21">
        <f t="shared" si="1"/>
        <v>330124</v>
      </c>
      <c r="N10" s="21">
        <v>441997</v>
      </c>
      <c r="O10" s="23">
        <f t="shared" si="2"/>
        <v>0.74689194723041108</v>
      </c>
      <c r="P10" s="24">
        <v>2277</v>
      </c>
      <c r="Q10" s="25">
        <f t="shared" si="3"/>
        <v>144.98199385155908</v>
      </c>
      <c r="R10" s="26" t="s">
        <v>1348</v>
      </c>
      <c r="S10" s="27">
        <f>ABS(O21-O10)*100</f>
        <v>2.8066194251380461</v>
      </c>
      <c r="T10" s="19" t="s">
        <v>52</v>
      </c>
      <c r="U10" s="19" t="s">
        <v>36</v>
      </c>
      <c r="V10" s="21">
        <v>29866</v>
      </c>
      <c r="W10" s="19" t="s">
        <v>31</v>
      </c>
      <c r="X10" s="19" t="s">
        <v>1349</v>
      </c>
      <c r="Y10" s="19" t="s">
        <v>33</v>
      </c>
      <c r="Z10" s="19">
        <v>97</v>
      </c>
    </row>
    <row r="11" spans="1:26" x14ac:dyDescent="0.3">
      <c r="A11" s="55" t="s">
        <v>1348</v>
      </c>
      <c r="B11" s="10" t="s">
        <v>1370</v>
      </c>
      <c r="C11" s="10" t="s">
        <v>1371</v>
      </c>
      <c r="D11" s="11">
        <v>45044</v>
      </c>
      <c r="E11" s="12">
        <v>329990</v>
      </c>
      <c r="F11" s="10" t="s">
        <v>27</v>
      </c>
      <c r="G11" s="10" t="s">
        <v>28</v>
      </c>
      <c r="H11" s="12">
        <v>329990</v>
      </c>
      <c r="I11" s="12">
        <v>106600</v>
      </c>
      <c r="J11" s="13">
        <f t="shared" si="0"/>
        <v>32.304009212400373</v>
      </c>
      <c r="K11" s="12">
        <v>336813</v>
      </c>
      <c r="L11" s="12">
        <v>28770</v>
      </c>
      <c r="M11" s="12">
        <f t="shared" si="1"/>
        <v>301220</v>
      </c>
      <c r="N11" s="12">
        <v>400055</v>
      </c>
      <c r="O11" s="14">
        <f t="shared" si="2"/>
        <v>0.75294646986039415</v>
      </c>
      <c r="P11" s="15">
        <v>2100</v>
      </c>
      <c r="Q11" s="16">
        <f t="shared" si="3"/>
        <v>143.43809523809523</v>
      </c>
      <c r="R11" s="17" t="s">
        <v>1348</v>
      </c>
      <c r="S11" s="18">
        <f>ABS(O55-O11)*100</f>
        <v>75.29464698603941</v>
      </c>
      <c r="T11" s="10" t="s">
        <v>52</v>
      </c>
      <c r="U11" s="10" t="s">
        <v>36</v>
      </c>
      <c r="V11" s="12">
        <v>28770</v>
      </c>
      <c r="W11" s="10" t="s">
        <v>31</v>
      </c>
      <c r="X11" s="10" t="s">
        <v>1349</v>
      </c>
      <c r="Y11" s="10" t="s">
        <v>33</v>
      </c>
      <c r="Z11" s="10">
        <v>96</v>
      </c>
    </row>
    <row r="12" spans="1:26" x14ac:dyDescent="0.3">
      <c r="A12" s="56" t="s">
        <v>1348</v>
      </c>
      <c r="B12" s="19" t="s">
        <v>1380</v>
      </c>
      <c r="C12" s="19" t="s">
        <v>1381</v>
      </c>
      <c r="D12" s="20">
        <v>45665</v>
      </c>
      <c r="E12" s="21">
        <v>334990</v>
      </c>
      <c r="F12" s="19" t="s">
        <v>27</v>
      </c>
      <c r="G12" s="19" t="s">
        <v>28</v>
      </c>
      <c r="H12" s="21">
        <v>334990</v>
      </c>
      <c r="I12" s="21">
        <v>13000</v>
      </c>
      <c r="J12" s="22">
        <f t="shared" si="0"/>
        <v>3.8807128571002116</v>
      </c>
      <c r="K12" s="21">
        <v>340136</v>
      </c>
      <c r="L12" s="21">
        <v>28770</v>
      </c>
      <c r="M12" s="21">
        <f t="shared" si="1"/>
        <v>306220</v>
      </c>
      <c r="N12" s="21">
        <v>404371</v>
      </c>
      <c r="O12" s="23">
        <f t="shared" si="2"/>
        <v>0.75727487876232469</v>
      </c>
      <c r="P12" s="24">
        <v>2086</v>
      </c>
      <c r="Q12" s="25">
        <f t="shared" si="3"/>
        <v>146.79769894534996</v>
      </c>
      <c r="R12" s="26" t="s">
        <v>1348</v>
      </c>
      <c r="S12" s="27">
        <f>ABS(O51-O12)*100</f>
        <v>9.7250157429449082</v>
      </c>
      <c r="T12" s="19" t="s">
        <v>52</v>
      </c>
      <c r="U12" s="19" t="s">
        <v>31</v>
      </c>
      <c r="V12" s="21">
        <v>28770</v>
      </c>
      <c r="W12" s="19" t="s">
        <v>31</v>
      </c>
      <c r="X12" s="19" t="s">
        <v>1349</v>
      </c>
      <c r="Y12" s="19" t="s">
        <v>33</v>
      </c>
      <c r="Z12" s="19">
        <v>98</v>
      </c>
    </row>
    <row r="13" spans="1:26" x14ac:dyDescent="0.3">
      <c r="A13" s="56" t="s">
        <v>1348</v>
      </c>
      <c r="B13" s="19" t="s">
        <v>1414</v>
      </c>
      <c r="C13" s="19" t="s">
        <v>1415</v>
      </c>
      <c r="D13" s="20">
        <v>45512</v>
      </c>
      <c r="E13" s="21">
        <v>370000</v>
      </c>
      <c r="F13" s="19" t="s">
        <v>27</v>
      </c>
      <c r="G13" s="19" t="s">
        <v>28</v>
      </c>
      <c r="H13" s="21">
        <v>370000</v>
      </c>
      <c r="I13" s="21">
        <v>13000</v>
      </c>
      <c r="J13" s="22">
        <f t="shared" si="0"/>
        <v>3.5135135135135136</v>
      </c>
      <c r="K13" s="21">
        <v>374580</v>
      </c>
      <c r="L13" s="21">
        <v>28770</v>
      </c>
      <c r="M13" s="21">
        <f t="shared" si="1"/>
        <v>341230</v>
      </c>
      <c r="N13" s="21">
        <v>449103</v>
      </c>
      <c r="O13" s="23">
        <f t="shared" si="2"/>
        <v>0.7598034303934732</v>
      </c>
      <c r="P13" s="24">
        <v>2296</v>
      </c>
      <c r="Q13" s="25">
        <f t="shared" si="3"/>
        <v>148.61933797909407</v>
      </c>
      <c r="R13" s="26" t="s">
        <v>1348</v>
      </c>
      <c r="S13" s="27">
        <f>ABS(O35-O13)*100</f>
        <v>5.5786021872705538</v>
      </c>
      <c r="T13" s="19" t="s">
        <v>52</v>
      </c>
      <c r="U13" s="19" t="s">
        <v>36</v>
      </c>
      <c r="V13" s="21">
        <v>28770</v>
      </c>
      <c r="W13" s="19" t="s">
        <v>31</v>
      </c>
      <c r="X13" s="19" t="s">
        <v>1349</v>
      </c>
      <c r="Y13" s="19" t="s">
        <v>33</v>
      </c>
      <c r="Z13" s="19">
        <v>98</v>
      </c>
    </row>
    <row r="14" spans="1:26" x14ac:dyDescent="0.3">
      <c r="A14" s="56" t="s">
        <v>1348</v>
      </c>
      <c r="B14" s="19" t="s">
        <v>1420</v>
      </c>
      <c r="C14" s="19" t="s">
        <v>1421</v>
      </c>
      <c r="D14" s="20">
        <v>45532</v>
      </c>
      <c r="E14" s="21">
        <v>373990</v>
      </c>
      <c r="F14" s="19" t="s">
        <v>27</v>
      </c>
      <c r="G14" s="19" t="s">
        <v>28</v>
      </c>
      <c r="H14" s="21">
        <v>373990</v>
      </c>
      <c r="I14" s="21">
        <v>13000</v>
      </c>
      <c r="J14" s="22">
        <f t="shared" si="0"/>
        <v>3.4760287708227491</v>
      </c>
      <c r="K14" s="21">
        <v>377900</v>
      </c>
      <c r="L14" s="21">
        <v>28770</v>
      </c>
      <c r="M14" s="21">
        <f t="shared" si="1"/>
        <v>345220</v>
      </c>
      <c r="N14" s="21">
        <v>453415</v>
      </c>
      <c r="O14" s="23">
        <f t="shared" si="2"/>
        <v>0.76137754595679452</v>
      </c>
      <c r="P14" s="24">
        <v>2322</v>
      </c>
      <c r="Q14" s="25">
        <f t="shared" si="3"/>
        <v>148.67355727820845</v>
      </c>
      <c r="R14" s="26" t="s">
        <v>1348</v>
      </c>
      <c r="S14" s="27">
        <f>ABS(O33-O14)*100</f>
        <v>4.2810661621243584</v>
      </c>
      <c r="T14" s="19" t="s">
        <v>52</v>
      </c>
      <c r="U14" s="19" t="s">
        <v>36</v>
      </c>
      <c r="V14" s="21">
        <v>28770</v>
      </c>
      <c r="W14" s="19" t="s">
        <v>31</v>
      </c>
      <c r="X14" s="19" t="s">
        <v>1349</v>
      </c>
      <c r="Y14" s="19" t="s">
        <v>33</v>
      </c>
      <c r="Z14" s="19">
        <v>98</v>
      </c>
    </row>
    <row r="15" spans="1:26" x14ac:dyDescent="0.3">
      <c r="A15" s="56" t="s">
        <v>1348</v>
      </c>
      <c r="B15" s="19" t="s">
        <v>1374</v>
      </c>
      <c r="C15" s="19" t="s">
        <v>1375</v>
      </c>
      <c r="D15" s="20">
        <v>45399</v>
      </c>
      <c r="E15" s="21">
        <v>357000</v>
      </c>
      <c r="F15" s="19" t="s">
        <v>27</v>
      </c>
      <c r="G15" s="19" t="s">
        <v>28</v>
      </c>
      <c r="H15" s="21">
        <v>357000</v>
      </c>
      <c r="I15" s="21">
        <v>169500</v>
      </c>
      <c r="J15" s="22">
        <f t="shared" si="0"/>
        <v>47.47899159663865</v>
      </c>
      <c r="K15" s="21">
        <v>360414</v>
      </c>
      <c r="L15" s="21">
        <v>28890</v>
      </c>
      <c r="M15" s="21">
        <f t="shared" si="1"/>
        <v>328110</v>
      </c>
      <c r="N15" s="21">
        <v>430550</v>
      </c>
      <c r="O15" s="23">
        <f t="shared" si="2"/>
        <v>0.76207176866798276</v>
      </c>
      <c r="P15" s="24">
        <v>2310</v>
      </c>
      <c r="Q15" s="25">
        <f t="shared" si="3"/>
        <v>142.03896103896105</v>
      </c>
      <c r="R15" s="26" t="s">
        <v>1348</v>
      </c>
      <c r="S15" s="27">
        <f>ABS(O57-O15)*100</f>
        <v>3.1793227056594819</v>
      </c>
      <c r="T15" s="19" t="s">
        <v>52</v>
      </c>
      <c r="U15" s="19" t="s">
        <v>36</v>
      </c>
      <c r="V15" s="21">
        <v>28890</v>
      </c>
      <c r="W15" s="19" t="s">
        <v>31</v>
      </c>
      <c r="X15" s="19" t="s">
        <v>1349</v>
      </c>
      <c r="Y15" s="19" t="s">
        <v>33</v>
      </c>
      <c r="Z15" s="19">
        <v>95</v>
      </c>
    </row>
    <row r="16" spans="1:26" x14ac:dyDescent="0.3">
      <c r="A16" s="55" t="s">
        <v>1348</v>
      </c>
      <c r="B16" s="10" t="s">
        <v>1426</v>
      </c>
      <c r="C16" s="10" t="s">
        <v>1427</v>
      </c>
      <c r="D16" s="11">
        <v>45590</v>
      </c>
      <c r="E16" s="12">
        <v>376490</v>
      </c>
      <c r="F16" s="10" t="s">
        <v>27</v>
      </c>
      <c r="G16" s="10" t="s">
        <v>28</v>
      </c>
      <c r="H16" s="12">
        <v>376490</v>
      </c>
      <c r="I16" s="12">
        <v>13000</v>
      </c>
      <c r="J16" s="13">
        <f t="shared" si="0"/>
        <v>3.4529469574225078</v>
      </c>
      <c r="K16" s="12">
        <v>379956</v>
      </c>
      <c r="L16" s="12">
        <v>28770</v>
      </c>
      <c r="M16" s="12">
        <f t="shared" si="1"/>
        <v>347720</v>
      </c>
      <c r="N16" s="12">
        <v>456085</v>
      </c>
      <c r="O16" s="14">
        <f t="shared" si="2"/>
        <v>0.76240174528870719</v>
      </c>
      <c r="P16" s="15">
        <v>2332</v>
      </c>
      <c r="Q16" s="16">
        <f t="shared" si="3"/>
        <v>149.10806174957119</v>
      </c>
      <c r="R16" s="17" t="s">
        <v>1348</v>
      </c>
      <c r="S16" s="18">
        <f>ABS(O32-O16)*100</f>
        <v>4.0124427963935112</v>
      </c>
      <c r="T16" s="10" t="s">
        <v>52</v>
      </c>
      <c r="U16" s="10" t="s">
        <v>31</v>
      </c>
      <c r="V16" s="12">
        <v>28770</v>
      </c>
      <c r="W16" s="10" t="s">
        <v>31</v>
      </c>
      <c r="X16" s="10" t="s">
        <v>1349</v>
      </c>
      <c r="Y16" s="10" t="s">
        <v>33</v>
      </c>
      <c r="Z16" s="10">
        <v>98</v>
      </c>
    </row>
    <row r="17" spans="1:26" x14ac:dyDescent="0.3">
      <c r="A17" s="55" t="s">
        <v>1348</v>
      </c>
      <c r="B17" s="10" t="s">
        <v>1402</v>
      </c>
      <c r="C17" s="10" t="s">
        <v>1403</v>
      </c>
      <c r="D17" s="11">
        <v>45541</v>
      </c>
      <c r="E17" s="12">
        <v>372490</v>
      </c>
      <c r="F17" s="10" t="s">
        <v>27</v>
      </c>
      <c r="G17" s="10" t="s">
        <v>28</v>
      </c>
      <c r="H17" s="12">
        <v>372490</v>
      </c>
      <c r="I17" s="12">
        <v>13000</v>
      </c>
      <c r="J17" s="13">
        <f t="shared" si="0"/>
        <v>3.4900265778947088</v>
      </c>
      <c r="K17" s="12">
        <v>375890</v>
      </c>
      <c r="L17" s="12">
        <v>28770</v>
      </c>
      <c r="M17" s="12">
        <f t="shared" si="1"/>
        <v>343720</v>
      </c>
      <c r="N17" s="12">
        <v>450805</v>
      </c>
      <c r="O17" s="14">
        <f t="shared" si="2"/>
        <v>0.76245826909639425</v>
      </c>
      <c r="P17" s="15">
        <v>2332</v>
      </c>
      <c r="Q17" s="16">
        <f t="shared" si="3"/>
        <v>147.39279588336191</v>
      </c>
      <c r="R17" s="17" t="s">
        <v>1348</v>
      </c>
      <c r="S17" s="18">
        <f>ABS(O45-O17)*100</f>
        <v>7.0421546705716098</v>
      </c>
      <c r="T17" s="10" t="s">
        <v>52</v>
      </c>
      <c r="U17" s="10" t="s">
        <v>36</v>
      </c>
      <c r="V17" s="12">
        <v>28770</v>
      </c>
      <c r="W17" s="10" t="s">
        <v>31</v>
      </c>
      <c r="X17" s="10" t="s">
        <v>1349</v>
      </c>
      <c r="Y17" s="10" t="s">
        <v>33</v>
      </c>
      <c r="Z17" s="10">
        <v>98</v>
      </c>
    </row>
    <row r="18" spans="1:26" x14ac:dyDescent="0.3">
      <c r="A18" s="56" t="s">
        <v>1348</v>
      </c>
      <c r="B18" s="19" t="s">
        <v>1452</v>
      </c>
      <c r="C18" s="19" t="s">
        <v>1453</v>
      </c>
      <c r="D18" s="20">
        <v>45078</v>
      </c>
      <c r="E18" s="21">
        <v>323000</v>
      </c>
      <c r="F18" s="19" t="s">
        <v>27</v>
      </c>
      <c r="G18" s="19" t="s">
        <v>28</v>
      </c>
      <c r="H18" s="21">
        <v>323000</v>
      </c>
      <c r="I18" s="21">
        <v>64400</v>
      </c>
      <c r="J18" s="22">
        <f t="shared" si="0"/>
        <v>19.938080495356036</v>
      </c>
      <c r="K18" s="21">
        <v>324483</v>
      </c>
      <c r="L18" s="21">
        <v>28770</v>
      </c>
      <c r="M18" s="21">
        <f t="shared" si="1"/>
        <v>294230</v>
      </c>
      <c r="N18" s="21">
        <v>384042</v>
      </c>
      <c r="O18" s="23">
        <f t="shared" si="2"/>
        <v>0.76614016175314159</v>
      </c>
      <c r="P18" s="24">
        <v>2024</v>
      </c>
      <c r="Q18" s="25">
        <f t="shared" si="3"/>
        <v>145.37055335968378</v>
      </c>
      <c r="R18" s="26" t="s">
        <v>1348</v>
      </c>
      <c r="S18" s="27">
        <f>ABS(O21-O18)*100</f>
        <v>0.88179797286499495</v>
      </c>
      <c r="T18" s="19" t="s">
        <v>52</v>
      </c>
      <c r="U18" s="19" t="s">
        <v>36</v>
      </c>
      <c r="V18" s="21">
        <v>28770</v>
      </c>
      <c r="W18" s="19" t="s">
        <v>31</v>
      </c>
      <c r="X18" s="19" t="s">
        <v>1349</v>
      </c>
      <c r="Y18" s="19" t="s">
        <v>33</v>
      </c>
      <c r="Z18" s="19">
        <v>96</v>
      </c>
    </row>
    <row r="19" spans="1:26" x14ac:dyDescent="0.3">
      <c r="A19" s="55" t="s">
        <v>1348</v>
      </c>
      <c r="B19" s="10" t="s">
        <v>1408</v>
      </c>
      <c r="C19" s="10" t="s">
        <v>1409</v>
      </c>
      <c r="D19" s="11">
        <v>45520</v>
      </c>
      <c r="E19" s="12">
        <v>375990</v>
      </c>
      <c r="F19" s="10" t="s">
        <v>27</v>
      </c>
      <c r="G19" s="10" t="s">
        <v>28</v>
      </c>
      <c r="H19" s="12">
        <v>375990</v>
      </c>
      <c r="I19" s="12">
        <v>13000</v>
      </c>
      <c r="J19" s="13">
        <f t="shared" si="0"/>
        <v>3.4575387643288389</v>
      </c>
      <c r="K19" s="12">
        <v>376580</v>
      </c>
      <c r="L19" s="12">
        <v>28770</v>
      </c>
      <c r="M19" s="12">
        <f t="shared" si="1"/>
        <v>347220</v>
      </c>
      <c r="N19" s="12">
        <v>451701</v>
      </c>
      <c r="O19" s="14">
        <f t="shared" si="2"/>
        <v>0.76869433541214205</v>
      </c>
      <c r="P19" s="15">
        <v>2305</v>
      </c>
      <c r="Q19" s="16">
        <f t="shared" si="3"/>
        <v>150.63774403470717</v>
      </c>
      <c r="R19" s="17" t="s">
        <v>1348</v>
      </c>
      <c r="S19" s="18">
        <f>ABS(O44-O19)*100</f>
        <v>6.3714800417439594</v>
      </c>
      <c r="T19" s="10" t="s">
        <v>52</v>
      </c>
      <c r="U19" s="10" t="s">
        <v>36</v>
      </c>
      <c r="V19" s="12">
        <v>28770</v>
      </c>
      <c r="W19" s="10" t="s">
        <v>31</v>
      </c>
      <c r="X19" s="10" t="s">
        <v>1349</v>
      </c>
      <c r="Y19" s="10" t="s">
        <v>33</v>
      </c>
      <c r="Z19" s="10">
        <v>98</v>
      </c>
    </row>
    <row r="20" spans="1:26" x14ac:dyDescent="0.3">
      <c r="A20" s="56" t="s">
        <v>1348</v>
      </c>
      <c r="B20" s="19" t="s">
        <v>1430</v>
      </c>
      <c r="C20" s="19" t="s">
        <v>1431</v>
      </c>
      <c r="D20" s="20">
        <v>45562</v>
      </c>
      <c r="E20" s="21">
        <v>373990</v>
      </c>
      <c r="F20" s="19" t="s">
        <v>27</v>
      </c>
      <c r="G20" s="19" t="s">
        <v>28</v>
      </c>
      <c r="H20" s="21">
        <v>373990</v>
      </c>
      <c r="I20" s="21">
        <v>13000</v>
      </c>
      <c r="J20" s="22">
        <f t="shared" si="0"/>
        <v>3.4760287708227491</v>
      </c>
      <c r="K20" s="21">
        <v>372614</v>
      </c>
      <c r="L20" s="21">
        <v>28770</v>
      </c>
      <c r="M20" s="21">
        <f t="shared" si="1"/>
        <v>345220</v>
      </c>
      <c r="N20" s="21">
        <v>446550</v>
      </c>
      <c r="O20" s="23">
        <f t="shared" si="2"/>
        <v>0.77308252155413726</v>
      </c>
      <c r="P20" s="24">
        <v>2277</v>
      </c>
      <c r="Q20" s="25">
        <f t="shared" si="3"/>
        <v>151.61176987263943</v>
      </c>
      <c r="R20" s="26" t="s">
        <v>1348</v>
      </c>
      <c r="S20" s="27">
        <f>ABS(O34-O20)*100</f>
        <v>3.8835822904565886</v>
      </c>
      <c r="T20" s="19" t="s">
        <v>52</v>
      </c>
      <c r="U20" s="19" t="s">
        <v>36</v>
      </c>
      <c r="V20" s="21">
        <v>28770</v>
      </c>
      <c r="W20" s="19" t="s">
        <v>31</v>
      </c>
      <c r="X20" s="19" t="s">
        <v>1349</v>
      </c>
      <c r="Y20" s="19" t="s">
        <v>33</v>
      </c>
      <c r="Z20" s="19">
        <v>98</v>
      </c>
    </row>
    <row r="21" spans="1:26" x14ac:dyDescent="0.3">
      <c r="A21" s="55" t="s">
        <v>1348</v>
      </c>
      <c r="B21" s="10" t="s">
        <v>1440</v>
      </c>
      <c r="C21" s="10" t="s">
        <v>1441</v>
      </c>
      <c r="D21" s="11">
        <v>45037</v>
      </c>
      <c r="E21" s="12">
        <v>324990</v>
      </c>
      <c r="F21" s="10" t="s">
        <v>27</v>
      </c>
      <c r="G21" s="10" t="s">
        <v>28</v>
      </c>
      <c r="H21" s="12">
        <v>324990</v>
      </c>
      <c r="I21" s="12">
        <v>150500</v>
      </c>
      <c r="J21" s="13">
        <f t="shared" si="0"/>
        <v>46.309117203606263</v>
      </c>
      <c r="K21" s="12">
        <v>323095</v>
      </c>
      <c r="L21" s="12">
        <v>28770</v>
      </c>
      <c r="M21" s="12">
        <f t="shared" si="1"/>
        <v>296220</v>
      </c>
      <c r="N21" s="12">
        <v>382240</v>
      </c>
      <c r="O21" s="14">
        <f t="shared" si="2"/>
        <v>0.77495814148179154</v>
      </c>
      <c r="P21" s="15">
        <v>2062</v>
      </c>
      <c r="Q21" s="16">
        <f t="shared" si="3"/>
        <v>143.65664403491755</v>
      </c>
      <c r="R21" s="17" t="s">
        <v>1348</v>
      </c>
      <c r="S21" s="18">
        <f>ABS(O30-O21)*100</f>
        <v>2.2896477397562287</v>
      </c>
      <c r="T21" s="10" t="s">
        <v>52</v>
      </c>
      <c r="U21" s="10" t="s">
        <v>36</v>
      </c>
      <c r="V21" s="12">
        <v>28770</v>
      </c>
      <c r="W21" s="10" t="s">
        <v>31</v>
      </c>
      <c r="X21" s="10" t="s">
        <v>1349</v>
      </c>
      <c r="Y21" s="10" t="s">
        <v>33</v>
      </c>
      <c r="Z21" s="10">
        <v>95</v>
      </c>
    </row>
    <row r="22" spans="1:26" x14ac:dyDescent="0.3">
      <c r="A22" s="55" t="s">
        <v>1348</v>
      </c>
      <c r="B22" s="10" t="s">
        <v>1362</v>
      </c>
      <c r="C22" s="10" t="s">
        <v>1363</v>
      </c>
      <c r="D22" s="11">
        <v>45630</v>
      </c>
      <c r="E22" s="12">
        <v>374490</v>
      </c>
      <c r="F22" s="10" t="s">
        <v>27</v>
      </c>
      <c r="G22" s="10" t="s">
        <v>28</v>
      </c>
      <c r="H22" s="12">
        <v>374490</v>
      </c>
      <c r="I22" s="12">
        <v>13000</v>
      </c>
      <c r="J22" s="13">
        <f t="shared" si="0"/>
        <v>3.471387754012123</v>
      </c>
      <c r="K22" s="12">
        <v>369098</v>
      </c>
      <c r="L22" s="12">
        <v>28770</v>
      </c>
      <c r="M22" s="12">
        <f t="shared" si="1"/>
        <v>345720</v>
      </c>
      <c r="N22" s="12">
        <v>441984</v>
      </c>
      <c r="O22" s="14">
        <f t="shared" si="2"/>
        <v>0.78220026064291925</v>
      </c>
      <c r="P22" s="15">
        <v>2266</v>
      </c>
      <c r="Q22" s="16">
        <f t="shared" si="3"/>
        <v>152.5684024713151</v>
      </c>
      <c r="R22" s="17" t="s">
        <v>1348</v>
      </c>
      <c r="S22" s="18">
        <f>ABS(O70-O22)*100</f>
        <v>78.220026064291929</v>
      </c>
      <c r="T22" s="10" t="s">
        <v>52</v>
      </c>
      <c r="U22" s="10" t="s">
        <v>31</v>
      </c>
      <c r="V22" s="12">
        <v>28770</v>
      </c>
      <c r="W22" s="10" t="s">
        <v>31</v>
      </c>
      <c r="X22" s="10" t="s">
        <v>1349</v>
      </c>
      <c r="Y22" s="10" t="s">
        <v>33</v>
      </c>
      <c r="Z22" s="10">
        <v>98</v>
      </c>
    </row>
    <row r="23" spans="1:26" x14ac:dyDescent="0.3">
      <c r="A23" s="55" t="s">
        <v>1348</v>
      </c>
      <c r="B23" s="10" t="s">
        <v>1386</v>
      </c>
      <c r="C23" s="10" t="s">
        <v>1387</v>
      </c>
      <c r="D23" s="11">
        <v>45428</v>
      </c>
      <c r="E23" s="12">
        <v>368490</v>
      </c>
      <c r="F23" s="10" t="s">
        <v>27</v>
      </c>
      <c r="G23" s="10" t="s">
        <v>28</v>
      </c>
      <c r="H23" s="12">
        <v>368490</v>
      </c>
      <c r="I23" s="12">
        <v>22400</v>
      </c>
      <c r="J23" s="13">
        <f t="shared" si="0"/>
        <v>6.0788623843252187</v>
      </c>
      <c r="K23" s="12">
        <v>362026</v>
      </c>
      <c r="L23" s="12">
        <v>28770</v>
      </c>
      <c r="M23" s="12">
        <f t="shared" si="1"/>
        <v>339720</v>
      </c>
      <c r="N23" s="12">
        <v>432800</v>
      </c>
      <c r="O23" s="14">
        <f t="shared" si="2"/>
        <v>0.78493530499075781</v>
      </c>
      <c r="P23" s="15">
        <v>2266</v>
      </c>
      <c r="Q23" s="16">
        <f t="shared" si="3"/>
        <v>149.92056487202117</v>
      </c>
      <c r="R23" s="17" t="s">
        <v>1348</v>
      </c>
      <c r="S23" s="18">
        <f>ABS(O59-O23)*100</f>
        <v>78.493530499075774</v>
      </c>
      <c r="T23" s="10" t="s">
        <v>52</v>
      </c>
      <c r="U23" s="10" t="s">
        <v>36</v>
      </c>
      <c r="V23" s="12">
        <v>28770</v>
      </c>
      <c r="W23" s="10" t="s">
        <v>31</v>
      </c>
      <c r="X23" s="10" t="s">
        <v>1349</v>
      </c>
      <c r="Y23" s="10" t="s">
        <v>33</v>
      </c>
      <c r="Z23" s="10">
        <v>97</v>
      </c>
    </row>
    <row r="24" spans="1:26" x14ac:dyDescent="0.3">
      <c r="A24" s="56" t="s">
        <v>1348</v>
      </c>
      <c r="B24" s="19" t="s">
        <v>1350</v>
      </c>
      <c r="C24" s="19" t="s">
        <v>1351</v>
      </c>
      <c r="D24" s="20">
        <v>45546</v>
      </c>
      <c r="E24" s="21">
        <v>403000</v>
      </c>
      <c r="F24" s="19" t="s">
        <v>27</v>
      </c>
      <c r="G24" s="19" t="s">
        <v>28</v>
      </c>
      <c r="H24" s="21">
        <v>403000</v>
      </c>
      <c r="I24" s="21">
        <v>188200</v>
      </c>
      <c r="J24" s="22">
        <f t="shared" si="0"/>
        <v>46.699751861042181</v>
      </c>
      <c r="K24" s="21">
        <v>394904</v>
      </c>
      <c r="L24" s="21">
        <v>42083</v>
      </c>
      <c r="M24" s="21">
        <f t="shared" si="1"/>
        <v>360917</v>
      </c>
      <c r="N24" s="21">
        <v>458209</v>
      </c>
      <c r="O24" s="23">
        <f t="shared" si="2"/>
        <v>0.78766894583039615</v>
      </c>
      <c r="P24" s="24">
        <v>2419</v>
      </c>
      <c r="Q24" s="25">
        <f t="shared" si="3"/>
        <v>149.20090946672178</v>
      </c>
      <c r="R24" s="26" t="s">
        <v>1348</v>
      </c>
      <c r="S24" s="27">
        <f>ABS(O78-O24)*100</f>
        <v>78.766894583039615</v>
      </c>
      <c r="T24" s="19" t="s">
        <v>52</v>
      </c>
      <c r="U24" s="19" t="s">
        <v>36</v>
      </c>
      <c r="V24" s="21">
        <v>31410</v>
      </c>
      <c r="W24" s="19" t="s">
        <v>31</v>
      </c>
      <c r="X24" s="19" t="s">
        <v>1349</v>
      </c>
      <c r="Y24" s="19" t="s">
        <v>33</v>
      </c>
      <c r="Z24" s="19">
        <v>85</v>
      </c>
    </row>
    <row r="25" spans="1:26" x14ac:dyDescent="0.3">
      <c r="A25" s="56" t="s">
        <v>1348</v>
      </c>
      <c r="B25" s="19" t="s">
        <v>1412</v>
      </c>
      <c r="C25" s="19" t="s">
        <v>1413</v>
      </c>
      <c r="D25" s="20">
        <v>45657</v>
      </c>
      <c r="E25" s="21">
        <v>345990</v>
      </c>
      <c r="F25" s="19" t="s">
        <v>27</v>
      </c>
      <c r="G25" s="19" t="s">
        <v>28</v>
      </c>
      <c r="H25" s="21">
        <v>345990</v>
      </c>
      <c r="I25" s="21">
        <v>13000</v>
      </c>
      <c r="J25" s="22">
        <f t="shared" si="0"/>
        <v>3.7573340269949997</v>
      </c>
      <c r="K25" s="21">
        <v>338436</v>
      </c>
      <c r="L25" s="21">
        <v>28770</v>
      </c>
      <c r="M25" s="21">
        <f t="shared" si="1"/>
        <v>317220</v>
      </c>
      <c r="N25" s="21">
        <v>402163</v>
      </c>
      <c r="O25" s="23">
        <f t="shared" si="2"/>
        <v>0.78878464702123263</v>
      </c>
      <c r="P25" s="24">
        <v>2062</v>
      </c>
      <c r="Q25" s="25">
        <f t="shared" si="3"/>
        <v>153.84093113482055</v>
      </c>
      <c r="R25" s="26" t="s">
        <v>1348</v>
      </c>
      <c r="S25" s="27">
        <f>ABS(O48-O25)*100</f>
        <v>4.8462716605305545</v>
      </c>
      <c r="T25" s="19" t="s">
        <v>52</v>
      </c>
      <c r="U25" s="19" t="s">
        <v>31</v>
      </c>
      <c r="V25" s="21">
        <v>28770</v>
      </c>
      <c r="W25" s="19" t="s">
        <v>31</v>
      </c>
      <c r="X25" s="19" t="s">
        <v>1349</v>
      </c>
      <c r="Y25" s="19" t="s">
        <v>33</v>
      </c>
      <c r="Z25" s="19">
        <v>98</v>
      </c>
    </row>
    <row r="26" spans="1:26" x14ac:dyDescent="0.3">
      <c r="A26" s="56" t="s">
        <v>1348</v>
      </c>
      <c r="B26" s="19" t="s">
        <v>1382</v>
      </c>
      <c r="C26" s="19" t="s">
        <v>1383</v>
      </c>
      <c r="D26" s="20">
        <v>45415</v>
      </c>
      <c r="E26" s="21">
        <v>375490</v>
      </c>
      <c r="F26" s="19" t="s">
        <v>27</v>
      </c>
      <c r="G26" s="19" t="s">
        <v>28</v>
      </c>
      <c r="H26" s="21">
        <v>375490</v>
      </c>
      <c r="I26" s="21">
        <v>27200</v>
      </c>
      <c r="J26" s="22">
        <f t="shared" si="0"/>
        <v>7.2438680124637136</v>
      </c>
      <c r="K26" s="21">
        <v>365342</v>
      </c>
      <c r="L26" s="21">
        <v>27126</v>
      </c>
      <c r="M26" s="21">
        <f t="shared" si="1"/>
        <v>348364</v>
      </c>
      <c r="N26" s="21">
        <v>439241</v>
      </c>
      <c r="O26" s="23">
        <f t="shared" si="2"/>
        <v>0.79310446884512142</v>
      </c>
      <c r="P26" s="24">
        <v>2275</v>
      </c>
      <c r="Q26" s="25">
        <f t="shared" si="3"/>
        <v>153.12703296703296</v>
      </c>
      <c r="R26" s="26" t="s">
        <v>1348</v>
      </c>
      <c r="S26" s="27">
        <f>ABS(O64-O26)*100</f>
        <v>79.310446884512146</v>
      </c>
      <c r="T26" s="19" t="s">
        <v>52</v>
      </c>
      <c r="U26" s="19" t="s">
        <v>36</v>
      </c>
      <c r="V26" s="21">
        <v>27126</v>
      </c>
      <c r="W26" s="19" t="s">
        <v>31</v>
      </c>
      <c r="X26" s="19" t="s">
        <v>1349</v>
      </c>
      <c r="Y26" s="19" t="s">
        <v>33</v>
      </c>
      <c r="Z26" s="19">
        <v>97</v>
      </c>
    </row>
    <row r="27" spans="1:26" x14ac:dyDescent="0.3">
      <c r="A27" s="55" t="s">
        <v>1348</v>
      </c>
      <c r="B27" s="10" t="s">
        <v>1394</v>
      </c>
      <c r="C27" s="10" t="s">
        <v>1395</v>
      </c>
      <c r="D27" s="11">
        <v>45442</v>
      </c>
      <c r="E27" s="12">
        <v>356990</v>
      </c>
      <c r="F27" s="10" t="s">
        <v>27</v>
      </c>
      <c r="G27" s="10" t="s">
        <v>28</v>
      </c>
      <c r="H27" s="12">
        <v>356990</v>
      </c>
      <c r="I27" s="12">
        <v>19200</v>
      </c>
      <c r="J27" s="13">
        <f t="shared" si="0"/>
        <v>5.3783019132188574</v>
      </c>
      <c r="K27" s="12">
        <v>347388</v>
      </c>
      <c r="L27" s="12">
        <v>42563</v>
      </c>
      <c r="M27" s="12">
        <f t="shared" si="1"/>
        <v>314427</v>
      </c>
      <c r="N27" s="12">
        <v>395876</v>
      </c>
      <c r="O27" s="14">
        <f t="shared" si="2"/>
        <v>0.79425628227020584</v>
      </c>
      <c r="P27" s="15">
        <v>2062</v>
      </c>
      <c r="Q27" s="16">
        <f t="shared" si="3"/>
        <v>152.48642095053347</v>
      </c>
      <c r="R27" s="17" t="s">
        <v>1348</v>
      </c>
      <c r="S27" s="18">
        <f>ABS(O59-O27)*100</f>
        <v>79.425628227020582</v>
      </c>
      <c r="T27" s="10" t="s">
        <v>52</v>
      </c>
      <c r="U27" s="10" t="s">
        <v>36</v>
      </c>
      <c r="V27" s="12">
        <v>42563</v>
      </c>
      <c r="W27" s="10" t="s">
        <v>31</v>
      </c>
      <c r="X27" s="10" t="s">
        <v>1349</v>
      </c>
      <c r="Y27" s="10" t="s">
        <v>33</v>
      </c>
      <c r="Z27" s="10">
        <v>98</v>
      </c>
    </row>
    <row r="28" spans="1:26" x14ac:dyDescent="0.3">
      <c r="A28" s="56" t="s">
        <v>1348</v>
      </c>
      <c r="B28" s="19" t="s">
        <v>1356</v>
      </c>
      <c r="C28" s="19" t="s">
        <v>1357</v>
      </c>
      <c r="D28" s="20">
        <v>45058</v>
      </c>
      <c r="E28" s="21">
        <v>319990</v>
      </c>
      <c r="F28" s="19" t="s">
        <v>27</v>
      </c>
      <c r="G28" s="19" t="s">
        <v>28</v>
      </c>
      <c r="H28" s="21">
        <v>319990</v>
      </c>
      <c r="I28" s="21">
        <v>65200</v>
      </c>
      <c r="J28" s="22">
        <f t="shared" si="0"/>
        <v>20.375636738648083</v>
      </c>
      <c r="K28" s="21">
        <v>310337</v>
      </c>
      <c r="L28" s="21">
        <v>28770</v>
      </c>
      <c r="M28" s="21">
        <f t="shared" si="1"/>
        <v>291220</v>
      </c>
      <c r="N28" s="21">
        <v>365671</v>
      </c>
      <c r="O28" s="23">
        <f t="shared" si="2"/>
        <v>0.79639894878182849</v>
      </c>
      <c r="P28" s="24">
        <v>1856</v>
      </c>
      <c r="Q28" s="25">
        <f t="shared" si="3"/>
        <v>156.90732758620689</v>
      </c>
      <c r="R28" s="26" t="s">
        <v>1348</v>
      </c>
      <c r="S28" s="27">
        <f>ABS(O79-O28)*100</f>
        <v>79.639894878182844</v>
      </c>
      <c r="T28" s="19" t="s">
        <v>52</v>
      </c>
      <c r="U28" s="19" t="s">
        <v>36</v>
      </c>
      <c r="V28" s="21">
        <v>28770</v>
      </c>
      <c r="W28" s="19" t="s">
        <v>31</v>
      </c>
      <c r="X28" s="19" t="s">
        <v>1349</v>
      </c>
      <c r="Y28" s="19" t="s">
        <v>33</v>
      </c>
      <c r="Z28" s="19">
        <v>96</v>
      </c>
    </row>
    <row r="29" spans="1:26" x14ac:dyDescent="0.3">
      <c r="A29" s="55" t="s">
        <v>1348</v>
      </c>
      <c r="B29" s="10" t="s">
        <v>1360</v>
      </c>
      <c r="C29" s="10" t="s">
        <v>1361</v>
      </c>
      <c r="D29" s="11">
        <v>45065</v>
      </c>
      <c r="E29" s="12">
        <v>319990</v>
      </c>
      <c r="F29" s="10" t="s">
        <v>27</v>
      </c>
      <c r="G29" s="10" t="s">
        <v>28</v>
      </c>
      <c r="H29" s="12">
        <v>319990</v>
      </c>
      <c r="I29" s="12">
        <v>61500</v>
      </c>
      <c r="J29" s="13">
        <f t="shared" si="0"/>
        <v>19.219350604706399</v>
      </c>
      <c r="K29" s="12">
        <v>310028</v>
      </c>
      <c r="L29" s="12">
        <v>28770</v>
      </c>
      <c r="M29" s="12">
        <f t="shared" si="1"/>
        <v>291220</v>
      </c>
      <c r="N29" s="12">
        <v>365270</v>
      </c>
      <c r="O29" s="14">
        <f t="shared" si="2"/>
        <v>0.79727324992471327</v>
      </c>
      <c r="P29" s="15">
        <v>1857</v>
      </c>
      <c r="Q29" s="16">
        <f t="shared" si="3"/>
        <v>156.82283252557889</v>
      </c>
      <c r="R29" s="17" t="s">
        <v>1348</v>
      </c>
      <c r="S29" s="18">
        <f>ABS(O78-O29)*100</f>
        <v>79.727324992471324</v>
      </c>
      <c r="T29" s="10" t="s">
        <v>52</v>
      </c>
      <c r="U29" s="10" t="s">
        <v>36</v>
      </c>
      <c r="V29" s="12">
        <v>28770</v>
      </c>
      <c r="W29" s="10" t="s">
        <v>31</v>
      </c>
      <c r="X29" s="10" t="s">
        <v>1349</v>
      </c>
      <c r="Y29" s="10" t="s">
        <v>33</v>
      </c>
      <c r="Z29" s="10">
        <v>96</v>
      </c>
    </row>
    <row r="30" spans="1:26" x14ac:dyDescent="0.3">
      <c r="A30" s="55" t="s">
        <v>1348</v>
      </c>
      <c r="B30" s="10" t="s">
        <v>1416</v>
      </c>
      <c r="C30" s="10" t="s">
        <v>1417</v>
      </c>
      <c r="D30" s="11">
        <v>45590</v>
      </c>
      <c r="E30" s="12">
        <v>344880</v>
      </c>
      <c r="F30" s="10" t="s">
        <v>27</v>
      </c>
      <c r="G30" s="10" t="s">
        <v>28</v>
      </c>
      <c r="H30" s="12">
        <v>344880</v>
      </c>
      <c r="I30" s="12">
        <v>13000</v>
      </c>
      <c r="J30" s="13">
        <f t="shared" si="0"/>
        <v>3.7694270470888429</v>
      </c>
      <c r="K30" s="12">
        <v>333844</v>
      </c>
      <c r="L30" s="12">
        <v>28770</v>
      </c>
      <c r="M30" s="12">
        <f t="shared" si="1"/>
        <v>316110</v>
      </c>
      <c r="N30" s="12">
        <v>396200</v>
      </c>
      <c r="O30" s="14">
        <f t="shared" si="2"/>
        <v>0.79785461887935383</v>
      </c>
      <c r="P30" s="15">
        <v>1875</v>
      </c>
      <c r="Q30" s="16">
        <f t="shared" si="3"/>
        <v>168.59200000000001</v>
      </c>
      <c r="R30" s="17" t="s">
        <v>1348</v>
      </c>
      <c r="S30" s="18">
        <f>ABS(O51-O30)*100</f>
        <v>5.6670417312419952</v>
      </c>
      <c r="T30" s="10" t="s">
        <v>52</v>
      </c>
      <c r="U30" s="10" t="s">
        <v>31</v>
      </c>
      <c r="V30" s="12">
        <v>28770</v>
      </c>
      <c r="W30" s="10" t="s">
        <v>31</v>
      </c>
      <c r="X30" s="10" t="s">
        <v>1349</v>
      </c>
      <c r="Y30" s="10" t="s">
        <v>33</v>
      </c>
      <c r="Z30" s="10">
        <v>98</v>
      </c>
    </row>
    <row r="31" spans="1:26" x14ac:dyDescent="0.3">
      <c r="A31" s="56" t="s">
        <v>1348</v>
      </c>
      <c r="B31" s="19" t="s">
        <v>1390</v>
      </c>
      <c r="C31" s="19" t="s">
        <v>1391</v>
      </c>
      <c r="D31" s="20">
        <v>45408</v>
      </c>
      <c r="E31" s="21">
        <v>374990</v>
      </c>
      <c r="F31" s="19" t="s">
        <v>27</v>
      </c>
      <c r="G31" s="19" t="s">
        <v>28</v>
      </c>
      <c r="H31" s="21">
        <v>374990</v>
      </c>
      <c r="I31" s="21">
        <v>25900</v>
      </c>
      <c r="J31" s="22">
        <f t="shared" si="0"/>
        <v>6.9068508493559833</v>
      </c>
      <c r="K31" s="21">
        <v>361579</v>
      </c>
      <c r="L31" s="21">
        <v>28770</v>
      </c>
      <c r="M31" s="21">
        <f t="shared" si="1"/>
        <v>346220</v>
      </c>
      <c r="N31" s="21">
        <v>432219</v>
      </c>
      <c r="O31" s="23">
        <f t="shared" si="2"/>
        <v>0.80102910792908222</v>
      </c>
      <c r="P31" s="24">
        <v>2266</v>
      </c>
      <c r="Q31" s="25">
        <f t="shared" si="3"/>
        <v>152.78905560458958</v>
      </c>
      <c r="R31" s="26" t="s">
        <v>1348</v>
      </c>
      <c r="S31" s="27">
        <f>ABS(O65-O31)*100</f>
        <v>80.102910792908219</v>
      </c>
      <c r="T31" s="19" t="s">
        <v>52</v>
      </c>
      <c r="U31" s="19" t="s">
        <v>36</v>
      </c>
      <c r="V31" s="21">
        <v>28770</v>
      </c>
      <c r="W31" s="19" t="s">
        <v>31</v>
      </c>
      <c r="X31" s="19" t="s">
        <v>1349</v>
      </c>
      <c r="Y31" s="19" t="s">
        <v>33</v>
      </c>
      <c r="Z31" s="19">
        <v>97</v>
      </c>
    </row>
    <row r="32" spans="1:26" x14ac:dyDescent="0.3">
      <c r="A32" s="55" t="s">
        <v>1348</v>
      </c>
      <c r="B32" s="10" t="s">
        <v>1368</v>
      </c>
      <c r="C32" s="10" t="s">
        <v>1369</v>
      </c>
      <c r="D32" s="11">
        <v>45042</v>
      </c>
      <c r="E32" s="12">
        <v>317990</v>
      </c>
      <c r="F32" s="10" t="s">
        <v>27</v>
      </c>
      <c r="G32" s="10" t="s">
        <v>28</v>
      </c>
      <c r="H32" s="12">
        <v>317990</v>
      </c>
      <c r="I32" s="12">
        <v>109800</v>
      </c>
      <c r="J32" s="13">
        <f t="shared" si="0"/>
        <v>34.529387716594862</v>
      </c>
      <c r="K32" s="12">
        <v>306268</v>
      </c>
      <c r="L32" s="12">
        <v>28770</v>
      </c>
      <c r="M32" s="12">
        <f t="shared" si="1"/>
        <v>289220</v>
      </c>
      <c r="N32" s="12">
        <v>360387</v>
      </c>
      <c r="O32" s="14">
        <f t="shared" si="2"/>
        <v>0.80252617325264231</v>
      </c>
      <c r="P32" s="15">
        <v>1819</v>
      </c>
      <c r="Q32" s="16">
        <f t="shared" si="3"/>
        <v>158.99945024738867</v>
      </c>
      <c r="R32" s="17" t="s">
        <v>1348</v>
      </c>
      <c r="S32" s="18">
        <f>ABS(O77-O32)*100</f>
        <v>80.252617325264225</v>
      </c>
      <c r="T32" s="10" t="s">
        <v>52</v>
      </c>
      <c r="U32" s="10" t="s">
        <v>36</v>
      </c>
      <c r="V32" s="12">
        <v>28770</v>
      </c>
      <c r="W32" s="10" t="s">
        <v>31</v>
      </c>
      <c r="X32" s="10" t="s">
        <v>1349</v>
      </c>
      <c r="Y32" s="10" t="s">
        <v>33</v>
      </c>
      <c r="Z32" s="10">
        <v>96</v>
      </c>
    </row>
    <row r="33" spans="1:26" x14ac:dyDescent="0.3">
      <c r="A33" s="56" t="s">
        <v>1348</v>
      </c>
      <c r="B33" s="19" t="s">
        <v>1422</v>
      </c>
      <c r="C33" s="19" t="s">
        <v>1423</v>
      </c>
      <c r="D33" s="20">
        <v>45583</v>
      </c>
      <c r="E33" s="21">
        <v>335990</v>
      </c>
      <c r="F33" s="19" t="s">
        <v>27</v>
      </c>
      <c r="G33" s="19" t="s">
        <v>28</v>
      </c>
      <c r="H33" s="21">
        <v>335990</v>
      </c>
      <c r="I33" s="21">
        <v>13000</v>
      </c>
      <c r="J33" s="22">
        <f t="shared" si="0"/>
        <v>3.8691627727015683</v>
      </c>
      <c r="K33" s="21">
        <v>322930</v>
      </c>
      <c r="L33" s="21">
        <v>28770</v>
      </c>
      <c r="M33" s="21">
        <f t="shared" si="1"/>
        <v>307220</v>
      </c>
      <c r="N33" s="21">
        <v>382025</v>
      </c>
      <c r="O33" s="23">
        <f t="shared" si="2"/>
        <v>0.80418820757803811</v>
      </c>
      <c r="P33" s="24">
        <v>1915</v>
      </c>
      <c r="Q33" s="25">
        <f t="shared" si="3"/>
        <v>160.42819843342036</v>
      </c>
      <c r="R33" s="26" t="s">
        <v>1348</v>
      </c>
      <c r="S33" s="27">
        <f>ABS(O51-O33)*100</f>
        <v>5.0336828613735669</v>
      </c>
      <c r="T33" s="19" t="s">
        <v>52</v>
      </c>
      <c r="U33" s="19" t="s">
        <v>31</v>
      </c>
      <c r="V33" s="21">
        <v>28770</v>
      </c>
      <c r="W33" s="19" t="s">
        <v>31</v>
      </c>
      <c r="X33" s="19" t="s">
        <v>1349</v>
      </c>
      <c r="Y33" s="19" t="s">
        <v>33</v>
      </c>
      <c r="Z33" s="19">
        <v>98</v>
      </c>
    </row>
    <row r="34" spans="1:26" x14ac:dyDescent="0.3">
      <c r="A34" s="56" t="s">
        <v>1348</v>
      </c>
      <c r="B34" s="19" t="s">
        <v>1444</v>
      </c>
      <c r="C34" s="19" t="s">
        <v>1445</v>
      </c>
      <c r="D34" s="20">
        <v>45457</v>
      </c>
      <c r="E34" s="21">
        <v>410000</v>
      </c>
      <c r="F34" s="19" t="s">
        <v>69</v>
      </c>
      <c r="G34" s="19" t="s">
        <v>28</v>
      </c>
      <c r="H34" s="21">
        <v>410000</v>
      </c>
      <c r="I34" s="21">
        <v>184000</v>
      </c>
      <c r="J34" s="22">
        <f t="shared" ref="J34:J54" si="4">I34/H34*100</f>
        <v>44.878048780487809</v>
      </c>
      <c r="K34" s="21">
        <v>390565</v>
      </c>
      <c r="L34" s="21">
        <v>33550</v>
      </c>
      <c r="M34" s="21">
        <f t="shared" ref="M34:M54" si="5">H34-L34</f>
        <v>376450</v>
      </c>
      <c r="N34" s="21">
        <v>463655</v>
      </c>
      <c r="O34" s="23">
        <f t="shared" ref="O34:O54" si="6">M34/N34</f>
        <v>0.81191834445870315</v>
      </c>
      <c r="P34" s="24">
        <v>2658</v>
      </c>
      <c r="Q34" s="25">
        <f t="shared" ref="Q34:Q54" si="7">M34/P34</f>
        <v>141.62904439428141</v>
      </c>
      <c r="R34" s="26" t="s">
        <v>1348</v>
      </c>
      <c r="S34" s="27">
        <f>ABS(O41-O34)*100</f>
        <v>1.1657752189379811</v>
      </c>
      <c r="T34" s="19" t="s">
        <v>52</v>
      </c>
      <c r="U34" s="19" t="s">
        <v>36</v>
      </c>
      <c r="V34" s="21">
        <v>29990</v>
      </c>
      <c r="W34" s="19" t="s">
        <v>31</v>
      </c>
      <c r="X34" s="19" t="s">
        <v>1349</v>
      </c>
      <c r="Y34" s="19" t="s">
        <v>33</v>
      </c>
      <c r="Z34" s="19">
        <v>91</v>
      </c>
    </row>
    <row r="35" spans="1:26" x14ac:dyDescent="0.3">
      <c r="A35" s="56" t="s">
        <v>1348</v>
      </c>
      <c r="B35" s="19" t="s">
        <v>1438</v>
      </c>
      <c r="C35" s="19" t="s">
        <v>1439</v>
      </c>
      <c r="D35" s="20">
        <v>45408</v>
      </c>
      <c r="E35" s="21">
        <v>328490</v>
      </c>
      <c r="F35" s="19" t="s">
        <v>27</v>
      </c>
      <c r="G35" s="19" t="s">
        <v>28</v>
      </c>
      <c r="H35" s="21">
        <v>328490</v>
      </c>
      <c r="I35" s="21">
        <v>67000</v>
      </c>
      <c r="J35" s="22">
        <f t="shared" si="4"/>
        <v>20.396359097689427</v>
      </c>
      <c r="K35" s="21">
        <v>311798</v>
      </c>
      <c r="L35" s="21">
        <v>29866</v>
      </c>
      <c r="M35" s="21">
        <f t="shared" si="5"/>
        <v>298624</v>
      </c>
      <c r="N35" s="21">
        <v>366145</v>
      </c>
      <c r="O35" s="23">
        <f t="shared" si="6"/>
        <v>0.81558945226617874</v>
      </c>
      <c r="P35" s="24">
        <v>1856</v>
      </c>
      <c r="Q35" s="25">
        <f t="shared" si="7"/>
        <v>160.89655172413794</v>
      </c>
      <c r="R35" s="26" t="s">
        <v>1348</v>
      </c>
      <c r="S35" s="27">
        <f>ABS(O45-O35)*100</f>
        <v>1.7290363535931608</v>
      </c>
      <c r="T35" s="19" t="s">
        <v>52</v>
      </c>
      <c r="U35" s="19" t="s">
        <v>36</v>
      </c>
      <c r="V35" s="21">
        <v>29866</v>
      </c>
      <c r="W35" s="19" t="s">
        <v>31</v>
      </c>
      <c r="X35" s="19" t="s">
        <v>1349</v>
      </c>
      <c r="Y35" s="19" t="s">
        <v>33</v>
      </c>
      <c r="Z35" s="19">
        <v>97</v>
      </c>
    </row>
    <row r="36" spans="1:26" x14ac:dyDescent="0.3">
      <c r="A36" s="55" t="s">
        <v>1348</v>
      </c>
      <c r="B36" s="10" t="s">
        <v>1432</v>
      </c>
      <c r="C36" s="10" t="s">
        <v>1433</v>
      </c>
      <c r="D36" s="11">
        <v>45590</v>
      </c>
      <c r="E36" s="12">
        <v>360880</v>
      </c>
      <c r="F36" s="10" t="s">
        <v>27</v>
      </c>
      <c r="G36" s="10" t="s">
        <v>28</v>
      </c>
      <c r="H36" s="12">
        <v>360880</v>
      </c>
      <c r="I36" s="12">
        <v>13000</v>
      </c>
      <c r="J36" s="13">
        <f t="shared" si="4"/>
        <v>3.6023054755043229</v>
      </c>
      <c r="K36" s="12">
        <v>341382</v>
      </c>
      <c r="L36" s="12">
        <v>28770</v>
      </c>
      <c r="M36" s="12">
        <f t="shared" si="5"/>
        <v>332110</v>
      </c>
      <c r="N36" s="12">
        <v>405989</v>
      </c>
      <c r="O36" s="14">
        <f t="shared" si="6"/>
        <v>0.81802708940390012</v>
      </c>
      <c r="P36" s="15">
        <v>2100</v>
      </c>
      <c r="Q36" s="16">
        <f t="shared" si="7"/>
        <v>158.14761904761906</v>
      </c>
      <c r="R36" s="17" t="s">
        <v>1348</v>
      </c>
      <c r="S36" s="18">
        <f>ABS(O49-O36)*100</f>
        <v>3.2214666034002581</v>
      </c>
      <c r="T36" s="10" t="s">
        <v>52</v>
      </c>
      <c r="U36" s="10" t="s">
        <v>31</v>
      </c>
      <c r="V36" s="12">
        <v>28770</v>
      </c>
      <c r="W36" s="10" t="s">
        <v>31</v>
      </c>
      <c r="X36" s="10" t="s">
        <v>1349</v>
      </c>
      <c r="Y36" s="10" t="s">
        <v>33</v>
      </c>
      <c r="Z36" s="10">
        <v>98</v>
      </c>
    </row>
    <row r="37" spans="1:26" x14ac:dyDescent="0.3">
      <c r="A37" s="55" t="s">
        <v>1348</v>
      </c>
      <c r="B37" s="10" t="s">
        <v>1400</v>
      </c>
      <c r="C37" s="10" t="s">
        <v>1401</v>
      </c>
      <c r="D37" s="11">
        <v>45499</v>
      </c>
      <c r="E37" s="12">
        <v>359990</v>
      </c>
      <c r="F37" s="10" t="s">
        <v>27</v>
      </c>
      <c r="G37" s="10" t="s">
        <v>28</v>
      </c>
      <c r="H37" s="12">
        <v>359990</v>
      </c>
      <c r="I37" s="12">
        <v>13000</v>
      </c>
      <c r="J37" s="13">
        <f t="shared" si="4"/>
        <v>3.6112114225395149</v>
      </c>
      <c r="K37" s="12">
        <v>339955</v>
      </c>
      <c r="L37" s="12">
        <v>28770</v>
      </c>
      <c r="M37" s="12">
        <f t="shared" si="5"/>
        <v>331220</v>
      </c>
      <c r="N37" s="12">
        <v>404136</v>
      </c>
      <c r="O37" s="14">
        <f t="shared" si="6"/>
        <v>0.81957558841578082</v>
      </c>
      <c r="P37" s="15">
        <v>2100</v>
      </c>
      <c r="Q37" s="16">
        <f t="shared" si="7"/>
        <v>157.72380952380954</v>
      </c>
      <c r="R37" s="17" t="s">
        <v>1348</v>
      </c>
      <c r="S37" s="18">
        <f>ABS(O66-O37)*100</f>
        <v>81.957558841578077</v>
      </c>
      <c r="T37" s="10" t="s">
        <v>52</v>
      </c>
      <c r="U37" s="10" t="s">
        <v>36</v>
      </c>
      <c r="V37" s="12">
        <v>28770</v>
      </c>
      <c r="W37" s="10" t="s">
        <v>31</v>
      </c>
      <c r="X37" s="10" t="s">
        <v>1349</v>
      </c>
      <c r="Y37" s="10" t="s">
        <v>33</v>
      </c>
      <c r="Z37" s="10">
        <v>98</v>
      </c>
    </row>
    <row r="38" spans="1:26" x14ac:dyDescent="0.3">
      <c r="A38" s="56" t="s">
        <v>1348</v>
      </c>
      <c r="B38" s="19" t="s">
        <v>1398</v>
      </c>
      <c r="C38" s="19" t="s">
        <v>1399</v>
      </c>
      <c r="D38" s="20">
        <v>45408</v>
      </c>
      <c r="E38" s="21">
        <v>337990</v>
      </c>
      <c r="F38" s="19" t="s">
        <v>27</v>
      </c>
      <c r="G38" s="19" t="s">
        <v>28</v>
      </c>
      <c r="H38" s="21">
        <v>337990</v>
      </c>
      <c r="I38" s="21">
        <v>25300</v>
      </c>
      <c r="J38" s="22">
        <f t="shared" si="4"/>
        <v>7.4854285629752351</v>
      </c>
      <c r="K38" s="21">
        <v>318373</v>
      </c>
      <c r="L38" s="21">
        <v>35346</v>
      </c>
      <c r="M38" s="21">
        <f t="shared" si="5"/>
        <v>302644</v>
      </c>
      <c r="N38" s="21">
        <v>367567</v>
      </c>
      <c r="O38" s="23">
        <f t="shared" si="6"/>
        <v>0.82337097726400899</v>
      </c>
      <c r="P38" s="24">
        <v>1875</v>
      </c>
      <c r="Q38" s="25">
        <f t="shared" si="7"/>
        <v>161.41013333333333</v>
      </c>
      <c r="R38" s="26" t="s">
        <v>1348</v>
      </c>
      <c r="S38" s="27">
        <f>ABS(O68-O38)*100</f>
        <v>82.337097726400899</v>
      </c>
      <c r="T38" s="19" t="s">
        <v>52</v>
      </c>
      <c r="U38" s="19" t="s">
        <v>36</v>
      </c>
      <c r="V38" s="21">
        <v>35346</v>
      </c>
      <c r="W38" s="19" t="s">
        <v>31</v>
      </c>
      <c r="X38" s="19" t="s">
        <v>1349</v>
      </c>
      <c r="Y38" s="19" t="s">
        <v>33</v>
      </c>
      <c r="Z38" s="19">
        <v>97</v>
      </c>
    </row>
    <row r="39" spans="1:26" x14ac:dyDescent="0.3">
      <c r="A39" s="56" t="s">
        <v>1348</v>
      </c>
      <c r="B39" s="19" t="s">
        <v>1428</v>
      </c>
      <c r="C39" s="19" t="s">
        <v>1429</v>
      </c>
      <c r="D39" s="20">
        <v>45562</v>
      </c>
      <c r="E39" s="21">
        <v>364990</v>
      </c>
      <c r="F39" s="19" t="s">
        <v>27</v>
      </c>
      <c r="G39" s="19" t="s">
        <v>28</v>
      </c>
      <c r="H39" s="21">
        <v>364990</v>
      </c>
      <c r="I39" s="21">
        <v>13000</v>
      </c>
      <c r="J39" s="22">
        <f t="shared" si="4"/>
        <v>3.5617414175730842</v>
      </c>
      <c r="K39" s="21">
        <v>343167</v>
      </c>
      <c r="L39" s="21">
        <v>28770</v>
      </c>
      <c r="M39" s="21">
        <f t="shared" si="5"/>
        <v>336220</v>
      </c>
      <c r="N39" s="21">
        <v>408307</v>
      </c>
      <c r="O39" s="23">
        <f t="shared" si="6"/>
        <v>0.82344902242675244</v>
      </c>
      <c r="P39" s="24">
        <v>2100</v>
      </c>
      <c r="Q39" s="25">
        <f t="shared" si="7"/>
        <v>160.10476190476192</v>
      </c>
      <c r="R39" s="26" t="s">
        <v>1348</v>
      </c>
      <c r="S39" s="27">
        <f>ABS(O54-O39)*100</f>
        <v>14.367877879642011</v>
      </c>
      <c r="T39" s="19" t="s">
        <v>52</v>
      </c>
      <c r="U39" s="19" t="s">
        <v>36</v>
      </c>
      <c r="V39" s="21">
        <v>28770</v>
      </c>
      <c r="W39" s="19" t="s">
        <v>31</v>
      </c>
      <c r="X39" s="19" t="s">
        <v>1349</v>
      </c>
      <c r="Y39" s="19" t="s">
        <v>33</v>
      </c>
      <c r="Z39" s="19">
        <v>98</v>
      </c>
    </row>
    <row r="40" spans="1:26" x14ac:dyDescent="0.3">
      <c r="A40" s="55" t="s">
        <v>1348</v>
      </c>
      <c r="B40" s="10" t="s">
        <v>1448</v>
      </c>
      <c r="C40" s="10" t="s">
        <v>1449</v>
      </c>
      <c r="D40" s="11">
        <v>45236</v>
      </c>
      <c r="E40" s="12">
        <v>324490</v>
      </c>
      <c r="F40" s="10" t="s">
        <v>27</v>
      </c>
      <c r="G40" s="10" t="s">
        <v>28</v>
      </c>
      <c r="H40" s="12">
        <v>324490</v>
      </c>
      <c r="I40" s="12">
        <v>60900</v>
      </c>
      <c r="J40" s="13">
        <f t="shared" si="4"/>
        <v>18.767912724583191</v>
      </c>
      <c r="K40" s="12">
        <v>305382</v>
      </c>
      <c r="L40" s="12">
        <v>30551</v>
      </c>
      <c r="M40" s="12">
        <f t="shared" si="5"/>
        <v>293939</v>
      </c>
      <c r="N40" s="12">
        <v>356923</v>
      </c>
      <c r="O40" s="14">
        <f t="shared" si="6"/>
        <v>0.82353616886555359</v>
      </c>
      <c r="P40" s="15">
        <v>1828</v>
      </c>
      <c r="Q40" s="16">
        <f t="shared" si="7"/>
        <v>160.79814004376368</v>
      </c>
      <c r="R40" s="17" t="s">
        <v>1348</v>
      </c>
      <c r="S40" s="18">
        <f>ABS(O45-O40)*100</f>
        <v>0.93436469365567598</v>
      </c>
      <c r="T40" s="10" t="s">
        <v>52</v>
      </c>
      <c r="U40" s="10" t="s">
        <v>36</v>
      </c>
      <c r="V40" s="12">
        <v>30551</v>
      </c>
      <c r="W40" s="10" t="s">
        <v>31</v>
      </c>
      <c r="X40" s="10" t="s">
        <v>1349</v>
      </c>
      <c r="Y40" s="10" t="s">
        <v>33</v>
      </c>
      <c r="Z40" s="10">
        <v>96</v>
      </c>
    </row>
    <row r="41" spans="1:26" x14ac:dyDescent="0.3">
      <c r="A41" s="55" t="s">
        <v>1348</v>
      </c>
      <c r="B41" s="10" t="s">
        <v>1424</v>
      </c>
      <c r="C41" s="10" t="s">
        <v>1425</v>
      </c>
      <c r="D41" s="11">
        <v>45566</v>
      </c>
      <c r="E41" s="12">
        <v>364990</v>
      </c>
      <c r="F41" s="10" t="s">
        <v>27</v>
      </c>
      <c r="G41" s="10" t="s">
        <v>28</v>
      </c>
      <c r="H41" s="12">
        <v>364990</v>
      </c>
      <c r="I41" s="12">
        <v>13000</v>
      </c>
      <c r="J41" s="13">
        <f t="shared" si="4"/>
        <v>3.5617414175730842</v>
      </c>
      <c r="K41" s="12">
        <v>343118</v>
      </c>
      <c r="L41" s="12">
        <v>28770</v>
      </c>
      <c r="M41" s="12">
        <f t="shared" si="5"/>
        <v>336220</v>
      </c>
      <c r="N41" s="12">
        <v>408244</v>
      </c>
      <c r="O41" s="14">
        <f t="shared" si="6"/>
        <v>0.82357609664808296</v>
      </c>
      <c r="P41" s="15">
        <v>2100</v>
      </c>
      <c r="Q41" s="16">
        <f t="shared" si="7"/>
        <v>160.10476190476192</v>
      </c>
      <c r="R41" s="17" t="s">
        <v>1348</v>
      </c>
      <c r="S41" s="18">
        <f>ABS(O58-O41)*100</f>
        <v>82.357609664808294</v>
      </c>
      <c r="T41" s="10" t="s">
        <v>52</v>
      </c>
      <c r="U41" s="10" t="s">
        <v>36</v>
      </c>
      <c r="V41" s="12">
        <v>28770</v>
      </c>
      <c r="W41" s="10" t="s">
        <v>31</v>
      </c>
      <c r="X41" s="10" t="s">
        <v>1349</v>
      </c>
      <c r="Y41" s="10" t="s">
        <v>33</v>
      </c>
      <c r="Z41" s="10">
        <v>98</v>
      </c>
    </row>
    <row r="42" spans="1:26" x14ac:dyDescent="0.3">
      <c r="A42" s="56" t="s">
        <v>1348</v>
      </c>
      <c r="B42" s="19" t="s">
        <v>1404</v>
      </c>
      <c r="C42" s="19" t="s">
        <v>1405</v>
      </c>
      <c r="D42" s="20">
        <v>45551</v>
      </c>
      <c r="E42" s="21">
        <v>348990</v>
      </c>
      <c r="F42" s="19" t="s">
        <v>27</v>
      </c>
      <c r="G42" s="19" t="s">
        <v>28</v>
      </c>
      <c r="H42" s="21">
        <v>348990</v>
      </c>
      <c r="I42" s="21">
        <v>13000</v>
      </c>
      <c r="J42" s="22">
        <f t="shared" si="4"/>
        <v>3.7250351012923004</v>
      </c>
      <c r="K42" s="21">
        <v>327567</v>
      </c>
      <c r="L42" s="21">
        <v>28770</v>
      </c>
      <c r="M42" s="21">
        <f t="shared" si="5"/>
        <v>320220</v>
      </c>
      <c r="N42" s="21">
        <v>388048</v>
      </c>
      <c r="O42" s="23">
        <f t="shared" si="6"/>
        <v>0.825207190862986</v>
      </c>
      <c r="P42" s="24">
        <v>1855</v>
      </c>
      <c r="Q42" s="25">
        <f t="shared" si="7"/>
        <v>172.62533692722371</v>
      </c>
      <c r="R42" s="26" t="s">
        <v>1348</v>
      </c>
      <c r="S42" s="27">
        <f>ABS(O69-O42)*100</f>
        <v>82.520719086298598</v>
      </c>
      <c r="T42" s="19" t="s">
        <v>52</v>
      </c>
      <c r="U42" s="19" t="s">
        <v>36</v>
      </c>
      <c r="V42" s="21">
        <v>28770</v>
      </c>
      <c r="W42" s="19" t="s">
        <v>31</v>
      </c>
      <c r="X42" s="19" t="s">
        <v>1349</v>
      </c>
      <c r="Y42" s="19" t="s">
        <v>33</v>
      </c>
      <c r="Z42" s="19">
        <v>98</v>
      </c>
    </row>
    <row r="43" spans="1:26" x14ac:dyDescent="0.3">
      <c r="A43" s="55" t="s">
        <v>1348</v>
      </c>
      <c r="B43" s="10" t="s">
        <v>1384</v>
      </c>
      <c r="C43" s="10" t="s">
        <v>1385</v>
      </c>
      <c r="D43" s="11">
        <v>45434</v>
      </c>
      <c r="E43" s="12">
        <v>355990</v>
      </c>
      <c r="F43" s="10" t="s">
        <v>27</v>
      </c>
      <c r="G43" s="10" t="s">
        <v>28</v>
      </c>
      <c r="H43" s="12">
        <v>355990</v>
      </c>
      <c r="I43" s="12">
        <v>20900</v>
      </c>
      <c r="J43" s="13">
        <f t="shared" si="4"/>
        <v>5.8709514312199786</v>
      </c>
      <c r="K43" s="12">
        <v>331958</v>
      </c>
      <c r="L43" s="12">
        <v>28770</v>
      </c>
      <c r="M43" s="12">
        <f t="shared" si="5"/>
        <v>327220</v>
      </c>
      <c r="N43" s="12">
        <v>393750</v>
      </c>
      <c r="O43" s="14">
        <f t="shared" si="6"/>
        <v>0.83103492063492068</v>
      </c>
      <c r="P43" s="15">
        <v>1925</v>
      </c>
      <c r="Q43" s="16">
        <f t="shared" si="7"/>
        <v>169.98441558441559</v>
      </c>
      <c r="R43" s="17" t="s">
        <v>1348</v>
      </c>
      <c r="S43" s="18">
        <f>ABS(O80-O43)*100</f>
        <v>83.10349206349207</v>
      </c>
      <c r="T43" s="10" t="s">
        <v>52</v>
      </c>
      <c r="U43" s="10" t="s">
        <v>36</v>
      </c>
      <c r="V43" s="12">
        <v>28770</v>
      </c>
      <c r="W43" s="10" t="s">
        <v>31</v>
      </c>
      <c r="X43" s="10" t="s">
        <v>1349</v>
      </c>
      <c r="Y43" s="10" t="s">
        <v>33</v>
      </c>
      <c r="Z43" s="10">
        <v>97</v>
      </c>
    </row>
    <row r="44" spans="1:26" x14ac:dyDescent="0.3">
      <c r="A44" s="55" t="s">
        <v>1348</v>
      </c>
      <c r="B44" s="10" t="s">
        <v>1434</v>
      </c>
      <c r="C44" s="10" t="s">
        <v>1435</v>
      </c>
      <c r="D44" s="11">
        <v>45485</v>
      </c>
      <c r="E44" s="12">
        <v>332000</v>
      </c>
      <c r="F44" s="10" t="s">
        <v>27</v>
      </c>
      <c r="G44" s="10" t="s">
        <v>28</v>
      </c>
      <c r="H44" s="12">
        <v>332000</v>
      </c>
      <c r="I44" s="12">
        <v>146100</v>
      </c>
      <c r="J44" s="13">
        <f t="shared" si="4"/>
        <v>44.006024096385545</v>
      </c>
      <c r="K44" s="12">
        <v>309266</v>
      </c>
      <c r="L44" s="12">
        <v>28770</v>
      </c>
      <c r="M44" s="12">
        <f t="shared" si="5"/>
        <v>303230</v>
      </c>
      <c r="N44" s="12">
        <v>364280</v>
      </c>
      <c r="O44" s="14">
        <f t="shared" si="6"/>
        <v>0.83240913582958165</v>
      </c>
      <c r="P44" s="15">
        <v>1877</v>
      </c>
      <c r="Q44" s="16">
        <f t="shared" si="7"/>
        <v>161.55034629728289</v>
      </c>
      <c r="R44" s="17" t="s">
        <v>1348</v>
      </c>
      <c r="S44" s="18">
        <f>ABS(O56-O44)*100</f>
        <v>4.0310981319704009</v>
      </c>
      <c r="T44" s="10" t="s">
        <v>52</v>
      </c>
      <c r="U44" s="10" t="s">
        <v>36</v>
      </c>
      <c r="V44" s="12">
        <v>28770</v>
      </c>
      <c r="W44" s="10" t="s">
        <v>31</v>
      </c>
      <c r="X44" s="10" t="s">
        <v>1349</v>
      </c>
      <c r="Y44" s="10" t="s">
        <v>33</v>
      </c>
      <c r="Z44" s="10">
        <v>96</v>
      </c>
    </row>
    <row r="45" spans="1:26" x14ac:dyDescent="0.3">
      <c r="A45" s="55" t="s">
        <v>1348</v>
      </c>
      <c r="B45" s="10" t="s">
        <v>1418</v>
      </c>
      <c r="C45" s="10" t="s">
        <v>1419</v>
      </c>
      <c r="D45" s="11">
        <v>45533</v>
      </c>
      <c r="E45" s="12">
        <v>366990</v>
      </c>
      <c r="F45" s="10" t="s">
        <v>27</v>
      </c>
      <c r="G45" s="10" t="s">
        <v>28</v>
      </c>
      <c r="H45" s="12">
        <v>366990</v>
      </c>
      <c r="I45" s="12">
        <v>13000</v>
      </c>
      <c r="J45" s="13">
        <f t="shared" si="4"/>
        <v>3.5423308537017353</v>
      </c>
      <c r="K45" s="12">
        <v>341456</v>
      </c>
      <c r="L45" s="12">
        <v>28770</v>
      </c>
      <c r="M45" s="12">
        <f t="shared" si="5"/>
        <v>338220</v>
      </c>
      <c r="N45" s="12">
        <v>406085</v>
      </c>
      <c r="O45" s="14">
        <f t="shared" si="6"/>
        <v>0.83287981580211035</v>
      </c>
      <c r="P45" s="15">
        <v>2086</v>
      </c>
      <c r="Q45" s="16">
        <f t="shared" si="7"/>
        <v>162.13806327900286</v>
      </c>
      <c r="R45" s="17" t="s">
        <v>1348</v>
      </c>
      <c r="S45" s="18">
        <f>ABS(O65-O45)*100</f>
        <v>83.287981580211039</v>
      </c>
      <c r="T45" s="10" t="s">
        <v>52</v>
      </c>
      <c r="U45" s="10" t="s">
        <v>36</v>
      </c>
      <c r="V45" s="12">
        <v>28770</v>
      </c>
      <c r="W45" s="10" t="s">
        <v>31</v>
      </c>
      <c r="X45" s="10" t="s">
        <v>1349</v>
      </c>
      <c r="Y45" s="10" t="s">
        <v>33</v>
      </c>
      <c r="Z45" s="10">
        <v>98</v>
      </c>
    </row>
    <row r="46" spans="1:26" x14ac:dyDescent="0.3">
      <c r="A46" s="56" t="s">
        <v>1348</v>
      </c>
      <c r="B46" s="19" t="s">
        <v>1364</v>
      </c>
      <c r="C46" s="19" t="s">
        <v>1365</v>
      </c>
      <c r="D46" s="20">
        <v>45611</v>
      </c>
      <c r="E46" s="21">
        <v>354490</v>
      </c>
      <c r="F46" s="19" t="s">
        <v>27</v>
      </c>
      <c r="G46" s="19" t="s">
        <v>28</v>
      </c>
      <c r="H46" s="21">
        <v>354490</v>
      </c>
      <c r="I46" s="21">
        <v>13000</v>
      </c>
      <c r="J46" s="22">
        <f t="shared" si="4"/>
        <v>3.6672402606561536</v>
      </c>
      <c r="K46" s="21">
        <v>329721</v>
      </c>
      <c r="L46" s="21">
        <v>28770</v>
      </c>
      <c r="M46" s="21">
        <f t="shared" si="5"/>
        <v>325720</v>
      </c>
      <c r="N46" s="21">
        <v>390845</v>
      </c>
      <c r="O46" s="23">
        <f t="shared" si="6"/>
        <v>0.83337384385114299</v>
      </c>
      <c r="P46" s="24">
        <v>1855</v>
      </c>
      <c r="Q46" s="25">
        <f t="shared" si="7"/>
        <v>175.59029649595686</v>
      </c>
      <c r="R46" s="26" t="s">
        <v>1348</v>
      </c>
      <c r="S46" s="27">
        <f>ABS(O93-O46)*100</f>
        <v>83.337384385114305</v>
      </c>
      <c r="T46" s="19" t="s">
        <v>52</v>
      </c>
      <c r="U46" s="19" t="s">
        <v>31</v>
      </c>
      <c r="V46" s="21">
        <v>28770</v>
      </c>
      <c r="W46" s="19" t="s">
        <v>31</v>
      </c>
      <c r="X46" s="19" t="s">
        <v>1349</v>
      </c>
      <c r="Y46" s="19" t="s">
        <v>33</v>
      </c>
      <c r="Z46" s="19">
        <v>98</v>
      </c>
    </row>
    <row r="47" spans="1:26" x14ac:dyDescent="0.3">
      <c r="A47" s="56" t="s">
        <v>1348</v>
      </c>
      <c r="B47" s="19" t="s">
        <v>1406</v>
      </c>
      <c r="C47" s="19" t="s">
        <v>1407</v>
      </c>
      <c r="D47" s="20">
        <v>45482</v>
      </c>
      <c r="E47" s="21">
        <v>362490</v>
      </c>
      <c r="F47" s="19" t="s">
        <v>27</v>
      </c>
      <c r="G47" s="19" t="s">
        <v>28</v>
      </c>
      <c r="H47" s="21">
        <v>362490</v>
      </c>
      <c r="I47" s="21">
        <v>13000</v>
      </c>
      <c r="J47" s="22">
        <f t="shared" si="4"/>
        <v>3.5863058291263203</v>
      </c>
      <c r="K47" s="21">
        <v>336728</v>
      </c>
      <c r="L47" s="21">
        <v>28770</v>
      </c>
      <c r="M47" s="21">
        <f t="shared" si="5"/>
        <v>333720</v>
      </c>
      <c r="N47" s="21">
        <v>399945</v>
      </c>
      <c r="O47" s="23">
        <f t="shared" si="6"/>
        <v>0.83441473202565353</v>
      </c>
      <c r="P47" s="24">
        <v>2062</v>
      </c>
      <c r="Q47" s="25">
        <f t="shared" si="7"/>
        <v>161.84287099903005</v>
      </c>
      <c r="R47" s="26" t="s">
        <v>1348</v>
      </c>
      <c r="S47" s="27">
        <f>ABS(O73-O47)*100</f>
        <v>83.441473202565348</v>
      </c>
      <c r="T47" s="19" t="s">
        <v>52</v>
      </c>
      <c r="U47" s="19" t="s">
        <v>36</v>
      </c>
      <c r="V47" s="21">
        <v>28770</v>
      </c>
      <c r="W47" s="19" t="s">
        <v>31</v>
      </c>
      <c r="X47" s="19" t="s">
        <v>1349</v>
      </c>
      <c r="Y47" s="19" t="s">
        <v>33</v>
      </c>
      <c r="Z47" s="19">
        <v>98</v>
      </c>
    </row>
    <row r="48" spans="1:26" x14ac:dyDescent="0.3">
      <c r="A48" s="56" t="s">
        <v>1348</v>
      </c>
      <c r="B48" s="19" t="s">
        <v>1372</v>
      </c>
      <c r="C48" s="19" t="s">
        <v>1373</v>
      </c>
      <c r="D48" s="20">
        <v>45317</v>
      </c>
      <c r="E48" s="21">
        <v>299900</v>
      </c>
      <c r="F48" s="19" t="s">
        <v>27</v>
      </c>
      <c r="G48" s="19" t="s">
        <v>28</v>
      </c>
      <c r="H48" s="21">
        <v>299900</v>
      </c>
      <c r="I48" s="21">
        <v>130000</v>
      </c>
      <c r="J48" s="22">
        <f t="shared" si="4"/>
        <v>43.347782594198065</v>
      </c>
      <c r="K48" s="21">
        <v>278123</v>
      </c>
      <c r="L48" s="21">
        <v>28770</v>
      </c>
      <c r="M48" s="21">
        <f t="shared" si="5"/>
        <v>271130</v>
      </c>
      <c r="N48" s="21">
        <v>323835</v>
      </c>
      <c r="O48" s="23">
        <f t="shared" si="6"/>
        <v>0.83724736362653818</v>
      </c>
      <c r="P48" s="24">
        <v>1754</v>
      </c>
      <c r="Q48" s="25">
        <f t="shared" si="7"/>
        <v>154.57810718358039</v>
      </c>
      <c r="R48" s="26" t="s">
        <v>1348</v>
      </c>
      <c r="S48" s="27">
        <f>ABS(O91-O48)*100</f>
        <v>83.724736362653815</v>
      </c>
      <c r="T48" s="19" t="s">
        <v>52</v>
      </c>
      <c r="U48" s="19" t="s">
        <v>36</v>
      </c>
      <c r="V48" s="21">
        <v>28770</v>
      </c>
      <c r="W48" s="19" t="s">
        <v>31</v>
      </c>
      <c r="X48" s="19" t="s">
        <v>1349</v>
      </c>
      <c r="Y48" s="19" t="s">
        <v>33</v>
      </c>
      <c r="Z48" s="19">
        <v>85</v>
      </c>
    </row>
    <row r="49" spans="1:26" x14ac:dyDescent="0.3">
      <c r="A49" s="55" t="s">
        <v>1348</v>
      </c>
      <c r="B49" s="10" t="s">
        <v>1450</v>
      </c>
      <c r="C49" s="10" t="s">
        <v>1451</v>
      </c>
      <c r="D49" s="11">
        <v>45547</v>
      </c>
      <c r="E49" s="12">
        <v>375000</v>
      </c>
      <c r="F49" s="10" t="s">
        <v>27</v>
      </c>
      <c r="G49" s="10" t="s">
        <v>28</v>
      </c>
      <c r="H49" s="12">
        <v>375000</v>
      </c>
      <c r="I49" s="12">
        <v>161700</v>
      </c>
      <c r="J49" s="13">
        <f t="shared" si="4"/>
        <v>43.120000000000005</v>
      </c>
      <c r="K49" s="12">
        <v>343552</v>
      </c>
      <c r="L49" s="12">
        <v>41769</v>
      </c>
      <c r="M49" s="12">
        <f t="shared" si="5"/>
        <v>333231</v>
      </c>
      <c r="N49" s="12">
        <v>391925</v>
      </c>
      <c r="O49" s="14">
        <f t="shared" si="6"/>
        <v>0.8502417554379027</v>
      </c>
      <c r="P49" s="15">
        <v>2362</v>
      </c>
      <c r="Q49" s="16">
        <f t="shared" si="7"/>
        <v>141.08001693480102</v>
      </c>
      <c r="R49" s="17" t="s">
        <v>1348</v>
      </c>
      <c r="S49" s="18">
        <f>ABS(O53-O49)*100</f>
        <v>2.3020356052676161</v>
      </c>
      <c r="T49" s="10" t="s">
        <v>52</v>
      </c>
      <c r="U49" s="10" t="s">
        <v>36</v>
      </c>
      <c r="V49" s="12">
        <v>41769</v>
      </c>
      <c r="W49" s="10" t="s">
        <v>31</v>
      </c>
      <c r="X49" s="10" t="s">
        <v>1349</v>
      </c>
      <c r="Y49" s="10" t="s">
        <v>33</v>
      </c>
      <c r="Z49" s="10">
        <v>84</v>
      </c>
    </row>
    <row r="50" spans="1:26" x14ac:dyDescent="0.3">
      <c r="A50" s="55" t="s">
        <v>1348</v>
      </c>
      <c r="B50" s="10" t="s">
        <v>1378</v>
      </c>
      <c r="C50" s="10" t="s">
        <v>1379</v>
      </c>
      <c r="D50" s="11">
        <v>45523</v>
      </c>
      <c r="E50" s="12">
        <v>344000</v>
      </c>
      <c r="F50" s="10" t="s">
        <v>27</v>
      </c>
      <c r="G50" s="10" t="s">
        <v>28</v>
      </c>
      <c r="H50" s="12">
        <v>344000</v>
      </c>
      <c r="I50" s="12">
        <v>70700</v>
      </c>
      <c r="J50" s="13">
        <f t="shared" si="4"/>
        <v>20.552325581395348</v>
      </c>
      <c r="K50" s="12">
        <v>313311</v>
      </c>
      <c r="L50" s="12">
        <v>31784</v>
      </c>
      <c r="M50" s="12">
        <f t="shared" si="5"/>
        <v>312216</v>
      </c>
      <c r="N50" s="12">
        <v>365619</v>
      </c>
      <c r="O50" s="14">
        <f t="shared" si="6"/>
        <v>0.85393811590754309</v>
      </c>
      <c r="P50" s="15">
        <v>1877</v>
      </c>
      <c r="Q50" s="16">
        <f t="shared" si="7"/>
        <v>166.33777304208843</v>
      </c>
      <c r="R50" s="17" t="s">
        <v>1348</v>
      </c>
      <c r="S50" s="18">
        <f>ABS(O90-O50)*100</f>
        <v>85.393811590754311</v>
      </c>
      <c r="T50" s="10" t="s">
        <v>52</v>
      </c>
      <c r="U50" s="10" t="s">
        <v>36</v>
      </c>
      <c r="V50" s="12">
        <v>31784</v>
      </c>
      <c r="W50" s="10" t="s">
        <v>31</v>
      </c>
      <c r="X50" s="10" t="s">
        <v>1349</v>
      </c>
      <c r="Y50" s="10" t="s">
        <v>33</v>
      </c>
      <c r="Z50" s="10">
        <v>97</v>
      </c>
    </row>
    <row r="51" spans="1:26" x14ac:dyDescent="0.3">
      <c r="A51" s="55" t="s">
        <v>1348</v>
      </c>
      <c r="B51" s="10" t="s">
        <v>1410</v>
      </c>
      <c r="C51" s="10" t="s">
        <v>1411</v>
      </c>
      <c r="D51" s="11">
        <v>45534</v>
      </c>
      <c r="E51" s="12">
        <v>349880</v>
      </c>
      <c r="F51" s="10" t="s">
        <v>27</v>
      </c>
      <c r="G51" s="10" t="s">
        <v>28</v>
      </c>
      <c r="H51" s="12">
        <v>349880</v>
      </c>
      <c r="I51" s="12">
        <v>13000</v>
      </c>
      <c r="J51" s="13">
        <f t="shared" si="4"/>
        <v>3.7155596204412946</v>
      </c>
      <c r="K51" s="12">
        <v>318118</v>
      </c>
      <c r="L51" s="12">
        <v>28770</v>
      </c>
      <c r="M51" s="12">
        <f t="shared" si="5"/>
        <v>321110</v>
      </c>
      <c r="N51" s="12">
        <v>375776</v>
      </c>
      <c r="O51" s="14">
        <f t="shared" si="6"/>
        <v>0.85452503619177378</v>
      </c>
      <c r="P51" s="15">
        <v>1877</v>
      </c>
      <c r="Q51" s="16">
        <f t="shared" si="7"/>
        <v>171.07618540223763</v>
      </c>
      <c r="R51" s="17" t="s">
        <v>1348</v>
      </c>
      <c r="S51" s="18">
        <f>ABS(O75-O51)*100</f>
        <v>85.452503619177378</v>
      </c>
      <c r="T51" s="10" t="s">
        <v>52</v>
      </c>
      <c r="U51" s="10" t="s">
        <v>36</v>
      </c>
      <c r="V51" s="12">
        <v>28770</v>
      </c>
      <c r="W51" s="10" t="s">
        <v>31</v>
      </c>
      <c r="X51" s="10" t="s">
        <v>1349</v>
      </c>
      <c r="Y51" s="10" t="s">
        <v>33</v>
      </c>
      <c r="Z51" s="10">
        <v>98</v>
      </c>
    </row>
    <row r="52" spans="1:26" x14ac:dyDescent="0.3">
      <c r="A52" s="55" t="s">
        <v>1348</v>
      </c>
      <c r="B52" s="10" t="s">
        <v>1392</v>
      </c>
      <c r="C52" s="10" t="s">
        <v>1393</v>
      </c>
      <c r="D52" s="11">
        <v>45544</v>
      </c>
      <c r="E52" s="12">
        <v>345880</v>
      </c>
      <c r="F52" s="10" t="s">
        <v>27</v>
      </c>
      <c r="G52" s="10" t="s">
        <v>28</v>
      </c>
      <c r="H52" s="12">
        <v>345880</v>
      </c>
      <c r="I52" s="12">
        <v>22600</v>
      </c>
      <c r="J52" s="13">
        <f t="shared" si="4"/>
        <v>6.5340580548166995</v>
      </c>
      <c r="K52" s="12">
        <v>313681</v>
      </c>
      <c r="L52" s="12">
        <v>29318</v>
      </c>
      <c r="M52" s="12">
        <f t="shared" si="5"/>
        <v>316562</v>
      </c>
      <c r="N52" s="12">
        <v>369302</v>
      </c>
      <c r="O52" s="14">
        <f t="shared" si="6"/>
        <v>0.85719005041943996</v>
      </c>
      <c r="P52" s="15">
        <v>1875</v>
      </c>
      <c r="Q52" s="16">
        <f t="shared" si="7"/>
        <v>168.83306666666667</v>
      </c>
      <c r="R52" s="17" t="s">
        <v>1348</v>
      </c>
      <c r="S52" s="18">
        <f>ABS(O85-O52)*100</f>
        <v>85.719005041944001</v>
      </c>
      <c r="T52" s="10" t="s">
        <v>52</v>
      </c>
      <c r="U52" s="10" t="s">
        <v>36</v>
      </c>
      <c r="V52" s="12">
        <v>29318</v>
      </c>
      <c r="W52" s="10" t="s">
        <v>31</v>
      </c>
      <c r="X52" s="10" t="s">
        <v>1349</v>
      </c>
      <c r="Y52" s="10" t="s">
        <v>33</v>
      </c>
      <c r="Z52" s="10">
        <v>97</v>
      </c>
    </row>
    <row r="53" spans="1:26" x14ac:dyDescent="0.3">
      <c r="A53" s="56" t="s">
        <v>1348</v>
      </c>
      <c r="B53" s="19" t="s">
        <v>1388</v>
      </c>
      <c r="C53" s="19" t="s">
        <v>1389</v>
      </c>
      <c r="D53" s="20">
        <v>45463</v>
      </c>
      <c r="E53" s="21">
        <v>363990</v>
      </c>
      <c r="F53" s="19" t="s">
        <v>27</v>
      </c>
      <c r="G53" s="19" t="s">
        <v>28</v>
      </c>
      <c r="H53" s="21">
        <v>363990</v>
      </c>
      <c r="I53" s="21">
        <v>22400</v>
      </c>
      <c r="J53" s="22">
        <f t="shared" si="4"/>
        <v>6.1540152201983567</v>
      </c>
      <c r="K53" s="21">
        <v>324351</v>
      </c>
      <c r="L53" s="21">
        <v>28770</v>
      </c>
      <c r="M53" s="21">
        <f t="shared" si="5"/>
        <v>335220</v>
      </c>
      <c r="N53" s="21">
        <v>383871</v>
      </c>
      <c r="O53" s="23">
        <f t="shared" si="6"/>
        <v>0.87326211149057886</v>
      </c>
      <c r="P53" s="24">
        <v>2086</v>
      </c>
      <c r="Q53" s="25">
        <f t="shared" si="7"/>
        <v>160.69990412272293</v>
      </c>
      <c r="R53" s="26" t="s">
        <v>1348</v>
      </c>
      <c r="S53" s="27">
        <f>ABS(O88-O53)*100</f>
        <v>87.326211149057883</v>
      </c>
      <c r="T53" s="19" t="s">
        <v>52</v>
      </c>
      <c r="U53" s="19" t="s">
        <v>36</v>
      </c>
      <c r="V53" s="21">
        <v>28770</v>
      </c>
      <c r="W53" s="19" t="s">
        <v>31</v>
      </c>
      <c r="X53" s="19" t="s">
        <v>1349</v>
      </c>
      <c r="Y53" s="19" t="s">
        <v>33</v>
      </c>
      <c r="Z53" s="19">
        <v>97</v>
      </c>
    </row>
    <row r="54" spans="1:26" ht="15" thickBot="1" x14ac:dyDescent="0.35">
      <c r="A54" s="55" t="s">
        <v>1348</v>
      </c>
      <c r="B54" s="10" t="s">
        <v>1376</v>
      </c>
      <c r="C54" s="10" t="s">
        <v>1377</v>
      </c>
      <c r="D54" s="11">
        <v>45463</v>
      </c>
      <c r="E54" s="12">
        <v>465000</v>
      </c>
      <c r="F54" s="10" t="s">
        <v>27</v>
      </c>
      <c r="G54" s="10" t="s">
        <v>28</v>
      </c>
      <c r="H54" s="12">
        <v>465000</v>
      </c>
      <c r="I54" s="12">
        <v>177700</v>
      </c>
      <c r="J54" s="13">
        <f t="shared" si="4"/>
        <v>38.215053763440856</v>
      </c>
      <c r="K54" s="12">
        <v>377651</v>
      </c>
      <c r="L54" s="12">
        <v>36456</v>
      </c>
      <c r="M54" s="12">
        <f t="shared" si="5"/>
        <v>428544</v>
      </c>
      <c r="N54" s="12">
        <v>443110</v>
      </c>
      <c r="O54" s="14">
        <f t="shared" si="6"/>
        <v>0.96712780122317255</v>
      </c>
      <c r="P54" s="15">
        <v>2740</v>
      </c>
      <c r="Q54" s="16">
        <f t="shared" si="7"/>
        <v>156.4029197080292</v>
      </c>
      <c r="R54" s="17" t="s">
        <v>1348</v>
      </c>
      <c r="S54" s="18">
        <f>ABS(O95-O54)*100</f>
        <v>96.712780122317255</v>
      </c>
      <c r="T54" s="10" t="s">
        <v>52</v>
      </c>
      <c r="U54" s="10" t="s">
        <v>36</v>
      </c>
      <c r="V54" s="12">
        <v>36456</v>
      </c>
      <c r="W54" s="10" t="s">
        <v>31</v>
      </c>
      <c r="X54" s="10" t="s">
        <v>1349</v>
      </c>
      <c r="Y54" s="10" t="s">
        <v>33</v>
      </c>
      <c r="Z54" s="10">
        <v>82</v>
      </c>
    </row>
    <row r="55" spans="1:26" ht="15" thickTop="1" x14ac:dyDescent="0.3">
      <c r="A55" s="57"/>
      <c r="B55" s="37"/>
      <c r="C55" s="37"/>
      <c r="D55" s="38" t="s">
        <v>2766</v>
      </c>
      <c r="E55" s="39">
        <f>+SUM(E2:E54)</f>
        <v>18786540</v>
      </c>
      <c r="F55" s="37"/>
      <c r="G55" s="37"/>
      <c r="H55" s="39">
        <f>+SUM(H2:H54)</f>
        <v>18786540</v>
      </c>
      <c r="I55" s="39">
        <f>+SUM(I2:I54)</f>
        <v>3053900</v>
      </c>
      <c r="J55" s="40"/>
      <c r="K55" s="39">
        <f>+SUM(K2:K54)</f>
        <v>18308199</v>
      </c>
      <c r="L55" s="39"/>
      <c r="M55" s="39">
        <f>+SUM(M2:M54)</f>
        <v>17146624</v>
      </c>
      <c r="N55" s="39">
        <f>+SUM(N2:N54)</f>
        <v>21647095</v>
      </c>
      <c r="O55" s="41"/>
      <c r="P55" s="42"/>
      <c r="Q55" s="43">
        <f>AVERAGE(Q2:Q54)</f>
        <v>152.68067578439499</v>
      </c>
      <c r="R55" s="44"/>
      <c r="S55" s="45">
        <f>ABS(O57-O56)*100</f>
        <v>0.17668412146999435</v>
      </c>
      <c r="T55" s="37"/>
      <c r="U55" s="37"/>
      <c r="V55" s="39"/>
      <c r="W55" s="37"/>
      <c r="X55" s="37"/>
      <c r="Y55" s="37"/>
      <c r="Z55" s="37"/>
    </row>
    <row r="56" spans="1:26" x14ac:dyDescent="0.3">
      <c r="A56" s="58"/>
      <c r="B56" s="28"/>
      <c r="C56" s="28"/>
      <c r="D56" s="29"/>
      <c r="E56" s="30"/>
      <c r="F56" s="28"/>
      <c r="G56" s="28"/>
      <c r="H56" s="30"/>
      <c r="I56" s="30" t="s">
        <v>2767</v>
      </c>
      <c r="J56" s="31">
        <f>I55/H55*100</f>
        <v>16.255787388204535</v>
      </c>
      <c r="K56" s="30"/>
      <c r="L56" s="30"/>
      <c r="M56" s="30"/>
      <c r="N56" s="30" t="s">
        <v>2769</v>
      </c>
      <c r="O56" s="32">
        <f>M55/N55</f>
        <v>0.79209815450987764</v>
      </c>
      <c r="P56" s="33"/>
      <c r="Q56" s="34" t="s">
        <v>2771</v>
      </c>
      <c r="R56" s="35">
        <f>STDEV(O2:O54)</f>
        <v>5.0145626761780325E-2</v>
      </c>
      <c r="S56" s="36"/>
      <c r="T56" s="28"/>
      <c r="U56" s="28"/>
      <c r="V56" s="30"/>
      <c r="W56" s="28"/>
      <c r="X56" s="28"/>
      <c r="Y56" s="28"/>
      <c r="Z56" s="28"/>
    </row>
    <row r="57" spans="1:26" x14ac:dyDescent="0.3">
      <c r="A57" s="59"/>
      <c r="B57" s="46"/>
      <c r="C57" s="46"/>
      <c r="D57" s="47"/>
      <c r="E57" s="48"/>
      <c r="F57" s="46"/>
      <c r="G57" s="46"/>
      <c r="H57" s="48"/>
      <c r="I57" s="48" t="s">
        <v>2768</v>
      </c>
      <c r="J57" s="49">
        <f>STDEV(J2:J54)</f>
        <v>16.100967555007138</v>
      </c>
      <c r="K57" s="48"/>
      <c r="L57" s="48"/>
      <c r="M57" s="48"/>
      <c r="N57" s="48" t="s">
        <v>2770</v>
      </c>
      <c r="O57" s="50">
        <f>AVERAGE(O2:O54)</f>
        <v>0.79386499572457758</v>
      </c>
      <c r="P57" s="51"/>
      <c r="Q57" s="52" t="s">
        <v>2772</v>
      </c>
      <c r="R57" s="54">
        <f>AVERAGE(S2:S54)</f>
        <v>44.32779005873023</v>
      </c>
      <c r="S57" s="53" t="s">
        <v>2773</v>
      </c>
      <c r="T57" s="46">
        <f>+(R57/O57)</f>
        <v>55.83794511341479</v>
      </c>
      <c r="U57" s="46"/>
      <c r="V57" s="48"/>
      <c r="W57" s="46"/>
      <c r="X57" s="46"/>
      <c r="Y57" s="46"/>
      <c r="Z57" s="46"/>
    </row>
  </sheetData>
  <sortState xmlns:xlrd2="http://schemas.microsoft.com/office/spreadsheetml/2017/richdata2" ref="A2:Z54">
    <sortCondition ref="O2:O54"/>
  </sortState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AAC8-48D0-4681-A318-402271E6AEF2}">
  <dimension ref="A1:Z1"/>
  <sheetViews>
    <sheetView zoomScaleNormal="100" workbookViewId="0"/>
  </sheetViews>
  <sheetFormatPr defaultRowHeight="14.4" x14ac:dyDescent="0.3"/>
  <cols>
    <col min="1" max="1" width="9.109375" style="60" collapsed="1"/>
    <col min="2" max="26" width="9.109375" collapsed="1"/>
  </cols>
  <sheetData>
    <row r="1" spans="1:1" x14ac:dyDescent="0.3">
      <c r="A1" s="60" t="s">
        <v>2774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0C30-D98C-4F5B-965C-2579C6EA31E0}">
  <dimension ref="A1:Z32"/>
  <sheetViews>
    <sheetView zoomScaleNormal="100" workbookViewId="0">
      <selection activeCell="O26" sqref="O26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5.66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30.8867187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29</v>
      </c>
      <c r="B2" s="10" t="s">
        <v>150</v>
      </c>
      <c r="C2" s="10" t="s">
        <v>151</v>
      </c>
      <c r="D2" s="11">
        <v>45622</v>
      </c>
      <c r="E2" s="12">
        <v>80000</v>
      </c>
      <c r="F2" s="10" t="s">
        <v>27</v>
      </c>
      <c r="G2" s="10" t="s">
        <v>28</v>
      </c>
      <c r="H2" s="12">
        <v>80000</v>
      </c>
      <c r="I2" s="12">
        <v>52800</v>
      </c>
      <c r="J2" s="13">
        <f t="shared" ref="J2:J24" si="0">I2/H2*100</f>
        <v>66</v>
      </c>
      <c r="K2" s="12">
        <v>128968</v>
      </c>
      <c r="L2" s="12">
        <v>7789</v>
      </c>
      <c r="M2" s="12">
        <f t="shared" ref="M2:M24" si="1">H2-L2</f>
        <v>72211</v>
      </c>
      <c r="N2" s="12">
        <v>65502</v>
      </c>
      <c r="O2" s="14">
        <f t="shared" ref="O2:O24" si="2">M2/N2</f>
        <v>1.1024243534548563</v>
      </c>
      <c r="P2" s="15">
        <v>936</v>
      </c>
      <c r="Q2" s="16">
        <f t="shared" ref="Q2:Q24" si="3">M2/P2</f>
        <v>77.148504273504273</v>
      </c>
      <c r="R2" s="17" t="s">
        <v>29</v>
      </c>
      <c r="S2" s="18">
        <f>ABS(O9-O2)*100</f>
        <v>75.170125479112798</v>
      </c>
      <c r="T2" s="10" t="s">
        <v>30</v>
      </c>
      <c r="U2" s="10" t="s">
        <v>31</v>
      </c>
      <c r="V2" s="12">
        <v>7789</v>
      </c>
      <c r="W2" s="10" t="s">
        <v>31</v>
      </c>
      <c r="X2" s="10" t="s">
        <v>32</v>
      </c>
      <c r="Y2" s="10" t="s">
        <v>33</v>
      </c>
      <c r="Z2" s="10">
        <v>45</v>
      </c>
    </row>
    <row r="3" spans="1:26" x14ac:dyDescent="0.3">
      <c r="A3" s="55" t="s">
        <v>29</v>
      </c>
      <c r="B3" s="10" t="s">
        <v>61</v>
      </c>
      <c r="C3" s="10" t="s">
        <v>62</v>
      </c>
      <c r="D3" s="11">
        <v>45552</v>
      </c>
      <c r="E3" s="12">
        <v>79900</v>
      </c>
      <c r="F3" s="10" t="s">
        <v>27</v>
      </c>
      <c r="G3" s="10" t="s">
        <v>28</v>
      </c>
      <c r="H3" s="12">
        <v>79900</v>
      </c>
      <c r="I3" s="12">
        <v>48900</v>
      </c>
      <c r="J3" s="13">
        <f t="shared" si="0"/>
        <v>61.201501877346686</v>
      </c>
      <c r="K3" s="12">
        <v>119243</v>
      </c>
      <c r="L3" s="12">
        <v>7547</v>
      </c>
      <c r="M3" s="12">
        <f t="shared" si="1"/>
        <v>72353</v>
      </c>
      <c r="N3" s="12">
        <v>60376</v>
      </c>
      <c r="O3" s="14">
        <f t="shared" si="2"/>
        <v>1.1983735259043329</v>
      </c>
      <c r="P3" s="15">
        <v>757</v>
      </c>
      <c r="Q3" s="16">
        <f t="shared" si="3"/>
        <v>95.578599735799202</v>
      </c>
      <c r="R3" s="17" t="s">
        <v>29</v>
      </c>
      <c r="S3" s="18">
        <f>ABS(O17-O3)*100</f>
        <v>87.693215164140014</v>
      </c>
      <c r="T3" s="10" t="s">
        <v>30</v>
      </c>
      <c r="U3" s="10" t="s">
        <v>36</v>
      </c>
      <c r="V3" s="12">
        <v>7547</v>
      </c>
      <c r="W3" s="10" t="s">
        <v>31</v>
      </c>
      <c r="X3" s="10" t="s">
        <v>32</v>
      </c>
      <c r="Y3" s="10" t="s">
        <v>33</v>
      </c>
      <c r="Z3" s="10">
        <v>45</v>
      </c>
    </row>
    <row r="4" spans="1:26" x14ac:dyDescent="0.3">
      <c r="A4" s="55" t="s">
        <v>29</v>
      </c>
      <c r="B4" s="10" t="s">
        <v>53</v>
      </c>
      <c r="C4" s="10" t="s">
        <v>54</v>
      </c>
      <c r="D4" s="11">
        <v>45327</v>
      </c>
      <c r="E4" s="12">
        <v>111000</v>
      </c>
      <c r="F4" s="10" t="s">
        <v>27</v>
      </c>
      <c r="G4" s="10" t="s">
        <v>55</v>
      </c>
      <c r="H4" s="12">
        <v>111000</v>
      </c>
      <c r="I4" s="12">
        <v>48600</v>
      </c>
      <c r="J4" s="13">
        <f t="shared" si="0"/>
        <v>43.78378378378379</v>
      </c>
      <c r="K4" s="12">
        <v>140261</v>
      </c>
      <c r="L4" s="12">
        <v>14800</v>
      </c>
      <c r="M4" s="12">
        <f t="shared" si="1"/>
        <v>96200</v>
      </c>
      <c r="N4" s="12">
        <v>67816</v>
      </c>
      <c r="O4" s="14">
        <f t="shared" si="2"/>
        <v>1.4185442963312493</v>
      </c>
      <c r="P4" s="15">
        <v>840</v>
      </c>
      <c r="Q4" s="16">
        <f t="shared" si="3"/>
        <v>114.52380952380952</v>
      </c>
      <c r="R4" s="17" t="s">
        <v>29</v>
      </c>
      <c r="S4" s="18">
        <f>ABS(O21-O4)*100</f>
        <v>84.672280321860541</v>
      </c>
      <c r="T4" s="10" t="s">
        <v>30</v>
      </c>
      <c r="U4" s="10" t="s">
        <v>36</v>
      </c>
      <c r="V4" s="12">
        <v>14800</v>
      </c>
      <c r="W4" s="10" t="s">
        <v>56</v>
      </c>
      <c r="X4" s="10" t="s">
        <v>32</v>
      </c>
      <c r="Y4" s="10" t="s">
        <v>33</v>
      </c>
      <c r="Z4" s="10">
        <v>45</v>
      </c>
    </row>
    <row r="5" spans="1:26" x14ac:dyDescent="0.3">
      <c r="A5" s="56" t="s">
        <v>29</v>
      </c>
      <c r="B5" s="19" t="s">
        <v>46</v>
      </c>
      <c r="C5" s="19" t="s">
        <v>47</v>
      </c>
      <c r="D5" s="20">
        <v>45411</v>
      </c>
      <c r="E5" s="21">
        <v>134000</v>
      </c>
      <c r="F5" s="19" t="s">
        <v>27</v>
      </c>
      <c r="G5" s="19" t="s">
        <v>28</v>
      </c>
      <c r="H5" s="21">
        <v>134000</v>
      </c>
      <c r="I5" s="21">
        <v>69300</v>
      </c>
      <c r="J5" s="22">
        <f t="shared" si="0"/>
        <v>51.716417910447767</v>
      </c>
      <c r="K5" s="21">
        <v>168842</v>
      </c>
      <c r="L5" s="21">
        <v>19073</v>
      </c>
      <c r="M5" s="21">
        <f t="shared" si="1"/>
        <v>114927</v>
      </c>
      <c r="N5" s="21">
        <v>80956</v>
      </c>
      <c r="O5" s="23">
        <f t="shared" si="2"/>
        <v>1.4196230050891843</v>
      </c>
      <c r="P5" s="24">
        <v>1090</v>
      </c>
      <c r="Q5" s="25">
        <f t="shared" si="3"/>
        <v>105.43761467889908</v>
      </c>
      <c r="R5" s="26" t="s">
        <v>29</v>
      </c>
      <c r="S5" s="27">
        <f>ABS(O25-O5)*100</f>
        <v>141.96230050891842</v>
      </c>
      <c r="T5" s="19" t="s">
        <v>30</v>
      </c>
      <c r="U5" s="19" t="s">
        <v>36</v>
      </c>
      <c r="V5" s="21">
        <v>19073</v>
      </c>
      <c r="W5" s="19" t="s">
        <v>31</v>
      </c>
      <c r="X5" s="19" t="s">
        <v>32</v>
      </c>
      <c r="Y5" s="19" t="s">
        <v>33</v>
      </c>
      <c r="Z5" s="19">
        <v>45</v>
      </c>
    </row>
    <row r="6" spans="1:26" x14ac:dyDescent="0.3">
      <c r="A6" s="55" t="s">
        <v>29</v>
      </c>
      <c r="B6" s="10" t="s">
        <v>25</v>
      </c>
      <c r="C6" s="10" t="s">
        <v>26</v>
      </c>
      <c r="D6" s="11">
        <v>45709</v>
      </c>
      <c r="E6" s="12">
        <v>125000</v>
      </c>
      <c r="F6" s="10" t="s">
        <v>27</v>
      </c>
      <c r="G6" s="10" t="s">
        <v>28</v>
      </c>
      <c r="H6" s="12">
        <v>125000</v>
      </c>
      <c r="I6" s="12">
        <v>61200</v>
      </c>
      <c r="J6" s="13">
        <f t="shared" si="0"/>
        <v>48.96</v>
      </c>
      <c r="K6" s="12">
        <v>148689</v>
      </c>
      <c r="L6" s="12">
        <v>20584</v>
      </c>
      <c r="M6" s="12">
        <f t="shared" si="1"/>
        <v>104416</v>
      </c>
      <c r="N6" s="12">
        <v>69245</v>
      </c>
      <c r="O6" s="14">
        <f t="shared" si="2"/>
        <v>1.507921149541483</v>
      </c>
      <c r="P6" s="15">
        <v>907</v>
      </c>
      <c r="Q6" s="16">
        <f t="shared" si="3"/>
        <v>115.12238147739802</v>
      </c>
      <c r="R6" s="17" t="s">
        <v>29</v>
      </c>
      <c r="S6" s="18">
        <f>ABS(O32-O6)*100</f>
        <v>78.716453142295222</v>
      </c>
      <c r="T6" s="10" t="s">
        <v>30</v>
      </c>
      <c r="U6" s="10" t="s">
        <v>31</v>
      </c>
      <c r="V6" s="12">
        <v>20584</v>
      </c>
      <c r="W6" s="10" t="s">
        <v>31</v>
      </c>
      <c r="X6" s="10" t="s">
        <v>32</v>
      </c>
      <c r="Y6" s="10" t="s">
        <v>33</v>
      </c>
      <c r="Z6" s="10">
        <v>45</v>
      </c>
    </row>
    <row r="7" spans="1:26" x14ac:dyDescent="0.3">
      <c r="A7" s="55" t="s">
        <v>29</v>
      </c>
      <c r="B7" s="10" t="s">
        <v>156</v>
      </c>
      <c r="C7" s="10" t="s">
        <v>157</v>
      </c>
      <c r="D7" s="11">
        <v>45104</v>
      </c>
      <c r="E7" s="12">
        <v>115000</v>
      </c>
      <c r="F7" s="10" t="s">
        <v>27</v>
      </c>
      <c r="G7" s="10" t="s">
        <v>28</v>
      </c>
      <c r="H7" s="12">
        <v>115000</v>
      </c>
      <c r="I7" s="12">
        <v>48700</v>
      </c>
      <c r="J7" s="13">
        <f t="shared" si="0"/>
        <v>42.347826086956516</v>
      </c>
      <c r="K7" s="12">
        <v>134111</v>
      </c>
      <c r="L7" s="12">
        <v>9586</v>
      </c>
      <c r="M7" s="12">
        <f t="shared" si="1"/>
        <v>105414</v>
      </c>
      <c r="N7" s="12">
        <v>67310</v>
      </c>
      <c r="O7" s="14">
        <f t="shared" si="2"/>
        <v>1.566097162383004</v>
      </c>
      <c r="P7" s="15">
        <v>768</v>
      </c>
      <c r="Q7" s="16">
        <f t="shared" si="3"/>
        <v>137.2578125</v>
      </c>
      <c r="R7" s="17" t="s">
        <v>29</v>
      </c>
      <c r="S7" s="18">
        <f>ABS(O10-O7)*100</f>
        <v>32.375407054954138</v>
      </c>
      <c r="T7" s="10" t="s">
        <v>30</v>
      </c>
      <c r="U7" s="10" t="s">
        <v>36</v>
      </c>
      <c r="V7" s="12">
        <v>9586</v>
      </c>
      <c r="W7" s="10" t="s">
        <v>31</v>
      </c>
      <c r="X7" s="10" t="s">
        <v>32</v>
      </c>
      <c r="Y7" s="10" t="s">
        <v>33</v>
      </c>
      <c r="Z7" s="10">
        <v>47</v>
      </c>
    </row>
    <row r="8" spans="1:26" x14ac:dyDescent="0.3">
      <c r="A8" s="55" t="s">
        <v>29</v>
      </c>
      <c r="B8" s="10" t="s">
        <v>41</v>
      </c>
      <c r="C8" s="10" t="s">
        <v>42</v>
      </c>
      <c r="D8" s="11">
        <v>45215</v>
      </c>
      <c r="E8" s="12">
        <v>145000</v>
      </c>
      <c r="F8" s="10" t="s">
        <v>27</v>
      </c>
      <c r="G8" s="10" t="s">
        <v>28</v>
      </c>
      <c r="H8" s="12">
        <v>145000</v>
      </c>
      <c r="I8" s="12">
        <v>55300</v>
      </c>
      <c r="J8" s="13">
        <f t="shared" si="0"/>
        <v>38.137931034482762</v>
      </c>
      <c r="K8" s="12">
        <v>150369</v>
      </c>
      <c r="L8" s="12">
        <v>18566</v>
      </c>
      <c r="M8" s="12">
        <f t="shared" si="1"/>
        <v>126434</v>
      </c>
      <c r="N8" s="12">
        <v>71244</v>
      </c>
      <c r="O8" s="14">
        <f t="shared" si="2"/>
        <v>1.7746617258997248</v>
      </c>
      <c r="P8" s="15">
        <v>1415</v>
      </c>
      <c r="Q8" s="16">
        <f t="shared" si="3"/>
        <v>89.352650176678452</v>
      </c>
      <c r="R8" s="17" t="s">
        <v>29</v>
      </c>
      <c r="S8" s="18">
        <f>ABS(O30-O8)*100</f>
        <v>177.46617258997247</v>
      </c>
      <c r="T8" s="10" t="s">
        <v>43</v>
      </c>
      <c r="U8" s="10" t="s">
        <v>36</v>
      </c>
      <c r="V8" s="12">
        <v>14800</v>
      </c>
      <c r="W8" s="10" t="s">
        <v>31</v>
      </c>
      <c r="X8" s="10" t="s">
        <v>32</v>
      </c>
      <c r="Y8" s="10" t="s">
        <v>33</v>
      </c>
      <c r="Z8" s="10">
        <v>34</v>
      </c>
    </row>
    <row r="9" spans="1:26" x14ac:dyDescent="0.3">
      <c r="A9" s="56" t="s">
        <v>29</v>
      </c>
      <c r="B9" s="19" t="s">
        <v>67</v>
      </c>
      <c r="C9" s="19" t="s">
        <v>68</v>
      </c>
      <c r="D9" s="20">
        <v>45665</v>
      </c>
      <c r="E9" s="21">
        <v>114000</v>
      </c>
      <c r="F9" s="19" t="s">
        <v>69</v>
      </c>
      <c r="G9" s="19" t="s">
        <v>28</v>
      </c>
      <c r="H9" s="21">
        <v>114000</v>
      </c>
      <c r="I9" s="21">
        <v>46700</v>
      </c>
      <c r="J9" s="22">
        <f t="shared" si="0"/>
        <v>40.964912280701753</v>
      </c>
      <c r="K9" s="21">
        <v>113765</v>
      </c>
      <c r="L9" s="21">
        <v>7690</v>
      </c>
      <c r="M9" s="21">
        <f t="shared" si="1"/>
        <v>106310</v>
      </c>
      <c r="N9" s="21">
        <v>57337</v>
      </c>
      <c r="O9" s="23">
        <f t="shared" si="2"/>
        <v>1.8541256082459843</v>
      </c>
      <c r="P9" s="24">
        <v>696</v>
      </c>
      <c r="Q9" s="25">
        <f t="shared" si="3"/>
        <v>152.74425287356323</v>
      </c>
      <c r="R9" s="26" t="s">
        <v>29</v>
      </c>
      <c r="S9" s="27">
        <f>ABS(O20-O9)*100</f>
        <v>36.688648634454445</v>
      </c>
      <c r="T9" s="19" t="s">
        <v>30</v>
      </c>
      <c r="U9" s="19" t="s">
        <v>31</v>
      </c>
      <c r="V9" s="21">
        <v>7690</v>
      </c>
      <c r="W9" s="19" t="s">
        <v>31</v>
      </c>
      <c r="X9" s="19" t="s">
        <v>32</v>
      </c>
      <c r="Y9" s="19" t="s">
        <v>33</v>
      </c>
      <c r="Z9" s="19">
        <v>45</v>
      </c>
    </row>
    <row r="10" spans="1:26" x14ac:dyDescent="0.3">
      <c r="A10" s="56" t="s">
        <v>29</v>
      </c>
      <c r="B10" s="19" t="s">
        <v>39</v>
      </c>
      <c r="C10" s="19" t="s">
        <v>40</v>
      </c>
      <c r="D10" s="20">
        <v>45062</v>
      </c>
      <c r="E10" s="21">
        <v>140000</v>
      </c>
      <c r="F10" s="19" t="s">
        <v>27</v>
      </c>
      <c r="G10" s="19" t="s">
        <v>28</v>
      </c>
      <c r="H10" s="21">
        <v>140000</v>
      </c>
      <c r="I10" s="21">
        <v>49400</v>
      </c>
      <c r="J10" s="22">
        <f t="shared" si="0"/>
        <v>35.285714285714285</v>
      </c>
      <c r="K10" s="21">
        <v>137264</v>
      </c>
      <c r="L10" s="21">
        <v>10171</v>
      </c>
      <c r="M10" s="21">
        <f t="shared" si="1"/>
        <v>129829</v>
      </c>
      <c r="N10" s="21">
        <v>68698</v>
      </c>
      <c r="O10" s="23">
        <f t="shared" si="2"/>
        <v>1.8898512329325454</v>
      </c>
      <c r="P10" s="24">
        <v>1014</v>
      </c>
      <c r="Q10" s="25">
        <f t="shared" si="3"/>
        <v>128.03648915187378</v>
      </c>
      <c r="R10" s="26" t="s">
        <v>29</v>
      </c>
      <c r="S10" s="27">
        <f>ABS(O33-O10)*100</f>
        <v>188.98512329325453</v>
      </c>
      <c r="T10" s="19" t="s">
        <v>30</v>
      </c>
      <c r="U10" s="19" t="s">
        <v>36</v>
      </c>
      <c r="V10" s="21">
        <v>7400</v>
      </c>
      <c r="W10" s="19" t="s">
        <v>31</v>
      </c>
      <c r="X10" s="19" t="s">
        <v>32</v>
      </c>
      <c r="Y10" s="19" t="s">
        <v>33</v>
      </c>
      <c r="Z10" s="19">
        <v>47</v>
      </c>
    </row>
    <row r="11" spans="1:26" x14ac:dyDescent="0.3">
      <c r="A11" s="56" t="s">
        <v>29</v>
      </c>
      <c r="B11" s="19" t="s">
        <v>154</v>
      </c>
      <c r="C11" s="19" t="s">
        <v>155</v>
      </c>
      <c r="D11" s="20">
        <v>45519</v>
      </c>
      <c r="E11" s="21">
        <v>160000</v>
      </c>
      <c r="F11" s="19" t="s">
        <v>27</v>
      </c>
      <c r="G11" s="19" t="s">
        <v>28</v>
      </c>
      <c r="H11" s="21">
        <v>160000</v>
      </c>
      <c r="I11" s="21">
        <v>62700</v>
      </c>
      <c r="J11" s="22">
        <f t="shared" si="0"/>
        <v>39.1875</v>
      </c>
      <c r="K11" s="21">
        <v>153970</v>
      </c>
      <c r="L11" s="21">
        <v>7789</v>
      </c>
      <c r="M11" s="21">
        <f t="shared" si="1"/>
        <v>152211</v>
      </c>
      <c r="N11" s="21">
        <v>79016</v>
      </c>
      <c r="O11" s="23">
        <f t="shared" si="2"/>
        <v>1.9263313759238636</v>
      </c>
      <c r="P11" s="24">
        <v>1044</v>
      </c>
      <c r="Q11" s="25">
        <f t="shared" si="3"/>
        <v>145.79597701149424</v>
      </c>
      <c r="R11" s="26" t="s">
        <v>29</v>
      </c>
      <c r="S11" s="27">
        <f>ABS(O15-O11)*100</f>
        <v>9.068684075878263</v>
      </c>
      <c r="T11" s="19" t="s">
        <v>30</v>
      </c>
      <c r="U11" s="19" t="s">
        <v>36</v>
      </c>
      <c r="V11" s="21">
        <v>7789</v>
      </c>
      <c r="W11" s="19" t="s">
        <v>31</v>
      </c>
      <c r="X11" s="19" t="s">
        <v>32</v>
      </c>
      <c r="Y11" s="19" t="s">
        <v>33</v>
      </c>
      <c r="Z11" s="19">
        <v>45</v>
      </c>
    </row>
    <row r="12" spans="1:26" x14ac:dyDescent="0.3">
      <c r="A12" s="55" t="s">
        <v>29</v>
      </c>
      <c r="B12" s="10" t="s">
        <v>50</v>
      </c>
      <c r="C12" s="10" t="s">
        <v>51</v>
      </c>
      <c r="D12" s="11">
        <v>45155</v>
      </c>
      <c r="E12" s="12">
        <v>150000</v>
      </c>
      <c r="F12" s="10" t="s">
        <v>27</v>
      </c>
      <c r="G12" s="10" t="s">
        <v>28</v>
      </c>
      <c r="H12" s="12">
        <v>150000</v>
      </c>
      <c r="I12" s="12">
        <v>47500</v>
      </c>
      <c r="J12" s="13">
        <f t="shared" si="0"/>
        <v>31.666666666666664</v>
      </c>
      <c r="K12" s="12">
        <v>142123</v>
      </c>
      <c r="L12" s="12">
        <v>14800</v>
      </c>
      <c r="M12" s="12">
        <f t="shared" si="1"/>
        <v>135200</v>
      </c>
      <c r="N12" s="12">
        <v>68823</v>
      </c>
      <c r="O12" s="14">
        <f t="shared" si="2"/>
        <v>1.9644595556717959</v>
      </c>
      <c r="P12" s="15">
        <v>1084</v>
      </c>
      <c r="Q12" s="16">
        <f t="shared" si="3"/>
        <v>124.72324723247233</v>
      </c>
      <c r="R12" s="17" t="s">
        <v>29</v>
      </c>
      <c r="S12" s="18">
        <f>ABS(O30-O12)*100</f>
        <v>196.4459555671796</v>
      </c>
      <c r="T12" s="10" t="s">
        <v>52</v>
      </c>
      <c r="U12" s="10" t="s">
        <v>36</v>
      </c>
      <c r="V12" s="12">
        <v>14800</v>
      </c>
      <c r="W12" s="10" t="s">
        <v>31</v>
      </c>
      <c r="X12" s="10" t="s">
        <v>32</v>
      </c>
      <c r="Y12" s="10" t="s">
        <v>33</v>
      </c>
      <c r="Z12" s="10">
        <v>45</v>
      </c>
    </row>
    <row r="13" spans="1:26" x14ac:dyDescent="0.3">
      <c r="A13" s="56" t="s">
        <v>29</v>
      </c>
      <c r="B13" s="19" t="s">
        <v>65</v>
      </c>
      <c r="C13" s="19" t="s">
        <v>66</v>
      </c>
      <c r="D13" s="20">
        <v>45482</v>
      </c>
      <c r="E13" s="21">
        <v>120000</v>
      </c>
      <c r="F13" s="19" t="s">
        <v>27</v>
      </c>
      <c r="G13" s="19" t="s">
        <v>28</v>
      </c>
      <c r="H13" s="21">
        <v>120000</v>
      </c>
      <c r="I13" s="21">
        <v>46300</v>
      </c>
      <c r="J13" s="22">
        <f t="shared" si="0"/>
        <v>38.583333333333329</v>
      </c>
      <c r="K13" s="21">
        <v>112375</v>
      </c>
      <c r="L13" s="21">
        <v>9613</v>
      </c>
      <c r="M13" s="21">
        <f t="shared" si="1"/>
        <v>110387</v>
      </c>
      <c r="N13" s="21">
        <v>55547</v>
      </c>
      <c r="O13" s="23">
        <f t="shared" si="2"/>
        <v>1.9872720398941437</v>
      </c>
      <c r="P13" s="24">
        <v>672</v>
      </c>
      <c r="Q13" s="25">
        <f t="shared" si="3"/>
        <v>164.26636904761904</v>
      </c>
      <c r="R13" s="26" t="s">
        <v>29</v>
      </c>
      <c r="S13" s="27">
        <f>ABS(O25-O13)*100</f>
        <v>198.72720398941436</v>
      </c>
      <c r="T13" s="19" t="s">
        <v>30</v>
      </c>
      <c r="U13" s="19" t="s">
        <v>36</v>
      </c>
      <c r="V13" s="21">
        <v>9613</v>
      </c>
      <c r="W13" s="19" t="s">
        <v>31</v>
      </c>
      <c r="X13" s="19" t="s">
        <v>32</v>
      </c>
      <c r="Y13" s="19" t="s">
        <v>33</v>
      </c>
      <c r="Z13" s="19">
        <v>45</v>
      </c>
    </row>
    <row r="14" spans="1:26" x14ac:dyDescent="0.3">
      <c r="A14" s="56" t="s">
        <v>29</v>
      </c>
      <c r="B14" s="19" t="s">
        <v>74</v>
      </c>
      <c r="C14" s="19" t="s">
        <v>75</v>
      </c>
      <c r="D14" s="20">
        <v>45120</v>
      </c>
      <c r="E14" s="21">
        <v>120000</v>
      </c>
      <c r="F14" s="19" t="s">
        <v>27</v>
      </c>
      <c r="G14" s="19" t="s">
        <v>28</v>
      </c>
      <c r="H14" s="21">
        <v>120000</v>
      </c>
      <c r="I14" s="21">
        <v>38300</v>
      </c>
      <c r="J14" s="22">
        <f t="shared" si="0"/>
        <v>31.916666666666664</v>
      </c>
      <c r="K14" s="21">
        <v>111545</v>
      </c>
      <c r="L14" s="21">
        <v>8872</v>
      </c>
      <c r="M14" s="21">
        <f t="shared" si="1"/>
        <v>111128</v>
      </c>
      <c r="N14" s="21">
        <v>55498</v>
      </c>
      <c r="O14" s="23">
        <f t="shared" si="2"/>
        <v>2.0023784640887961</v>
      </c>
      <c r="P14" s="24">
        <v>720</v>
      </c>
      <c r="Q14" s="25">
        <f t="shared" si="3"/>
        <v>154.34444444444443</v>
      </c>
      <c r="R14" s="26" t="s">
        <v>29</v>
      </c>
      <c r="S14" s="27">
        <f>ABS(O22-O14)*100</f>
        <v>30.03396296863756</v>
      </c>
      <c r="T14" s="19" t="s">
        <v>30</v>
      </c>
      <c r="U14" s="19" t="s">
        <v>36</v>
      </c>
      <c r="V14" s="21">
        <v>8872</v>
      </c>
      <c r="W14" s="19" t="s">
        <v>31</v>
      </c>
      <c r="X14" s="19" t="s">
        <v>32</v>
      </c>
      <c r="Y14" s="19" t="s">
        <v>33</v>
      </c>
      <c r="Z14" s="19">
        <v>45</v>
      </c>
    </row>
    <row r="15" spans="1:26" x14ac:dyDescent="0.3">
      <c r="A15" s="55" t="s">
        <v>29</v>
      </c>
      <c r="B15" s="10" t="s">
        <v>44</v>
      </c>
      <c r="C15" s="10" t="s">
        <v>45</v>
      </c>
      <c r="D15" s="11">
        <v>45259</v>
      </c>
      <c r="E15" s="12">
        <v>130000</v>
      </c>
      <c r="F15" s="10" t="s">
        <v>27</v>
      </c>
      <c r="G15" s="10" t="s">
        <v>28</v>
      </c>
      <c r="H15" s="12">
        <v>130000</v>
      </c>
      <c r="I15" s="12">
        <v>42000</v>
      </c>
      <c r="J15" s="13">
        <f t="shared" si="0"/>
        <v>32.307692307692307</v>
      </c>
      <c r="K15" s="12">
        <v>120942</v>
      </c>
      <c r="L15" s="12">
        <v>20605</v>
      </c>
      <c r="M15" s="12">
        <f t="shared" si="1"/>
        <v>109395</v>
      </c>
      <c r="N15" s="12">
        <v>54236</v>
      </c>
      <c r="O15" s="14">
        <f t="shared" si="2"/>
        <v>2.0170182166826462</v>
      </c>
      <c r="P15" s="15">
        <v>661</v>
      </c>
      <c r="Q15" s="16">
        <f t="shared" si="3"/>
        <v>165.49924357034797</v>
      </c>
      <c r="R15" s="17" t="s">
        <v>29</v>
      </c>
      <c r="S15" s="18">
        <f>ABS(O36-O15)*100</f>
        <v>201.70182166826461</v>
      </c>
      <c r="T15" s="10" t="s">
        <v>30</v>
      </c>
      <c r="U15" s="10" t="s">
        <v>36</v>
      </c>
      <c r="V15" s="12">
        <v>14800</v>
      </c>
      <c r="W15" s="10" t="s">
        <v>31</v>
      </c>
      <c r="X15" s="10" t="s">
        <v>32</v>
      </c>
      <c r="Y15" s="10" t="s">
        <v>33</v>
      </c>
      <c r="Z15" s="10">
        <v>43</v>
      </c>
    </row>
    <row r="16" spans="1:26" x14ac:dyDescent="0.3">
      <c r="A16" s="56" t="s">
        <v>29</v>
      </c>
      <c r="B16" s="19" t="s">
        <v>57</v>
      </c>
      <c r="C16" s="19" t="s">
        <v>58</v>
      </c>
      <c r="D16" s="20">
        <v>45621</v>
      </c>
      <c r="E16" s="21">
        <v>152500</v>
      </c>
      <c r="F16" s="19" t="s">
        <v>27</v>
      </c>
      <c r="G16" s="19" t="s">
        <v>28</v>
      </c>
      <c r="H16" s="21">
        <v>152500</v>
      </c>
      <c r="I16" s="21">
        <v>56500</v>
      </c>
      <c r="J16" s="22">
        <f t="shared" si="0"/>
        <v>37.049180327868854</v>
      </c>
      <c r="K16" s="21">
        <v>138090</v>
      </c>
      <c r="L16" s="21">
        <v>9250</v>
      </c>
      <c r="M16" s="21">
        <f t="shared" si="1"/>
        <v>143250</v>
      </c>
      <c r="N16" s="21">
        <v>69643</v>
      </c>
      <c r="O16" s="23">
        <f t="shared" si="2"/>
        <v>2.0569188576023434</v>
      </c>
      <c r="P16" s="24">
        <v>945</v>
      </c>
      <c r="Q16" s="25">
        <f t="shared" si="3"/>
        <v>151.5873015873016</v>
      </c>
      <c r="R16" s="26" t="s">
        <v>29</v>
      </c>
      <c r="S16" s="27">
        <f>ABS(O32-O16)*100</f>
        <v>133.61622394838128</v>
      </c>
      <c r="T16" s="19" t="s">
        <v>30</v>
      </c>
      <c r="U16" s="19" t="s">
        <v>31</v>
      </c>
      <c r="V16" s="21">
        <v>9250</v>
      </c>
      <c r="W16" s="19" t="s">
        <v>31</v>
      </c>
      <c r="X16" s="19" t="s">
        <v>32</v>
      </c>
      <c r="Y16" s="19" t="s">
        <v>33</v>
      </c>
      <c r="Z16" s="19">
        <v>45</v>
      </c>
    </row>
    <row r="17" spans="1:26" x14ac:dyDescent="0.3">
      <c r="A17" s="55" t="s">
        <v>29</v>
      </c>
      <c r="B17" s="10" t="s">
        <v>34</v>
      </c>
      <c r="C17" s="10" t="s">
        <v>35</v>
      </c>
      <c r="D17" s="11">
        <v>45392</v>
      </c>
      <c r="E17" s="12">
        <v>138500</v>
      </c>
      <c r="F17" s="10" t="s">
        <v>27</v>
      </c>
      <c r="G17" s="10" t="s">
        <v>28</v>
      </c>
      <c r="H17" s="12">
        <v>138500</v>
      </c>
      <c r="I17" s="12">
        <v>51000</v>
      </c>
      <c r="J17" s="13">
        <f t="shared" si="0"/>
        <v>36.823104693140799</v>
      </c>
      <c r="K17" s="12">
        <v>124238</v>
      </c>
      <c r="L17" s="12">
        <v>7129</v>
      </c>
      <c r="M17" s="12">
        <f t="shared" si="1"/>
        <v>131371</v>
      </c>
      <c r="N17" s="12">
        <v>63302</v>
      </c>
      <c r="O17" s="14">
        <f t="shared" si="2"/>
        <v>2.075305677545733</v>
      </c>
      <c r="P17" s="15">
        <v>754</v>
      </c>
      <c r="Q17" s="16">
        <f t="shared" si="3"/>
        <v>174.23209549071618</v>
      </c>
      <c r="R17" s="17" t="s">
        <v>29</v>
      </c>
      <c r="S17" s="18">
        <f>ABS(O42-O17)*100</f>
        <v>207.5305677545733</v>
      </c>
      <c r="T17" s="10" t="s">
        <v>30</v>
      </c>
      <c r="U17" s="10" t="s">
        <v>36</v>
      </c>
      <c r="V17" s="12">
        <v>7129</v>
      </c>
      <c r="W17" s="10" t="s">
        <v>31</v>
      </c>
      <c r="X17" s="10" t="s">
        <v>32</v>
      </c>
      <c r="Y17" s="10" t="s">
        <v>33</v>
      </c>
      <c r="Z17" s="10">
        <v>45</v>
      </c>
    </row>
    <row r="18" spans="1:26" x14ac:dyDescent="0.3">
      <c r="A18" s="55" t="s">
        <v>29</v>
      </c>
      <c r="B18" s="10" t="s">
        <v>70</v>
      </c>
      <c r="C18" s="10" t="s">
        <v>71</v>
      </c>
      <c r="D18" s="11">
        <v>45373</v>
      </c>
      <c r="E18" s="12">
        <v>108000</v>
      </c>
      <c r="F18" s="10" t="s">
        <v>27</v>
      </c>
      <c r="G18" s="10" t="s">
        <v>28</v>
      </c>
      <c r="H18" s="12">
        <v>108000</v>
      </c>
      <c r="I18" s="12">
        <v>32400</v>
      </c>
      <c r="J18" s="13">
        <f t="shared" si="0"/>
        <v>30</v>
      </c>
      <c r="K18" s="12">
        <v>95175</v>
      </c>
      <c r="L18" s="12">
        <v>7690</v>
      </c>
      <c r="M18" s="12">
        <f t="shared" si="1"/>
        <v>100310</v>
      </c>
      <c r="N18" s="12">
        <v>47289</v>
      </c>
      <c r="O18" s="14">
        <f t="shared" si="2"/>
        <v>2.1212121212121211</v>
      </c>
      <c r="P18" s="15">
        <v>696</v>
      </c>
      <c r="Q18" s="16">
        <f t="shared" si="3"/>
        <v>144.12356321839081</v>
      </c>
      <c r="R18" s="17" t="s">
        <v>29</v>
      </c>
      <c r="S18" s="18">
        <f>ABS(O28-O18)*100</f>
        <v>212.12121212121212</v>
      </c>
      <c r="T18" s="10" t="s">
        <v>30</v>
      </c>
      <c r="U18" s="10" t="s">
        <v>36</v>
      </c>
      <c r="V18" s="12">
        <v>7690</v>
      </c>
      <c r="W18" s="10" t="s">
        <v>31</v>
      </c>
      <c r="X18" s="10" t="s">
        <v>32</v>
      </c>
      <c r="Y18" s="10" t="s">
        <v>33</v>
      </c>
      <c r="Z18" s="10">
        <v>45</v>
      </c>
    </row>
    <row r="19" spans="1:26" x14ac:dyDescent="0.3">
      <c r="A19" s="56" t="s">
        <v>29</v>
      </c>
      <c r="B19" s="19" t="s">
        <v>59</v>
      </c>
      <c r="C19" s="19" t="s">
        <v>60</v>
      </c>
      <c r="D19" s="20">
        <v>45631</v>
      </c>
      <c r="E19" s="21">
        <v>109900</v>
      </c>
      <c r="F19" s="19" t="s">
        <v>27</v>
      </c>
      <c r="G19" s="19" t="s">
        <v>28</v>
      </c>
      <c r="H19" s="21">
        <v>109900</v>
      </c>
      <c r="I19" s="21">
        <v>39300</v>
      </c>
      <c r="J19" s="22">
        <f t="shared" si="0"/>
        <v>35.759781619654227</v>
      </c>
      <c r="K19" s="21">
        <v>96132</v>
      </c>
      <c r="L19" s="21">
        <v>8477</v>
      </c>
      <c r="M19" s="21">
        <f t="shared" si="1"/>
        <v>101423</v>
      </c>
      <c r="N19" s="21">
        <v>47381</v>
      </c>
      <c r="O19" s="23">
        <f t="shared" si="2"/>
        <v>2.1405837783077604</v>
      </c>
      <c r="P19" s="24">
        <v>672</v>
      </c>
      <c r="Q19" s="25">
        <f t="shared" si="3"/>
        <v>150.92708333333334</v>
      </c>
      <c r="R19" s="26" t="s">
        <v>29</v>
      </c>
      <c r="S19" s="27">
        <f>ABS(O34-O19)*100</f>
        <v>214.05837783077604</v>
      </c>
      <c r="T19" s="19" t="s">
        <v>30</v>
      </c>
      <c r="U19" s="19" t="s">
        <v>31</v>
      </c>
      <c r="V19" s="21">
        <v>7547</v>
      </c>
      <c r="W19" s="19" t="s">
        <v>31</v>
      </c>
      <c r="X19" s="19" t="s">
        <v>32</v>
      </c>
      <c r="Y19" s="19" t="s">
        <v>33</v>
      </c>
      <c r="Z19" s="19">
        <v>45</v>
      </c>
    </row>
    <row r="20" spans="1:26" x14ac:dyDescent="0.3">
      <c r="A20" s="56" t="s">
        <v>29</v>
      </c>
      <c r="B20" s="19" t="s">
        <v>48</v>
      </c>
      <c r="C20" s="19" t="s">
        <v>49</v>
      </c>
      <c r="D20" s="20">
        <v>45387</v>
      </c>
      <c r="E20" s="21">
        <v>120000</v>
      </c>
      <c r="F20" s="19" t="s">
        <v>27</v>
      </c>
      <c r="G20" s="19" t="s">
        <v>28</v>
      </c>
      <c r="H20" s="21">
        <v>120000</v>
      </c>
      <c r="I20" s="21">
        <v>41500</v>
      </c>
      <c r="J20" s="22">
        <f t="shared" si="0"/>
        <v>34.583333333333336</v>
      </c>
      <c r="K20" s="21">
        <v>101504</v>
      </c>
      <c r="L20" s="21">
        <v>9267</v>
      </c>
      <c r="M20" s="21">
        <f t="shared" si="1"/>
        <v>110733</v>
      </c>
      <c r="N20" s="21">
        <v>49857</v>
      </c>
      <c r="O20" s="23">
        <f t="shared" si="2"/>
        <v>2.2210120945905287</v>
      </c>
      <c r="P20" s="24">
        <v>732</v>
      </c>
      <c r="Q20" s="25">
        <f t="shared" si="3"/>
        <v>151.27459016393442</v>
      </c>
      <c r="R20" s="26" t="s">
        <v>29</v>
      </c>
      <c r="S20" s="27">
        <f>ABS(O39-O20)*100</f>
        <v>222.10120945905288</v>
      </c>
      <c r="T20" s="19" t="s">
        <v>30</v>
      </c>
      <c r="U20" s="19" t="s">
        <v>36</v>
      </c>
      <c r="V20" s="21">
        <v>7318</v>
      </c>
      <c r="W20" s="19" t="s">
        <v>31</v>
      </c>
      <c r="X20" s="19" t="s">
        <v>32</v>
      </c>
      <c r="Y20" s="19" t="s">
        <v>33</v>
      </c>
      <c r="Z20" s="19">
        <v>45</v>
      </c>
    </row>
    <row r="21" spans="1:26" x14ac:dyDescent="0.3">
      <c r="A21" s="55" t="s">
        <v>29</v>
      </c>
      <c r="B21" s="10" t="s">
        <v>72</v>
      </c>
      <c r="C21" s="10" t="s">
        <v>73</v>
      </c>
      <c r="D21" s="11">
        <v>45492</v>
      </c>
      <c r="E21" s="12">
        <v>180000</v>
      </c>
      <c r="F21" s="10" t="s">
        <v>27</v>
      </c>
      <c r="G21" s="10" t="s">
        <v>28</v>
      </c>
      <c r="H21" s="12">
        <v>180000</v>
      </c>
      <c r="I21" s="12">
        <v>60600</v>
      </c>
      <c r="J21" s="13">
        <f t="shared" si="0"/>
        <v>33.666666666666664</v>
      </c>
      <c r="K21" s="12">
        <v>148727</v>
      </c>
      <c r="L21" s="12">
        <v>9405</v>
      </c>
      <c r="M21" s="12">
        <f t="shared" si="1"/>
        <v>170595</v>
      </c>
      <c r="N21" s="12">
        <v>75309</v>
      </c>
      <c r="O21" s="14">
        <f t="shared" si="2"/>
        <v>2.2652670995498547</v>
      </c>
      <c r="P21" s="15">
        <v>1208</v>
      </c>
      <c r="Q21" s="16">
        <f t="shared" si="3"/>
        <v>141.22102649006624</v>
      </c>
      <c r="R21" s="17" t="s">
        <v>29</v>
      </c>
      <c r="S21" s="18">
        <f>ABS(O30-O21)*100</f>
        <v>226.52670995498548</v>
      </c>
      <c r="T21" s="10" t="s">
        <v>52</v>
      </c>
      <c r="U21" s="10" t="s">
        <v>36</v>
      </c>
      <c r="V21" s="12">
        <v>9405</v>
      </c>
      <c r="W21" s="10" t="s">
        <v>31</v>
      </c>
      <c r="X21" s="10" t="s">
        <v>32</v>
      </c>
      <c r="Y21" s="10" t="s">
        <v>33</v>
      </c>
      <c r="Z21" s="10">
        <v>43</v>
      </c>
    </row>
    <row r="22" spans="1:26" x14ac:dyDescent="0.3">
      <c r="A22" s="56" t="s">
        <v>29</v>
      </c>
      <c r="B22" s="19" t="s">
        <v>152</v>
      </c>
      <c r="C22" s="19" t="s">
        <v>153</v>
      </c>
      <c r="D22" s="20">
        <v>45631</v>
      </c>
      <c r="E22" s="21">
        <v>132000</v>
      </c>
      <c r="F22" s="19" t="s">
        <v>27</v>
      </c>
      <c r="G22" s="19" t="s">
        <v>28</v>
      </c>
      <c r="H22" s="21">
        <v>132000</v>
      </c>
      <c r="I22" s="21">
        <v>44100</v>
      </c>
      <c r="J22" s="22">
        <f t="shared" si="0"/>
        <v>33.409090909090914</v>
      </c>
      <c r="K22" s="21">
        <v>107834</v>
      </c>
      <c r="L22" s="21">
        <v>9074</v>
      </c>
      <c r="M22" s="21">
        <f t="shared" si="1"/>
        <v>122926</v>
      </c>
      <c r="N22" s="21">
        <v>53383</v>
      </c>
      <c r="O22" s="23">
        <f t="shared" si="2"/>
        <v>2.3027180937751717</v>
      </c>
      <c r="P22" s="24">
        <v>815</v>
      </c>
      <c r="Q22" s="25">
        <f t="shared" si="3"/>
        <v>150.82944785276072</v>
      </c>
      <c r="R22" s="26" t="s">
        <v>29</v>
      </c>
      <c r="S22" s="27">
        <f>ABS(O27-O22)*100</f>
        <v>40.403213266712925</v>
      </c>
      <c r="T22" s="19" t="s">
        <v>30</v>
      </c>
      <c r="U22" s="19" t="s">
        <v>31</v>
      </c>
      <c r="V22" s="21">
        <v>7662</v>
      </c>
      <c r="W22" s="19" t="s">
        <v>31</v>
      </c>
      <c r="X22" s="19" t="s">
        <v>32</v>
      </c>
      <c r="Y22" s="19" t="s">
        <v>33</v>
      </c>
      <c r="Z22" s="19">
        <v>45</v>
      </c>
    </row>
    <row r="23" spans="1:26" x14ac:dyDescent="0.3">
      <c r="A23" s="55" t="s">
        <v>29</v>
      </c>
      <c r="B23" s="10" t="s">
        <v>63</v>
      </c>
      <c r="C23" s="10" t="s">
        <v>64</v>
      </c>
      <c r="D23" s="11">
        <v>45567</v>
      </c>
      <c r="E23" s="12">
        <v>170000</v>
      </c>
      <c r="F23" s="10" t="s">
        <v>27</v>
      </c>
      <c r="G23" s="10" t="s">
        <v>28</v>
      </c>
      <c r="H23" s="12">
        <v>170000</v>
      </c>
      <c r="I23" s="12">
        <v>53700</v>
      </c>
      <c r="J23" s="13">
        <f t="shared" si="0"/>
        <v>31.588235294117645</v>
      </c>
      <c r="K23" s="12">
        <v>132056</v>
      </c>
      <c r="L23" s="12">
        <v>8408</v>
      </c>
      <c r="M23" s="12">
        <f t="shared" si="1"/>
        <v>161592</v>
      </c>
      <c r="N23" s="12">
        <v>66836</v>
      </c>
      <c r="O23" s="14">
        <f t="shared" si="2"/>
        <v>2.4177389430845651</v>
      </c>
      <c r="P23" s="15">
        <v>1008</v>
      </c>
      <c r="Q23" s="16">
        <f t="shared" si="3"/>
        <v>160.3095238095238</v>
      </c>
      <c r="R23" s="17" t="s">
        <v>29</v>
      </c>
      <c r="S23" s="18">
        <f>ABS(O36-O23)*100</f>
        <v>241.77389430845651</v>
      </c>
      <c r="T23" s="10" t="s">
        <v>30</v>
      </c>
      <c r="U23" s="10" t="s">
        <v>36</v>
      </c>
      <c r="V23" s="12">
        <v>7690</v>
      </c>
      <c r="W23" s="10" t="s">
        <v>31</v>
      </c>
      <c r="X23" s="10" t="s">
        <v>32</v>
      </c>
      <c r="Y23" s="10" t="s">
        <v>33</v>
      </c>
      <c r="Z23" s="10">
        <v>45</v>
      </c>
    </row>
    <row r="24" spans="1:26" ht="15" thickBot="1" x14ac:dyDescent="0.35">
      <c r="A24" s="56" t="s">
        <v>29</v>
      </c>
      <c r="B24" s="19" t="s">
        <v>37</v>
      </c>
      <c r="C24" s="19" t="s">
        <v>38</v>
      </c>
      <c r="D24" s="20">
        <v>45217</v>
      </c>
      <c r="E24" s="21">
        <v>125000</v>
      </c>
      <c r="F24" s="19" t="s">
        <v>27</v>
      </c>
      <c r="G24" s="19" t="s">
        <v>28</v>
      </c>
      <c r="H24" s="21">
        <v>125000</v>
      </c>
      <c r="I24" s="21">
        <v>32800</v>
      </c>
      <c r="J24" s="22">
        <f t="shared" si="0"/>
        <v>26.240000000000002</v>
      </c>
      <c r="K24" s="21">
        <v>96501</v>
      </c>
      <c r="L24" s="21">
        <v>7129</v>
      </c>
      <c r="M24" s="21">
        <f t="shared" si="1"/>
        <v>117871</v>
      </c>
      <c r="N24" s="21">
        <v>48309</v>
      </c>
      <c r="O24" s="23">
        <f t="shared" si="2"/>
        <v>2.4399387277732929</v>
      </c>
      <c r="P24" s="24">
        <v>708</v>
      </c>
      <c r="Q24" s="25">
        <f t="shared" si="3"/>
        <v>166.48446327683615</v>
      </c>
      <c r="R24" s="26" t="s">
        <v>29</v>
      </c>
      <c r="S24" s="27">
        <f>ABS(O48-O24)*100</f>
        <v>243.9938727773293</v>
      </c>
      <c r="T24" s="19" t="s">
        <v>30</v>
      </c>
      <c r="U24" s="19" t="s">
        <v>36</v>
      </c>
      <c r="V24" s="21">
        <v>7129</v>
      </c>
      <c r="W24" s="19" t="s">
        <v>31</v>
      </c>
      <c r="X24" s="19" t="s">
        <v>32</v>
      </c>
      <c r="Y24" s="19" t="s">
        <v>33</v>
      </c>
      <c r="Z24" s="19">
        <v>45</v>
      </c>
    </row>
    <row r="25" spans="1:26" ht="15" thickTop="1" x14ac:dyDescent="0.3">
      <c r="A25" s="57"/>
      <c r="B25" s="37"/>
      <c r="C25" s="37"/>
      <c r="D25" s="38" t="s">
        <v>2766</v>
      </c>
      <c r="E25" s="39">
        <f>+SUM(E2:E24)</f>
        <v>2959800</v>
      </c>
      <c r="F25" s="37"/>
      <c r="G25" s="37"/>
      <c r="H25" s="39">
        <f>+SUM(H2:H24)</f>
        <v>2959800</v>
      </c>
      <c r="I25" s="39">
        <f>+SUM(I2:I24)</f>
        <v>1129600</v>
      </c>
      <c r="J25" s="40"/>
      <c r="K25" s="39">
        <f>+SUM(K2:K24)</f>
        <v>2922724</v>
      </c>
      <c r="L25" s="39"/>
      <c r="M25" s="39">
        <f>+SUM(M2:M24)</f>
        <v>2706486</v>
      </c>
      <c r="N25" s="39">
        <f>+SUM(N2:N24)</f>
        <v>1442913</v>
      </c>
      <c r="O25" s="41"/>
      <c r="P25" s="42"/>
      <c r="Q25" s="43">
        <f>AVERAGE(Q2:Q24)</f>
        <v>137.42697786612035</v>
      </c>
      <c r="R25" s="44"/>
      <c r="S25" s="45">
        <f>ABS(O27-O26)*100</f>
        <v>2.2976198981011997</v>
      </c>
      <c r="T25" s="37"/>
      <c r="U25" s="37"/>
      <c r="V25" s="39"/>
      <c r="W25" s="37"/>
      <c r="X25" s="37"/>
      <c r="Y25" s="37"/>
      <c r="Z25" s="37"/>
    </row>
    <row r="26" spans="1:26" x14ac:dyDescent="0.3">
      <c r="A26" s="58"/>
      <c r="B26" s="28"/>
      <c r="C26" s="28"/>
      <c r="D26" s="29"/>
      <c r="E26" s="30"/>
      <c r="F26" s="28"/>
      <c r="G26" s="28"/>
      <c r="H26" s="30"/>
      <c r="I26" s="30" t="s">
        <v>2767</v>
      </c>
      <c r="J26" s="31">
        <f>I25/H25*100</f>
        <v>38.164740860868982</v>
      </c>
      <c r="K26" s="30"/>
      <c r="L26" s="30"/>
      <c r="M26" s="30"/>
      <c r="N26" s="30" t="s">
        <v>2769</v>
      </c>
      <c r="O26" s="32">
        <f>M25/N25</f>
        <v>1.8757097621270304</v>
      </c>
      <c r="P26" s="33"/>
      <c r="Q26" s="34" t="s">
        <v>2771</v>
      </c>
      <c r="R26" s="35">
        <f>STDEV(O2:O24)</f>
        <v>0.37118429121178137</v>
      </c>
      <c r="S26" s="36"/>
      <c r="T26" s="28"/>
      <c r="U26" s="28"/>
      <c r="V26" s="30"/>
      <c r="W26" s="28"/>
      <c r="X26" s="28"/>
      <c r="Y26" s="28"/>
      <c r="Z26" s="28"/>
    </row>
    <row r="27" spans="1:26" x14ac:dyDescent="0.3">
      <c r="A27" s="59"/>
      <c r="B27" s="46"/>
      <c r="C27" s="46"/>
      <c r="D27" s="47"/>
      <c r="E27" s="48"/>
      <c r="F27" s="46"/>
      <c r="G27" s="46"/>
      <c r="H27" s="48"/>
      <c r="I27" s="48" t="s">
        <v>2768</v>
      </c>
      <c r="J27" s="49">
        <f>STDEV(J2:J24)</f>
        <v>9.7246193257951035</v>
      </c>
      <c r="K27" s="48"/>
      <c r="L27" s="48"/>
      <c r="M27" s="48"/>
      <c r="N27" s="48" t="s">
        <v>2770</v>
      </c>
      <c r="O27" s="50">
        <f>AVERAGE(O2:O24)</f>
        <v>1.8986859611080424</v>
      </c>
      <c r="P27" s="51"/>
      <c r="Q27" s="52" t="s">
        <v>2772</v>
      </c>
      <c r="R27" s="54">
        <f>AVERAGE(S2:S24)</f>
        <v>142.68837547303551</v>
      </c>
      <c r="S27" s="53" t="s">
        <v>2773</v>
      </c>
      <c r="T27" s="46">
        <f>+(R27/O27)</f>
        <v>75.151119456197421</v>
      </c>
      <c r="U27" s="46"/>
      <c r="V27" s="48"/>
      <c r="W27" s="46"/>
      <c r="X27" s="46"/>
      <c r="Y27" s="46"/>
      <c r="Z27" s="46"/>
    </row>
    <row r="31" spans="1:26" x14ac:dyDescent="0.3">
      <c r="A31" s="60" t="s">
        <v>2811</v>
      </c>
    </row>
    <row r="32" spans="1:26" x14ac:dyDescent="0.3">
      <c r="A32" s="55" t="s">
        <v>29</v>
      </c>
      <c r="B32" s="10" t="s">
        <v>150</v>
      </c>
      <c r="C32" s="10" t="s">
        <v>151</v>
      </c>
      <c r="D32" s="11">
        <v>45572</v>
      </c>
      <c r="E32" s="12">
        <v>55000</v>
      </c>
      <c r="F32" s="10" t="s">
        <v>27</v>
      </c>
      <c r="G32" s="10" t="s">
        <v>28</v>
      </c>
      <c r="H32" s="12">
        <v>55000</v>
      </c>
      <c r="I32" s="12">
        <v>52800</v>
      </c>
      <c r="J32" s="13">
        <f>I32/H32*100</f>
        <v>96</v>
      </c>
      <c r="K32" s="12">
        <v>128968</v>
      </c>
      <c r="L32" s="12">
        <v>7789</v>
      </c>
      <c r="M32" s="12">
        <f>H32-L32</f>
        <v>47211</v>
      </c>
      <c r="N32" s="12">
        <v>65502</v>
      </c>
      <c r="O32" s="14">
        <f>M32/N32</f>
        <v>0.72075661811853076</v>
      </c>
      <c r="P32" s="15">
        <v>936</v>
      </c>
      <c r="Q32" s="16">
        <f>M32/P32</f>
        <v>50.439102564102562</v>
      </c>
      <c r="R32" s="17" t="s">
        <v>29</v>
      </c>
      <c r="S32" s="18">
        <f>ABS(O38-O32)*100</f>
        <v>72.075661811853081</v>
      </c>
      <c r="T32" s="10" t="s">
        <v>30</v>
      </c>
      <c r="U32" s="10" t="s">
        <v>31</v>
      </c>
      <c r="V32" s="12">
        <v>7789</v>
      </c>
      <c r="W32" s="10" t="s">
        <v>31</v>
      </c>
      <c r="X32" s="10" t="s">
        <v>32</v>
      </c>
      <c r="Y32" s="10" t="s">
        <v>33</v>
      </c>
      <c r="Z32" s="10">
        <v>45</v>
      </c>
    </row>
  </sheetData>
  <sortState xmlns:xlrd2="http://schemas.microsoft.com/office/spreadsheetml/2017/richdata2" ref="A2:Z24">
    <sortCondition ref="O2:O24"/>
  </sortState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A142-8C87-4C7C-B147-35CB4B9FF38C}">
  <dimension ref="A1:Z62"/>
  <sheetViews>
    <sheetView topLeftCell="A25" zoomScaleNormal="100" workbookViewId="0">
      <selection activeCell="O22" sqref="O22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5546875" bestFit="1" customWidth="1" collapsed="1"/>
    <col min="4" max="4" width="10.6640625" bestFit="1" customWidth="1" collapsed="1"/>
    <col min="5" max="5" width="11.88671875" bestFit="1" customWidth="1" collapsed="1"/>
    <col min="6" max="6" width="5.5546875" bestFit="1" customWidth="1" collapsed="1"/>
    <col min="7" max="7" width="17.33203125" bestFit="1" customWidth="1" collapsed="1"/>
    <col min="8" max="8" width="11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5.8867187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1474</v>
      </c>
      <c r="B2" s="19" t="s">
        <v>1553</v>
      </c>
      <c r="C2" s="19" t="s">
        <v>1554</v>
      </c>
      <c r="D2" s="20">
        <v>45707</v>
      </c>
      <c r="E2" s="21">
        <v>160000</v>
      </c>
      <c r="F2" s="19" t="s">
        <v>27</v>
      </c>
      <c r="G2" s="19" t="s">
        <v>28</v>
      </c>
      <c r="H2" s="21">
        <v>160000</v>
      </c>
      <c r="I2" s="21">
        <v>89900</v>
      </c>
      <c r="J2" s="22">
        <f t="shared" ref="J2:J31" si="0">I2/H2*100</f>
        <v>56.1875</v>
      </c>
      <c r="K2" s="21">
        <v>193105</v>
      </c>
      <c r="L2" s="21">
        <v>12047</v>
      </c>
      <c r="M2" s="21">
        <f t="shared" ref="M2:M31" si="1">H2-L2</f>
        <v>147953</v>
      </c>
      <c r="N2" s="21">
        <v>93328</v>
      </c>
      <c r="O2" s="23">
        <f t="shared" ref="O2:O31" si="2">M2/N2</f>
        <v>1.5853013029315961</v>
      </c>
      <c r="P2" s="24">
        <v>1046</v>
      </c>
      <c r="Q2" s="25">
        <f t="shared" ref="Q2:Q31" si="3">M2/P2</f>
        <v>141.44646271510516</v>
      </c>
      <c r="R2" s="26" t="s">
        <v>1474</v>
      </c>
      <c r="S2" s="27">
        <f>ABS(O30-O2)*100</f>
        <v>58.474005498672184</v>
      </c>
      <c r="T2" s="19" t="s">
        <v>30</v>
      </c>
      <c r="U2" s="19" t="s">
        <v>31</v>
      </c>
      <c r="V2" s="21">
        <v>12047</v>
      </c>
      <c r="W2" s="19" t="s">
        <v>31</v>
      </c>
      <c r="X2" s="19" t="s">
        <v>1475</v>
      </c>
      <c r="Y2" s="19" t="s">
        <v>33</v>
      </c>
      <c r="Z2" s="19">
        <v>45</v>
      </c>
    </row>
    <row r="3" spans="1:26" x14ac:dyDescent="0.3">
      <c r="A3" s="55" t="s">
        <v>1474</v>
      </c>
      <c r="B3" s="10" t="s">
        <v>1489</v>
      </c>
      <c r="C3" s="10" t="s">
        <v>1490</v>
      </c>
      <c r="D3" s="11">
        <v>45700</v>
      </c>
      <c r="E3" s="12">
        <v>180000</v>
      </c>
      <c r="F3" s="10" t="s">
        <v>27</v>
      </c>
      <c r="G3" s="10" t="s">
        <v>28</v>
      </c>
      <c r="H3" s="12">
        <v>180000</v>
      </c>
      <c r="I3" s="12">
        <v>101600</v>
      </c>
      <c r="J3" s="13">
        <f t="shared" si="0"/>
        <v>56.444444444444443</v>
      </c>
      <c r="K3" s="12">
        <v>216080</v>
      </c>
      <c r="L3" s="12">
        <v>15449</v>
      </c>
      <c r="M3" s="12">
        <f t="shared" si="1"/>
        <v>164551</v>
      </c>
      <c r="N3" s="12">
        <v>103418</v>
      </c>
      <c r="O3" s="14">
        <f t="shared" si="2"/>
        <v>1.5911253360150071</v>
      </c>
      <c r="P3" s="15">
        <v>1154</v>
      </c>
      <c r="Q3" s="16">
        <f t="shared" si="3"/>
        <v>142.59185441941074</v>
      </c>
      <c r="R3" s="17" t="s">
        <v>1474</v>
      </c>
      <c r="S3" s="18">
        <f>ABS(O52-O3)*100</f>
        <v>91.537691368484602</v>
      </c>
      <c r="T3" s="10" t="s">
        <v>30</v>
      </c>
      <c r="U3" s="10" t="s">
        <v>31</v>
      </c>
      <c r="V3" s="12">
        <v>13525</v>
      </c>
      <c r="W3" s="10" t="s">
        <v>31</v>
      </c>
      <c r="X3" s="10" t="s">
        <v>1475</v>
      </c>
      <c r="Y3" s="10" t="s">
        <v>33</v>
      </c>
      <c r="Z3" s="10">
        <v>45</v>
      </c>
    </row>
    <row r="4" spans="1:26" x14ac:dyDescent="0.3">
      <c r="A4" s="55" t="s">
        <v>1474</v>
      </c>
      <c r="B4" s="10" t="s">
        <v>1483</v>
      </c>
      <c r="C4" s="10" t="s">
        <v>1484</v>
      </c>
      <c r="D4" s="11">
        <v>45187</v>
      </c>
      <c r="E4" s="12">
        <v>143000</v>
      </c>
      <c r="F4" s="10" t="s">
        <v>27</v>
      </c>
      <c r="G4" s="10" t="s">
        <v>28</v>
      </c>
      <c r="H4" s="12">
        <v>143000</v>
      </c>
      <c r="I4" s="12">
        <v>66700</v>
      </c>
      <c r="J4" s="13">
        <f t="shared" si="0"/>
        <v>46.64335664335664</v>
      </c>
      <c r="K4" s="12">
        <v>165537</v>
      </c>
      <c r="L4" s="12">
        <v>11924</v>
      </c>
      <c r="M4" s="12">
        <f t="shared" si="1"/>
        <v>131076</v>
      </c>
      <c r="N4" s="12">
        <v>79181</v>
      </c>
      <c r="O4" s="14">
        <f t="shared" si="2"/>
        <v>1.6553971280989126</v>
      </c>
      <c r="P4" s="15">
        <v>980</v>
      </c>
      <c r="Q4" s="16">
        <f t="shared" si="3"/>
        <v>133.75102040816327</v>
      </c>
      <c r="R4" s="17" t="s">
        <v>1474</v>
      </c>
      <c r="S4" s="18">
        <f>ABS(O56-O4)*100</f>
        <v>42.823686572443975</v>
      </c>
      <c r="T4" s="10" t="s">
        <v>30</v>
      </c>
      <c r="U4" s="10" t="s">
        <v>36</v>
      </c>
      <c r="V4" s="12">
        <v>11924</v>
      </c>
      <c r="W4" s="10" t="s">
        <v>31</v>
      </c>
      <c r="X4" s="10" t="s">
        <v>1475</v>
      </c>
      <c r="Y4" s="10" t="s">
        <v>33</v>
      </c>
      <c r="Z4" s="10">
        <v>45</v>
      </c>
    </row>
    <row r="5" spans="1:26" x14ac:dyDescent="0.3">
      <c r="A5" s="56" t="s">
        <v>1474</v>
      </c>
      <c r="B5" s="19" t="s">
        <v>1537</v>
      </c>
      <c r="C5" s="19" t="s">
        <v>1538</v>
      </c>
      <c r="D5" s="20">
        <v>45092</v>
      </c>
      <c r="E5" s="21">
        <v>205000</v>
      </c>
      <c r="F5" s="19" t="s">
        <v>27</v>
      </c>
      <c r="G5" s="19" t="s">
        <v>28</v>
      </c>
      <c r="H5" s="21">
        <v>205000</v>
      </c>
      <c r="I5" s="21">
        <v>92400</v>
      </c>
      <c r="J5" s="22">
        <f t="shared" si="0"/>
        <v>45.073170731707322</v>
      </c>
      <c r="K5" s="21">
        <v>223947</v>
      </c>
      <c r="L5" s="21">
        <v>19768</v>
      </c>
      <c r="M5" s="21">
        <f t="shared" si="1"/>
        <v>185232</v>
      </c>
      <c r="N5" s="21">
        <v>105246</v>
      </c>
      <c r="O5" s="23">
        <f t="shared" si="2"/>
        <v>1.7599908785131977</v>
      </c>
      <c r="P5" s="24">
        <v>1495</v>
      </c>
      <c r="Q5" s="25">
        <f t="shared" si="3"/>
        <v>123.90100334448161</v>
      </c>
      <c r="R5" s="26" t="s">
        <v>1474</v>
      </c>
      <c r="S5" s="27">
        <f>ABS(O43-O5)*100</f>
        <v>55.411206810398085</v>
      </c>
      <c r="T5" s="19" t="s">
        <v>708</v>
      </c>
      <c r="U5" s="19" t="s">
        <v>36</v>
      </c>
      <c r="V5" s="21">
        <v>19768</v>
      </c>
      <c r="W5" s="19" t="s">
        <v>31</v>
      </c>
      <c r="X5" s="19" t="s">
        <v>1475</v>
      </c>
      <c r="Y5" s="19" t="s">
        <v>33</v>
      </c>
      <c r="Z5" s="19">
        <v>45</v>
      </c>
    </row>
    <row r="6" spans="1:26" x14ac:dyDescent="0.3">
      <c r="A6" s="56" t="s">
        <v>1474</v>
      </c>
      <c r="B6" s="19" t="s">
        <v>1521</v>
      </c>
      <c r="C6" s="19" t="s">
        <v>1522</v>
      </c>
      <c r="D6" s="20">
        <v>45695</v>
      </c>
      <c r="E6" s="21">
        <v>180000</v>
      </c>
      <c r="F6" s="19" t="s">
        <v>27</v>
      </c>
      <c r="G6" s="19" t="s">
        <v>28</v>
      </c>
      <c r="H6" s="21">
        <v>180000</v>
      </c>
      <c r="I6" s="21">
        <v>91900</v>
      </c>
      <c r="J6" s="22">
        <f t="shared" si="0"/>
        <v>51.055555555555557</v>
      </c>
      <c r="K6" s="21">
        <v>196814</v>
      </c>
      <c r="L6" s="21">
        <v>15595</v>
      </c>
      <c r="M6" s="21">
        <f t="shared" si="1"/>
        <v>164405</v>
      </c>
      <c r="N6" s="21">
        <v>93411</v>
      </c>
      <c r="O6" s="23">
        <f t="shared" si="2"/>
        <v>1.7600175568187901</v>
      </c>
      <c r="P6" s="24">
        <v>1022</v>
      </c>
      <c r="Q6" s="25">
        <f t="shared" si="3"/>
        <v>160.86594911937377</v>
      </c>
      <c r="R6" s="26" t="s">
        <v>1474</v>
      </c>
      <c r="S6" s="27">
        <f>ABS(O52-O6)*100</f>
        <v>74.648469288106284</v>
      </c>
      <c r="T6" s="19" t="s">
        <v>30</v>
      </c>
      <c r="U6" s="19" t="s">
        <v>31</v>
      </c>
      <c r="V6" s="21">
        <v>15595</v>
      </c>
      <c r="W6" s="19" t="s">
        <v>31</v>
      </c>
      <c r="X6" s="19" t="s">
        <v>1475</v>
      </c>
      <c r="Y6" s="19" t="s">
        <v>33</v>
      </c>
      <c r="Z6" s="19">
        <v>45</v>
      </c>
    </row>
    <row r="7" spans="1:26" x14ac:dyDescent="0.3">
      <c r="A7" s="55" t="s">
        <v>1474</v>
      </c>
      <c r="B7" s="10" t="s">
        <v>1525</v>
      </c>
      <c r="C7" s="10" t="s">
        <v>1526</v>
      </c>
      <c r="D7" s="11">
        <v>45243</v>
      </c>
      <c r="E7" s="12">
        <v>174000</v>
      </c>
      <c r="F7" s="10" t="s">
        <v>27</v>
      </c>
      <c r="G7" s="10" t="s">
        <v>28</v>
      </c>
      <c r="H7" s="12">
        <v>174000</v>
      </c>
      <c r="I7" s="12">
        <v>76500</v>
      </c>
      <c r="J7" s="13">
        <f t="shared" si="0"/>
        <v>43.96551724137931</v>
      </c>
      <c r="K7" s="12">
        <v>186090</v>
      </c>
      <c r="L7" s="12">
        <v>11878</v>
      </c>
      <c r="M7" s="12">
        <f t="shared" si="1"/>
        <v>162122</v>
      </c>
      <c r="N7" s="12">
        <v>89800</v>
      </c>
      <c r="O7" s="14">
        <f t="shared" si="2"/>
        <v>1.8053674832962139</v>
      </c>
      <c r="P7" s="15">
        <v>1022</v>
      </c>
      <c r="Q7" s="16">
        <f t="shared" si="3"/>
        <v>158.63209393346381</v>
      </c>
      <c r="R7" s="17" t="s">
        <v>1474</v>
      </c>
      <c r="S7" s="18">
        <f>ABS(O51-O7)*100</f>
        <v>69.955294526030244</v>
      </c>
      <c r="T7" s="10" t="s">
        <v>30</v>
      </c>
      <c r="U7" s="10" t="s">
        <v>36</v>
      </c>
      <c r="V7" s="12">
        <v>11878</v>
      </c>
      <c r="W7" s="10" t="s">
        <v>31</v>
      </c>
      <c r="X7" s="10" t="s">
        <v>1475</v>
      </c>
      <c r="Y7" s="10" t="s">
        <v>33</v>
      </c>
      <c r="Z7" s="10">
        <v>45</v>
      </c>
    </row>
    <row r="8" spans="1:26" x14ac:dyDescent="0.3">
      <c r="A8" s="55" t="s">
        <v>1474</v>
      </c>
      <c r="B8" s="10" t="s">
        <v>1607</v>
      </c>
      <c r="C8" s="10" t="s">
        <v>1608</v>
      </c>
      <c r="D8" s="11">
        <v>45289</v>
      </c>
      <c r="E8" s="12">
        <v>180000</v>
      </c>
      <c r="F8" s="10" t="s">
        <v>27</v>
      </c>
      <c r="G8" s="10" t="s">
        <v>28</v>
      </c>
      <c r="H8" s="12">
        <v>180000</v>
      </c>
      <c r="I8" s="12">
        <v>78700</v>
      </c>
      <c r="J8" s="13">
        <f t="shared" si="0"/>
        <v>43.722222222222221</v>
      </c>
      <c r="K8" s="12">
        <v>191025</v>
      </c>
      <c r="L8" s="12">
        <v>10500</v>
      </c>
      <c r="M8" s="12">
        <f t="shared" si="1"/>
        <v>169500</v>
      </c>
      <c r="N8" s="12">
        <v>93054</v>
      </c>
      <c r="O8" s="14">
        <f t="shared" si="2"/>
        <v>1.8215229866529112</v>
      </c>
      <c r="P8" s="15">
        <v>1350</v>
      </c>
      <c r="Q8" s="16">
        <f t="shared" si="3"/>
        <v>125.55555555555556</v>
      </c>
      <c r="R8" s="17" t="s">
        <v>1474</v>
      </c>
      <c r="S8" s="18">
        <f>ABS(O25-O8)*100</f>
        <v>22.371269205929423</v>
      </c>
      <c r="T8" s="10" t="s">
        <v>708</v>
      </c>
      <c r="U8" s="10" t="s">
        <v>36</v>
      </c>
      <c r="V8" s="12">
        <v>10500</v>
      </c>
      <c r="W8" s="10" t="s">
        <v>31</v>
      </c>
      <c r="X8" s="10" t="s">
        <v>1475</v>
      </c>
      <c r="Y8" s="10" t="s">
        <v>33</v>
      </c>
      <c r="Z8" s="10">
        <v>45</v>
      </c>
    </row>
    <row r="9" spans="1:26" x14ac:dyDescent="0.3">
      <c r="A9" s="55" t="s">
        <v>1474</v>
      </c>
      <c r="B9" s="10" t="s">
        <v>1543</v>
      </c>
      <c r="C9" s="10" t="s">
        <v>1544</v>
      </c>
      <c r="D9" s="11">
        <v>45154</v>
      </c>
      <c r="E9" s="12">
        <v>230000</v>
      </c>
      <c r="F9" s="10" t="s">
        <v>27</v>
      </c>
      <c r="G9" s="10" t="s">
        <v>28</v>
      </c>
      <c r="H9" s="12">
        <v>230000</v>
      </c>
      <c r="I9" s="12">
        <v>98800</v>
      </c>
      <c r="J9" s="13">
        <f t="shared" si="0"/>
        <v>42.95652173913043</v>
      </c>
      <c r="K9" s="12">
        <v>243567</v>
      </c>
      <c r="L9" s="12">
        <v>14837</v>
      </c>
      <c r="M9" s="12">
        <f t="shared" si="1"/>
        <v>215163</v>
      </c>
      <c r="N9" s="12">
        <v>117902</v>
      </c>
      <c r="O9" s="14">
        <f t="shared" si="2"/>
        <v>1.8249308747943207</v>
      </c>
      <c r="P9" s="15">
        <v>2122</v>
      </c>
      <c r="Q9" s="16">
        <f t="shared" si="3"/>
        <v>101.39632422243167</v>
      </c>
      <c r="R9" s="17" t="s">
        <v>1474</v>
      </c>
      <c r="S9" s="18">
        <f>ABS(O44-O9)*100</f>
        <v>51.492166207146269</v>
      </c>
      <c r="T9" s="10" t="s">
        <v>708</v>
      </c>
      <c r="U9" s="10" t="s">
        <v>36</v>
      </c>
      <c r="V9" s="12">
        <v>11544</v>
      </c>
      <c r="W9" s="10" t="s">
        <v>31</v>
      </c>
      <c r="X9" s="10" t="s">
        <v>1475</v>
      </c>
      <c r="Y9" s="10" t="s">
        <v>33</v>
      </c>
      <c r="Z9" s="10">
        <v>45</v>
      </c>
    </row>
    <row r="10" spans="1:26" x14ac:dyDescent="0.3">
      <c r="A10" s="56" t="s">
        <v>1474</v>
      </c>
      <c r="B10" s="19" t="s">
        <v>1605</v>
      </c>
      <c r="C10" s="19" t="s">
        <v>1606</v>
      </c>
      <c r="D10" s="20">
        <v>45019</v>
      </c>
      <c r="E10" s="21">
        <v>195000</v>
      </c>
      <c r="F10" s="19" t="s">
        <v>27</v>
      </c>
      <c r="G10" s="19" t="s">
        <v>28</v>
      </c>
      <c r="H10" s="21">
        <v>195000</v>
      </c>
      <c r="I10" s="21">
        <v>84200</v>
      </c>
      <c r="J10" s="22">
        <f t="shared" si="0"/>
        <v>43.179487179487182</v>
      </c>
      <c r="K10" s="21">
        <v>206347</v>
      </c>
      <c r="L10" s="21">
        <v>10500</v>
      </c>
      <c r="M10" s="21">
        <f t="shared" si="1"/>
        <v>184500</v>
      </c>
      <c r="N10" s="21">
        <v>100952</v>
      </c>
      <c r="O10" s="23">
        <f t="shared" si="2"/>
        <v>1.8276012362310801</v>
      </c>
      <c r="P10" s="24">
        <v>1554</v>
      </c>
      <c r="Q10" s="25">
        <f t="shared" si="3"/>
        <v>118.72586872586872</v>
      </c>
      <c r="R10" s="26" t="s">
        <v>1474</v>
      </c>
      <c r="S10" s="27">
        <f>ABS(O28-O10)*100</f>
        <v>29.231348639813028</v>
      </c>
      <c r="T10" s="19" t="s">
        <v>708</v>
      </c>
      <c r="U10" s="19" t="s">
        <v>36</v>
      </c>
      <c r="V10" s="21">
        <v>10500</v>
      </c>
      <c r="W10" s="19" t="s">
        <v>31</v>
      </c>
      <c r="X10" s="19" t="s">
        <v>1475</v>
      </c>
      <c r="Y10" s="19" t="s">
        <v>33</v>
      </c>
      <c r="Z10" s="19">
        <v>45</v>
      </c>
    </row>
    <row r="11" spans="1:26" x14ac:dyDescent="0.3">
      <c r="A11" s="55" t="s">
        <v>1474</v>
      </c>
      <c r="B11" s="10" t="s">
        <v>1527</v>
      </c>
      <c r="C11" s="10" t="s">
        <v>1528</v>
      </c>
      <c r="D11" s="11">
        <v>45369</v>
      </c>
      <c r="E11" s="12">
        <v>159900</v>
      </c>
      <c r="F11" s="10" t="s">
        <v>27</v>
      </c>
      <c r="G11" s="10" t="s">
        <v>28</v>
      </c>
      <c r="H11" s="12">
        <v>159900</v>
      </c>
      <c r="I11" s="12">
        <v>68100</v>
      </c>
      <c r="J11" s="13">
        <f t="shared" si="0"/>
        <v>42.589118198874296</v>
      </c>
      <c r="K11" s="12">
        <v>166306</v>
      </c>
      <c r="L11" s="12">
        <v>10367</v>
      </c>
      <c r="M11" s="12">
        <f t="shared" si="1"/>
        <v>149533</v>
      </c>
      <c r="N11" s="12">
        <v>80380</v>
      </c>
      <c r="O11" s="14">
        <f t="shared" si="2"/>
        <v>1.8603259517292858</v>
      </c>
      <c r="P11" s="15">
        <v>1046</v>
      </c>
      <c r="Q11" s="16">
        <f t="shared" si="3"/>
        <v>142.95697896749522</v>
      </c>
      <c r="R11" s="17" t="s">
        <v>1474</v>
      </c>
      <c r="S11" s="18" t="e">
        <f>ABS(#REF!-O11)*100</f>
        <v>#REF!</v>
      </c>
      <c r="T11" s="10" t="s">
        <v>30</v>
      </c>
      <c r="U11" s="10" t="s">
        <v>36</v>
      </c>
      <c r="V11" s="12">
        <v>10367</v>
      </c>
      <c r="W11" s="10" t="s">
        <v>31</v>
      </c>
      <c r="X11" s="10" t="s">
        <v>1475</v>
      </c>
      <c r="Y11" s="10" t="s">
        <v>33</v>
      </c>
      <c r="Z11" s="10">
        <v>45</v>
      </c>
    </row>
    <row r="12" spans="1:26" x14ac:dyDescent="0.3">
      <c r="A12" s="56" t="s">
        <v>1474</v>
      </c>
      <c r="B12" s="19" t="s">
        <v>1531</v>
      </c>
      <c r="C12" s="19" t="s">
        <v>1532</v>
      </c>
      <c r="D12" s="20">
        <v>45450</v>
      </c>
      <c r="E12" s="21">
        <v>173000</v>
      </c>
      <c r="F12" s="19" t="s">
        <v>27</v>
      </c>
      <c r="G12" s="19" t="s">
        <v>28</v>
      </c>
      <c r="H12" s="21">
        <v>173000</v>
      </c>
      <c r="I12" s="21">
        <v>84000</v>
      </c>
      <c r="J12" s="22">
        <f t="shared" si="0"/>
        <v>48.554913294797686</v>
      </c>
      <c r="K12" s="21">
        <v>179840</v>
      </c>
      <c r="L12" s="21">
        <v>11807</v>
      </c>
      <c r="M12" s="21">
        <f t="shared" si="1"/>
        <v>161193</v>
      </c>
      <c r="N12" s="21">
        <v>86614</v>
      </c>
      <c r="O12" s="23">
        <f t="shared" si="2"/>
        <v>1.8610501766458079</v>
      </c>
      <c r="P12" s="24">
        <v>998</v>
      </c>
      <c r="Q12" s="25">
        <f t="shared" si="3"/>
        <v>161.51603206412827</v>
      </c>
      <c r="R12" s="26" t="s">
        <v>1474</v>
      </c>
      <c r="S12" s="27">
        <f>ABS(O53-O12)*100</f>
        <v>64.87852903677242</v>
      </c>
      <c r="T12" s="19" t="s">
        <v>30</v>
      </c>
      <c r="U12" s="19" t="s">
        <v>36</v>
      </c>
      <c r="V12" s="21">
        <v>11807</v>
      </c>
      <c r="W12" s="19" t="s">
        <v>31</v>
      </c>
      <c r="X12" s="19" t="s">
        <v>1475</v>
      </c>
      <c r="Y12" s="19" t="s">
        <v>33</v>
      </c>
      <c r="Z12" s="19">
        <v>45</v>
      </c>
    </row>
    <row r="13" spans="1:26" x14ac:dyDescent="0.3">
      <c r="A13" s="55" t="s">
        <v>1474</v>
      </c>
      <c r="B13" s="10" t="s">
        <v>1481</v>
      </c>
      <c r="C13" s="10" t="s">
        <v>1482</v>
      </c>
      <c r="D13" s="11">
        <v>45099</v>
      </c>
      <c r="E13" s="12">
        <v>179900</v>
      </c>
      <c r="F13" s="10" t="s">
        <v>27</v>
      </c>
      <c r="G13" s="10" t="s">
        <v>28</v>
      </c>
      <c r="H13" s="12">
        <v>179900</v>
      </c>
      <c r="I13" s="12">
        <v>77500</v>
      </c>
      <c r="J13" s="13">
        <f t="shared" si="0"/>
        <v>43.079488604780437</v>
      </c>
      <c r="K13" s="12">
        <v>185965</v>
      </c>
      <c r="L13" s="12">
        <v>13499</v>
      </c>
      <c r="M13" s="12">
        <f t="shared" si="1"/>
        <v>166401</v>
      </c>
      <c r="N13" s="12">
        <v>88900</v>
      </c>
      <c r="O13" s="14">
        <f t="shared" si="2"/>
        <v>1.8717772778402699</v>
      </c>
      <c r="P13" s="15">
        <v>907</v>
      </c>
      <c r="Q13" s="16">
        <f t="shared" si="3"/>
        <v>183.4630650496141</v>
      </c>
      <c r="R13" s="17" t="s">
        <v>1474</v>
      </c>
      <c r="S13" s="18">
        <f>ABS(O66-O13)*100</f>
        <v>187.17772778402698</v>
      </c>
      <c r="T13" s="10" t="s">
        <v>30</v>
      </c>
      <c r="U13" s="10" t="s">
        <v>36</v>
      </c>
      <c r="V13" s="12">
        <v>13499</v>
      </c>
      <c r="W13" s="10" t="s">
        <v>31</v>
      </c>
      <c r="X13" s="10" t="s">
        <v>1475</v>
      </c>
      <c r="Y13" s="10" t="s">
        <v>33</v>
      </c>
      <c r="Z13" s="10">
        <v>45</v>
      </c>
    </row>
    <row r="14" spans="1:26" x14ac:dyDescent="0.3">
      <c r="A14" s="55" t="s">
        <v>1474</v>
      </c>
      <c r="B14" s="10" t="s">
        <v>1497</v>
      </c>
      <c r="C14" s="10" t="s">
        <v>1498</v>
      </c>
      <c r="D14" s="11">
        <v>45621</v>
      </c>
      <c r="E14" s="12">
        <v>232500</v>
      </c>
      <c r="F14" s="10" t="s">
        <v>27</v>
      </c>
      <c r="G14" s="10" t="s">
        <v>28</v>
      </c>
      <c r="H14" s="12">
        <v>232500</v>
      </c>
      <c r="I14" s="12">
        <v>116400</v>
      </c>
      <c r="J14" s="13">
        <f t="shared" si="0"/>
        <v>50.064516129032256</v>
      </c>
      <c r="K14" s="12">
        <v>239765</v>
      </c>
      <c r="L14" s="12">
        <v>13256</v>
      </c>
      <c r="M14" s="12">
        <f t="shared" si="1"/>
        <v>219244</v>
      </c>
      <c r="N14" s="12">
        <v>116757</v>
      </c>
      <c r="O14" s="14">
        <f t="shared" si="2"/>
        <v>1.8777803472168693</v>
      </c>
      <c r="P14" s="15">
        <v>1492</v>
      </c>
      <c r="Q14" s="16">
        <f t="shared" si="3"/>
        <v>146.94638069705093</v>
      </c>
      <c r="R14" s="17" t="s">
        <v>1474</v>
      </c>
      <c r="S14" s="18">
        <f>ABS(O61-O14)*100</f>
        <v>48.613022512928559</v>
      </c>
      <c r="T14" s="10" t="s">
        <v>52</v>
      </c>
      <c r="U14" s="10" t="s">
        <v>31</v>
      </c>
      <c r="V14" s="12">
        <v>13256</v>
      </c>
      <c r="W14" s="10" t="s">
        <v>31</v>
      </c>
      <c r="X14" s="10" t="s">
        <v>1475</v>
      </c>
      <c r="Y14" s="10" t="s">
        <v>33</v>
      </c>
      <c r="Z14" s="10">
        <v>45</v>
      </c>
    </row>
    <row r="15" spans="1:26" x14ac:dyDescent="0.3">
      <c r="A15" s="55" t="s">
        <v>1474</v>
      </c>
      <c r="B15" s="10" t="s">
        <v>1551</v>
      </c>
      <c r="C15" s="10" t="s">
        <v>1552</v>
      </c>
      <c r="D15" s="11">
        <v>45700</v>
      </c>
      <c r="E15" s="12">
        <v>185000</v>
      </c>
      <c r="F15" s="10" t="s">
        <v>69</v>
      </c>
      <c r="G15" s="10" t="s">
        <v>28</v>
      </c>
      <c r="H15" s="12">
        <v>185000</v>
      </c>
      <c r="I15" s="12">
        <v>89000</v>
      </c>
      <c r="J15" s="13">
        <f t="shared" si="0"/>
        <v>48.108108108108112</v>
      </c>
      <c r="K15" s="12">
        <v>190194</v>
      </c>
      <c r="L15" s="12">
        <v>10269</v>
      </c>
      <c r="M15" s="12">
        <f t="shared" si="1"/>
        <v>174731</v>
      </c>
      <c r="N15" s="12">
        <v>92744</v>
      </c>
      <c r="O15" s="14">
        <f t="shared" si="2"/>
        <v>1.8840140602087467</v>
      </c>
      <c r="P15" s="15">
        <v>1495</v>
      </c>
      <c r="Q15" s="16">
        <f t="shared" si="3"/>
        <v>116.87692307692308</v>
      </c>
      <c r="R15" s="17" t="s">
        <v>1474</v>
      </c>
      <c r="S15" s="18">
        <f>ABS(O46-O15)*100</f>
        <v>45.815631440273719</v>
      </c>
      <c r="T15" s="10" t="s">
        <v>708</v>
      </c>
      <c r="U15" s="10" t="s">
        <v>31</v>
      </c>
      <c r="V15" s="12">
        <v>10269</v>
      </c>
      <c r="W15" s="10" t="s">
        <v>31</v>
      </c>
      <c r="X15" s="10" t="s">
        <v>1475</v>
      </c>
      <c r="Y15" s="10" t="s">
        <v>33</v>
      </c>
      <c r="Z15" s="10">
        <v>45</v>
      </c>
    </row>
    <row r="16" spans="1:26" x14ac:dyDescent="0.3">
      <c r="A16" s="56" t="s">
        <v>1474</v>
      </c>
      <c r="B16" s="19" t="s">
        <v>1649</v>
      </c>
      <c r="C16" s="19" t="s">
        <v>1650</v>
      </c>
      <c r="D16" s="20">
        <v>45320</v>
      </c>
      <c r="E16" s="21">
        <v>207000</v>
      </c>
      <c r="F16" s="19" t="s">
        <v>27</v>
      </c>
      <c r="G16" s="19" t="s">
        <v>28</v>
      </c>
      <c r="H16" s="21">
        <v>207000</v>
      </c>
      <c r="I16" s="21">
        <v>89800</v>
      </c>
      <c r="J16" s="22">
        <f t="shared" si="0"/>
        <v>43.381642512077292</v>
      </c>
      <c r="K16" s="21">
        <v>212584</v>
      </c>
      <c r="L16" s="21">
        <v>12983</v>
      </c>
      <c r="M16" s="21">
        <f t="shared" si="1"/>
        <v>194017</v>
      </c>
      <c r="N16" s="21">
        <v>102887</v>
      </c>
      <c r="O16" s="23">
        <f t="shared" si="2"/>
        <v>1.885729003664214</v>
      </c>
      <c r="P16" s="24">
        <v>1188</v>
      </c>
      <c r="Q16" s="25">
        <f t="shared" si="3"/>
        <v>163.31397306397307</v>
      </c>
      <c r="R16" s="26" t="s">
        <v>1474</v>
      </c>
      <c r="S16" s="27">
        <f>ABS(O19-O16)*100</f>
        <v>6.4761915601187603</v>
      </c>
      <c r="T16" s="19" t="s">
        <v>30</v>
      </c>
      <c r="U16" s="19" t="s">
        <v>36</v>
      </c>
      <c r="V16" s="21">
        <v>12983</v>
      </c>
      <c r="W16" s="19" t="s">
        <v>31</v>
      </c>
      <c r="X16" s="19" t="s">
        <v>1475</v>
      </c>
      <c r="Y16" s="19" t="s">
        <v>33</v>
      </c>
      <c r="Z16" s="19">
        <v>45</v>
      </c>
    </row>
    <row r="17" spans="1:26" x14ac:dyDescent="0.3">
      <c r="A17" s="55" t="s">
        <v>1474</v>
      </c>
      <c r="B17" s="10" t="s">
        <v>1472</v>
      </c>
      <c r="C17" s="10" t="s">
        <v>1473</v>
      </c>
      <c r="D17" s="11">
        <v>45083</v>
      </c>
      <c r="E17" s="12">
        <v>163000</v>
      </c>
      <c r="F17" s="10" t="s">
        <v>27</v>
      </c>
      <c r="G17" s="10" t="s">
        <v>28</v>
      </c>
      <c r="H17" s="12">
        <v>163000</v>
      </c>
      <c r="I17" s="12">
        <v>67700</v>
      </c>
      <c r="J17" s="13">
        <f t="shared" si="0"/>
        <v>41.533742331288344</v>
      </c>
      <c r="K17" s="12">
        <v>167148</v>
      </c>
      <c r="L17" s="12">
        <v>13065</v>
      </c>
      <c r="M17" s="12">
        <f t="shared" si="1"/>
        <v>149935</v>
      </c>
      <c r="N17" s="12">
        <v>79424</v>
      </c>
      <c r="O17" s="14">
        <f t="shared" si="2"/>
        <v>1.8877795124899275</v>
      </c>
      <c r="P17" s="15">
        <v>999</v>
      </c>
      <c r="Q17" s="16">
        <f t="shared" si="3"/>
        <v>150.0850850850851</v>
      </c>
      <c r="R17" s="17" t="s">
        <v>1474</v>
      </c>
      <c r="S17" s="18">
        <f>ABS(O73-O17)*100</f>
        <v>188.77795124899274</v>
      </c>
      <c r="T17" s="10" t="s">
        <v>30</v>
      </c>
      <c r="U17" s="10" t="s">
        <v>36</v>
      </c>
      <c r="V17" s="12">
        <v>13065</v>
      </c>
      <c r="W17" s="10" t="s">
        <v>31</v>
      </c>
      <c r="X17" s="10" t="s">
        <v>1475</v>
      </c>
      <c r="Y17" s="10" t="s">
        <v>33</v>
      </c>
      <c r="Z17" s="10">
        <v>45</v>
      </c>
    </row>
    <row r="18" spans="1:26" x14ac:dyDescent="0.3">
      <c r="A18" s="56" t="s">
        <v>1474</v>
      </c>
      <c r="B18" s="19" t="s">
        <v>1635</v>
      </c>
      <c r="C18" s="19" t="s">
        <v>1636</v>
      </c>
      <c r="D18" s="20">
        <v>45028</v>
      </c>
      <c r="E18" s="21">
        <v>224500</v>
      </c>
      <c r="F18" s="19" t="s">
        <v>27</v>
      </c>
      <c r="G18" s="19" t="s">
        <v>28</v>
      </c>
      <c r="H18" s="21">
        <v>224500</v>
      </c>
      <c r="I18" s="21">
        <v>97200</v>
      </c>
      <c r="J18" s="22">
        <f t="shared" si="0"/>
        <v>43.29621380846325</v>
      </c>
      <c r="K18" s="21">
        <v>227064</v>
      </c>
      <c r="L18" s="21">
        <v>12871</v>
      </c>
      <c r="M18" s="21">
        <f t="shared" si="1"/>
        <v>211629</v>
      </c>
      <c r="N18" s="21">
        <v>110408</v>
      </c>
      <c r="O18" s="23">
        <f t="shared" si="2"/>
        <v>1.9167904499673936</v>
      </c>
      <c r="P18" s="24">
        <v>1518</v>
      </c>
      <c r="Q18" s="25">
        <f t="shared" si="3"/>
        <v>139.41304347826087</v>
      </c>
      <c r="R18" s="26" t="s">
        <v>1474</v>
      </c>
      <c r="S18" s="27">
        <f>ABS(O28-O18)*100</f>
        <v>20.312427266181675</v>
      </c>
      <c r="T18" s="19" t="s">
        <v>52</v>
      </c>
      <c r="U18" s="19" t="s">
        <v>36</v>
      </c>
      <c r="V18" s="21">
        <v>12871</v>
      </c>
      <c r="W18" s="19" t="s">
        <v>31</v>
      </c>
      <c r="X18" s="19" t="s">
        <v>1475</v>
      </c>
      <c r="Y18" s="19" t="s">
        <v>33</v>
      </c>
      <c r="Z18" s="19">
        <v>45</v>
      </c>
    </row>
    <row r="19" spans="1:26" x14ac:dyDescent="0.3">
      <c r="A19" s="56" t="s">
        <v>1474</v>
      </c>
      <c r="B19" s="19" t="s">
        <v>1523</v>
      </c>
      <c r="C19" s="19" t="s">
        <v>1524</v>
      </c>
      <c r="D19" s="20">
        <v>45100</v>
      </c>
      <c r="E19" s="21">
        <v>203000</v>
      </c>
      <c r="F19" s="19" t="s">
        <v>27</v>
      </c>
      <c r="G19" s="19" t="s">
        <v>28</v>
      </c>
      <c r="H19" s="21">
        <v>203000</v>
      </c>
      <c r="I19" s="21">
        <v>83300</v>
      </c>
      <c r="J19" s="22">
        <f t="shared" si="0"/>
        <v>41.03448275862069</v>
      </c>
      <c r="K19" s="21">
        <v>201969</v>
      </c>
      <c r="L19" s="21">
        <v>11296</v>
      </c>
      <c r="M19" s="21">
        <f t="shared" si="1"/>
        <v>191704</v>
      </c>
      <c r="N19" s="21">
        <v>98285</v>
      </c>
      <c r="O19" s="23">
        <f t="shared" si="2"/>
        <v>1.9504909192654016</v>
      </c>
      <c r="P19" s="24">
        <v>1495</v>
      </c>
      <c r="Q19" s="25">
        <f t="shared" si="3"/>
        <v>128.23010033444817</v>
      </c>
      <c r="R19" s="26" t="s">
        <v>1474</v>
      </c>
      <c r="S19" s="27">
        <f>ABS(O63-O19)*100</f>
        <v>195.04909192654017</v>
      </c>
      <c r="T19" s="19" t="s">
        <v>708</v>
      </c>
      <c r="U19" s="19" t="s">
        <v>36</v>
      </c>
      <c r="V19" s="21">
        <v>11296</v>
      </c>
      <c r="W19" s="19" t="s">
        <v>31</v>
      </c>
      <c r="X19" s="19" t="s">
        <v>1475</v>
      </c>
      <c r="Y19" s="19" t="s">
        <v>33</v>
      </c>
      <c r="Z19" s="19">
        <v>45</v>
      </c>
    </row>
    <row r="20" spans="1:26" x14ac:dyDescent="0.3">
      <c r="A20" s="55" t="s">
        <v>1474</v>
      </c>
      <c r="B20" s="10" t="s">
        <v>1533</v>
      </c>
      <c r="C20" s="10" t="s">
        <v>1534</v>
      </c>
      <c r="D20" s="11">
        <v>45245</v>
      </c>
      <c r="E20" s="12">
        <v>190000</v>
      </c>
      <c r="F20" s="10" t="s">
        <v>27</v>
      </c>
      <c r="G20" s="10" t="s">
        <v>28</v>
      </c>
      <c r="H20" s="12">
        <v>190000</v>
      </c>
      <c r="I20" s="12">
        <v>76900</v>
      </c>
      <c r="J20" s="13">
        <f t="shared" si="0"/>
        <v>40.473684210526315</v>
      </c>
      <c r="K20" s="12">
        <v>187370</v>
      </c>
      <c r="L20" s="12">
        <v>11499</v>
      </c>
      <c r="M20" s="12">
        <f t="shared" si="1"/>
        <v>178501</v>
      </c>
      <c r="N20" s="12">
        <v>90655</v>
      </c>
      <c r="O20" s="14">
        <f t="shared" si="2"/>
        <v>1.969014395234681</v>
      </c>
      <c r="P20" s="15">
        <v>1022</v>
      </c>
      <c r="Q20" s="16">
        <f t="shared" si="3"/>
        <v>174.65851272015655</v>
      </c>
      <c r="R20" s="17" t="s">
        <v>1474</v>
      </c>
      <c r="S20" s="18">
        <f>ABS(O59-O20)*100</f>
        <v>196.9014395234681</v>
      </c>
      <c r="T20" s="10" t="s">
        <v>30</v>
      </c>
      <c r="U20" s="10" t="s">
        <v>36</v>
      </c>
      <c r="V20" s="12">
        <v>11499</v>
      </c>
      <c r="W20" s="10" t="s">
        <v>31</v>
      </c>
      <c r="X20" s="10" t="s">
        <v>1475</v>
      </c>
      <c r="Y20" s="10" t="s">
        <v>33</v>
      </c>
      <c r="Z20" s="10">
        <v>45</v>
      </c>
    </row>
    <row r="21" spans="1:26" x14ac:dyDescent="0.3">
      <c r="A21" s="56" t="s">
        <v>1474</v>
      </c>
      <c r="B21" s="19" t="s">
        <v>1485</v>
      </c>
      <c r="C21" s="19" t="s">
        <v>1486</v>
      </c>
      <c r="D21" s="20">
        <v>45225</v>
      </c>
      <c r="E21" s="21">
        <v>235000</v>
      </c>
      <c r="F21" s="19" t="s">
        <v>27</v>
      </c>
      <c r="G21" s="19" t="s">
        <v>28</v>
      </c>
      <c r="H21" s="21">
        <v>235000</v>
      </c>
      <c r="I21" s="21">
        <v>93800</v>
      </c>
      <c r="J21" s="22">
        <f t="shared" si="0"/>
        <v>39.914893617021278</v>
      </c>
      <c r="K21" s="21">
        <v>230247</v>
      </c>
      <c r="L21" s="21">
        <v>14624</v>
      </c>
      <c r="M21" s="21">
        <f t="shared" si="1"/>
        <v>220376</v>
      </c>
      <c r="N21" s="21">
        <v>111145</v>
      </c>
      <c r="O21" s="23">
        <f t="shared" si="2"/>
        <v>1.9827792523280399</v>
      </c>
      <c r="P21" s="24">
        <v>1286</v>
      </c>
      <c r="Q21" s="25">
        <f t="shared" si="3"/>
        <v>171.36547433903576</v>
      </c>
      <c r="R21" s="26" t="s">
        <v>1474</v>
      </c>
      <c r="S21" s="27">
        <f>ABS(O72-O21)*100</f>
        <v>198.27792523280399</v>
      </c>
      <c r="T21" s="19" t="s">
        <v>52</v>
      </c>
      <c r="U21" s="19" t="s">
        <v>36</v>
      </c>
      <c r="V21" s="21">
        <v>14624</v>
      </c>
      <c r="W21" s="19" t="s">
        <v>31</v>
      </c>
      <c r="X21" s="19" t="s">
        <v>1475</v>
      </c>
      <c r="Y21" s="19" t="s">
        <v>33</v>
      </c>
      <c r="Z21" s="19">
        <v>45</v>
      </c>
    </row>
    <row r="22" spans="1:26" x14ac:dyDescent="0.3">
      <c r="A22" s="56" t="s">
        <v>1474</v>
      </c>
      <c r="B22" s="19" t="s">
        <v>1545</v>
      </c>
      <c r="C22" s="19" t="s">
        <v>1546</v>
      </c>
      <c r="D22" s="20">
        <v>45447</v>
      </c>
      <c r="E22" s="21">
        <v>210000</v>
      </c>
      <c r="F22" s="19" t="s">
        <v>27</v>
      </c>
      <c r="G22" s="19" t="s">
        <v>28</v>
      </c>
      <c r="H22" s="21">
        <v>210000</v>
      </c>
      <c r="I22" s="21">
        <v>95500</v>
      </c>
      <c r="J22" s="22">
        <f t="shared" si="0"/>
        <v>45.476190476190474</v>
      </c>
      <c r="K22" s="21">
        <v>204863</v>
      </c>
      <c r="L22" s="21">
        <v>11544</v>
      </c>
      <c r="M22" s="21">
        <f t="shared" si="1"/>
        <v>198456</v>
      </c>
      <c r="N22" s="21">
        <v>99648</v>
      </c>
      <c r="O22" s="23">
        <f t="shared" si="2"/>
        <v>1.9915703275529866</v>
      </c>
      <c r="P22" s="24">
        <v>1495</v>
      </c>
      <c r="Q22" s="25">
        <f t="shared" si="3"/>
        <v>132.74648829431439</v>
      </c>
      <c r="R22" s="26" t="s">
        <v>1474</v>
      </c>
      <c r="S22" s="27">
        <f>ABS(O55-O22)*100</f>
        <v>9.4097462502478422</v>
      </c>
      <c r="T22" s="19" t="s">
        <v>708</v>
      </c>
      <c r="U22" s="19" t="s">
        <v>36</v>
      </c>
      <c r="V22" s="21">
        <v>11544</v>
      </c>
      <c r="W22" s="19" t="s">
        <v>31</v>
      </c>
      <c r="X22" s="19" t="s">
        <v>1475</v>
      </c>
      <c r="Y22" s="19" t="s">
        <v>33</v>
      </c>
      <c r="Z22" s="19">
        <v>45</v>
      </c>
    </row>
    <row r="23" spans="1:26" x14ac:dyDescent="0.3">
      <c r="A23" s="56" t="s">
        <v>1474</v>
      </c>
      <c r="B23" s="19" t="s">
        <v>2799</v>
      </c>
      <c r="C23" s="19" t="s">
        <v>2800</v>
      </c>
      <c r="D23" s="20">
        <v>45169</v>
      </c>
      <c r="E23" s="21">
        <v>207000</v>
      </c>
      <c r="F23" s="19" t="s">
        <v>27</v>
      </c>
      <c r="G23" s="19" t="s">
        <v>2781</v>
      </c>
      <c r="H23" s="21">
        <v>207000</v>
      </c>
      <c r="I23" s="21">
        <v>81600</v>
      </c>
      <c r="J23" s="22">
        <f t="shared" si="0"/>
        <v>39.420289855072468</v>
      </c>
      <c r="K23" s="21">
        <v>198293</v>
      </c>
      <c r="L23" s="21">
        <v>10976</v>
      </c>
      <c r="M23" s="21">
        <f t="shared" si="1"/>
        <v>196024</v>
      </c>
      <c r="N23" s="21">
        <v>96555</v>
      </c>
      <c r="O23" s="23">
        <f t="shared" si="2"/>
        <v>2.0301796903319351</v>
      </c>
      <c r="P23" s="24">
        <v>1495</v>
      </c>
      <c r="Q23" s="25">
        <f t="shared" si="3"/>
        <v>131.11973244147157</v>
      </c>
      <c r="R23" s="26" t="s">
        <v>1474</v>
      </c>
      <c r="S23" s="27">
        <f>ABS(O595-O23)*100</f>
        <v>203.01796903319351</v>
      </c>
      <c r="T23" s="19" t="s">
        <v>708</v>
      </c>
      <c r="U23" s="19" t="s">
        <v>36</v>
      </c>
      <c r="V23" s="21">
        <v>10976</v>
      </c>
      <c r="W23" s="19" t="s">
        <v>31</v>
      </c>
      <c r="X23" s="19" t="s">
        <v>1475</v>
      </c>
      <c r="Y23" s="19" t="s">
        <v>33</v>
      </c>
      <c r="Z23" s="19">
        <v>45</v>
      </c>
    </row>
    <row r="24" spans="1:26" x14ac:dyDescent="0.3">
      <c r="A24" s="55" t="s">
        <v>1474</v>
      </c>
      <c r="B24" s="10" t="s">
        <v>1557</v>
      </c>
      <c r="C24" s="10" t="s">
        <v>1558</v>
      </c>
      <c r="D24" s="11">
        <v>45616</v>
      </c>
      <c r="E24" s="12">
        <v>221000</v>
      </c>
      <c r="F24" s="10" t="s">
        <v>27</v>
      </c>
      <c r="G24" s="10" t="s">
        <v>28</v>
      </c>
      <c r="H24" s="12">
        <v>221000</v>
      </c>
      <c r="I24" s="12">
        <v>99200</v>
      </c>
      <c r="J24" s="13">
        <f t="shared" si="0"/>
        <v>44.886877828054303</v>
      </c>
      <c r="K24" s="12">
        <v>211491</v>
      </c>
      <c r="L24" s="12">
        <v>11502</v>
      </c>
      <c r="M24" s="12">
        <f t="shared" si="1"/>
        <v>209498</v>
      </c>
      <c r="N24" s="12">
        <v>103087</v>
      </c>
      <c r="O24" s="14">
        <f t="shared" si="2"/>
        <v>2.0322446089225608</v>
      </c>
      <c r="P24" s="15">
        <v>1135</v>
      </c>
      <c r="Q24" s="16">
        <f t="shared" si="3"/>
        <v>184.57973568281938</v>
      </c>
      <c r="R24" s="17" t="s">
        <v>1474</v>
      </c>
      <c r="S24" s="18">
        <f>ABS(O50-O24)*100</f>
        <v>38.814503562542143</v>
      </c>
      <c r="T24" s="10" t="s">
        <v>30</v>
      </c>
      <c r="U24" s="10" t="s">
        <v>31</v>
      </c>
      <c r="V24" s="12">
        <v>11502</v>
      </c>
      <c r="W24" s="10" t="s">
        <v>31</v>
      </c>
      <c r="X24" s="10" t="s">
        <v>1475</v>
      </c>
      <c r="Y24" s="10" t="s">
        <v>33</v>
      </c>
      <c r="Z24" s="10">
        <v>45</v>
      </c>
    </row>
    <row r="25" spans="1:26" x14ac:dyDescent="0.3">
      <c r="A25" s="55" t="s">
        <v>1474</v>
      </c>
      <c r="B25" s="10" t="s">
        <v>1487</v>
      </c>
      <c r="C25" s="10" t="s">
        <v>1488</v>
      </c>
      <c r="D25" s="11">
        <v>45019</v>
      </c>
      <c r="E25" s="12">
        <v>185000</v>
      </c>
      <c r="F25" s="10" t="s">
        <v>27</v>
      </c>
      <c r="G25" s="10" t="s">
        <v>28</v>
      </c>
      <c r="H25" s="12">
        <v>185000</v>
      </c>
      <c r="I25" s="12">
        <v>72500</v>
      </c>
      <c r="J25" s="13">
        <f t="shared" si="0"/>
        <v>39.189189189189186</v>
      </c>
      <c r="K25" s="12">
        <v>176083</v>
      </c>
      <c r="L25" s="12">
        <v>11699</v>
      </c>
      <c r="M25" s="12">
        <f t="shared" si="1"/>
        <v>173301</v>
      </c>
      <c r="N25" s="12">
        <v>84734</v>
      </c>
      <c r="O25" s="14">
        <f t="shared" si="2"/>
        <v>2.0452356787122055</v>
      </c>
      <c r="P25" s="15">
        <v>967</v>
      </c>
      <c r="Q25" s="16">
        <f t="shared" si="3"/>
        <v>179.21509824198552</v>
      </c>
      <c r="R25" s="17" t="s">
        <v>1474</v>
      </c>
      <c r="S25" s="18">
        <f>ABS(O74-O25)*100</f>
        <v>204.52356787122054</v>
      </c>
      <c r="T25" s="10" t="s">
        <v>30</v>
      </c>
      <c r="U25" s="10" t="s">
        <v>36</v>
      </c>
      <c r="V25" s="12">
        <v>11699</v>
      </c>
      <c r="W25" s="10" t="s">
        <v>31</v>
      </c>
      <c r="X25" s="10" t="s">
        <v>1475</v>
      </c>
      <c r="Y25" s="10" t="s">
        <v>33</v>
      </c>
      <c r="Z25" s="10">
        <v>45</v>
      </c>
    </row>
    <row r="26" spans="1:26" x14ac:dyDescent="0.3">
      <c r="A26" s="55" t="s">
        <v>1474</v>
      </c>
      <c r="B26" s="10" t="s">
        <v>1645</v>
      </c>
      <c r="C26" s="10" t="s">
        <v>1646</v>
      </c>
      <c r="D26" s="11">
        <v>45614</v>
      </c>
      <c r="E26" s="12">
        <v>265000</v>
      </c>
      <c r="F26" s="10" t="s">
        <v>27</v>
      </c>
      <c r="G26" s="10" t="s">
        <v>28</v>
      </c>
      <c r="H26" s="12">
        <v>265000</v>
      </c>
      <c r="I26" s="12">
        <v>118300</v>
      </c>
      <c r="J26" s="13">
        <f t="shared" si="0"/>
        <v>44.641509433962263</v>
      </c>
      <c r="K26" s="12">
        <v>251307</v>
      </c>
      <c r="L26" s="12">
        <v>13531</v>
      </c>
      <c r="M26" s="12">
        <f t="shared" si="1"/>
        <v>251469</v>
      </c>
      <c r="N26" s="12">
        <v>122564</v>
      </c>
      <c r="O26" s="14">
        <f t="shared" si="2"/>
        <v>2.0517362357625406</v>
      </c>
      <c r="P26" s="15">
        <v>1518</v>
      </c>
      <c r="Q26" s="16">
        <f t="shared" si="3"/>
        <v>165.65810276679841</v>
      </c>
      <c r="R26" s="17" t="s">
        <v>1474</v>
      </c>
      <c r="S26" s="18">
        <f>ABS(O31-O26)*100</f>
        <v>12.701847404616018</v>
      </c>
      <c r="T26" s="10" t="s">
        <v>52</v>
      </c>
      <c r="U26" s="10" t="s">
        <v>31</v>
      </c>
      <c r="V26" s="12">
        <v>13531</v>
      </c>
      <c r="W26" s="10" t="s">
        <v>31</v>
      </c>
      <c r="X26" s="10" t="s">
        <v>1475</v>
      </c>
      <c r="Y26" s="10" t="s">
        <v>33</v>
      </c>
      <c r="Z26" s="10">
        <v>45</v>
      </c>
    </row>
    <row r="27" spans="1:26" x14ac:dyDescent="0.3">
      <c r="A27" s="56" t="s">
        <v>1474</v>
      </c>
      <c r="B27" s="19" t="s">
        <v>1643</v>
      </c>
      <c r="C27" s="19" t="s">
        <v>1644</v>
      </c>
      <c r="D27" s="20">
        <v>45618</v>
      </c>
      <c r="E27" s="21">
        <v>240000</v>
      </c>
      <c r="F27" s="19" t="s">
        <v>27</v>
      </c>
      <c r="G27" s="19" t="s">
        <v>28</v>
      </c>
      <c r="H27" s="21">
        <v>240000</v>
      </c>
      <c r="I27" s="21">
        <v>107600</v>
      </c>
      <c r="J27" s="22">
        <f t="shared" si="0"/>
        <v>44.833333333333329</v>
      </c>
      <c r="K27" s="21">
        <v>225850</v>
      </c>
      <c r="L27" s="21">
        <v>12871</v>
      </c>
      <c r="M27" s="21">
        <f t="shared" si="1"/>
        <v>227129</v>
      </c>
      <c r="N27" s="21">
        <v>109782</v>
      </c>
      <c r="O27" s="23">
        <f t="shared" si="2"/>
        <v>2.0689092929624162</v>
      </c>
      <c r="P27" s="24">
        <v>1518</v>
      </c>
      <c r="Q27" s="25">
        <f t="shared" si="3"/>
        <v>149.62384716732544</v>
      </c>
      <c r="R27" s="26" t="s">
        <v>1474</v>
      </c>
      <c r="S27" s="27">
        <f>ABS(O33-O27)*100</f>
        <v>13.190112222996042</v>
      </c>
      <c r="T27" s="19" t="s">
        <v>52</v>
      </c>
      <c r="U27" s="19" t="s">
        <v>31</v>
      </c>
      <c r="V27" s="21">
        <v>12871</v>
      </c>
      <c r="W27" s="19" t="s">
        <v>31</v>
      </c>
      <c r="X27" s="19" t="s">
        <v>1475</v>
      </c>
      <c r="Y27" s="19" t="s">
        <v>33</v>
      </c>
      <c r="Z27" s="19">
        <v>45</v>
      </c>
    </row>
    <row r="28" spans="1:26" x14ac:dyDescent="0.3">
      <c r="A28" s="55" t="s">
        <v>1474</v>
      </c>
      <c r="B28" s="10" t="s">
        <v>1499</v>
      </c>
      <c r="C28" s="10" t="s">
        <v>1500</v>
      </c>
      <c r="D28" s="11">
        <v>45453</v>
      </c>
      <c r="E28" s="12">
        <v>255000</v>
      </c>
      <c r="F28" s="10" t="s">
        <v>27</v>
      </c>
      <c r="G28" s="10" t="s">
        <v>28</v>
      </c>
      <c r="H28" s="12">
        <v>255000</v>
      </c>
      <c r="I28" s="12">
        <v>113100</v>
      </c>
      <c r="J28" s="13">
        <f t="shared" si="0"/>
        <v>44.352941176470587</v>
      </c>
      <c r="K28" s="12">
        <v>234495</v>
      </c>
      <c r="L28" s="12">
        <v>13370</v>
      </c>
      <c r="M28" s="12">
        <f t="shared" si="1"/>
        <v>241630</v>
      </c>
      <c r="N28" s="12">
        <v>113981</v>
      </c>
      <c r="O28" s="14">
        <f t="shared" si="2"/>
        <v>2.1199147226292103</v>
      </c>
      <c r="P28" s="15">
        <v>1492</v>
      </c>
      <c r="Q28" s="16">
        <f t="shared" si="3"/>
        <v>161.95040214477211</v>
      </c>
      <c r="R28" s="17" t="s">
        <v>1474</v>
      </c>
      <c r="S28" s="18">
        <f>ABS(O74-O28)*100</f>
        <v>211.99147226292104</v>
      </c>
      <c r="T28" s="10" t="s">
        <v>52</v>
      </c>
      <c r="U28" s="10" t="s">
        <v>36</v>
      </c>
      <c r="V28" s="12">
        <v>13370</v>
      </c>
      <c r="W28" s="10" t="s">
        <v>31</v>
      </c>
      <c r="X28" s="10" t="s">
        <v>1475</v>
      </c>
      <c r="Y28" s="10" t="s">
        <v>33</v>
      </c>
      <c r="Z28" s="10">
        <v>45</v>
      </c>
    </row>
    <row r="29" spans="1:26" x14ac:dyDescent="0.3">
      <c r="A29" s="56" t="s">
        <v>1474</v>
      </c>
      <c r="B29" s="19" t="s">
        <v>1603</v>
      </c>
      <c r="C29" s="19" t="s">
        <v>1604</v>
      </c>
      <c r="D29" s="20">
        <v>45534</v>
      </c>
      <c r="E29" s="21">
        <v>215000</v>
      </c>
      <c r="F29" s="19" t="s">
        <v>27</v>
      </c>
      <c r="G29" s="19" t="s">
        <v>28</v>
      </c>
      <c r="H29" s="21">
        <v>215000</v>
      </c>
      <c r="I29" s="21">
        <v>90600</v>
      </c>
      <c r="J29" s="22">
        <f t="shared" si="0"/>
        <v>42.139534883720927</v>
      </c>
      <c r="K29" s="21">
        <v>194091</v>
      </c>
      <c r="L29" s="21">
        <v>11130</v>
      </c>
      <c r="M29" s="21">
        <f t="shared" si="1"/>
        <v>203870</v>
      </c>
      <c r="N29" s="21">
        <v>94309</v>
      </c>
      <c r="O29" s="23">
        <f t="shared" si="2"/>
        <v>2.1617236955115628</v>
      </c>
      <c r="P29" s="24">
        <v>1350</v>
      </c>
      <c r="Q29" s="25">
        <f t="shared" si="3"/>
        <v>151.01481481481483</v>
      </c>
      <c r="R29" s="26" t="s">
        <v>1474</v>
      </c>
      <c r="S29" s="27">
        <f>ABS(O48-O29)*100</f>
        <v>18.956340073372324</v>
      </c>
      <c r="T29" s="19" t="s">
        <v>708</v>
      </c>
      <c r="U29" s="19" t="s">
        <v>36</v>
      </c>
      <c r="V29" s="21">
        <v>11130</v>
      </c>
      <c r="W29" s="19" t="s">
        <v>31</v>
      </c>
      <c r="X29" s="19" t="s">
        <v>1475</v>
      </c>
      <c r="Y29" s="19" t="s">
        <v>33</v>
      </c>
      <c r="Z29" s="19">
        <v>45</v>
      </c>
    </row>
    <row r="30" spans="1:26" x14ac:dyDescent="0.3">
      <c r="A30" s="55" t="s">
        <v>1474</v>
      </c>
      <c r="B30" s="10" t="s">
        <v>1565</v>
      </c>
      <c r="C30" s="10" t="s">
        <v>1566</v>
      </c>
      <c r="D30" s="11">
        <v>45415</v>
      </c>
      <c r="E30" s="12">
        <v>265000</v>
      </c>
      <c r="F30" s="10" t="s">
        <v>27</v>
      </c>
      <c r="G30" s="10" t="s">
        <v>28</v>
      </c>
      <c r="H30" s="12">
        <v>265000</v>
      </c>
      <c r="I30" s="12">
        <v>111100</v>
      </c>
      <c r="J30" s="13">
        <f t="shared" si="0"/>
        <v>41.924528301886795</v>
      </c>
      <c r="K30" s="12">
        <v>238303</v>
      </c>
      <c r="L30" s="12">
        <v>13145</v>
      </c>
      <c r="M30" s="12">
        <f t="shared" si="1"/>
        <v>251855</v>
      </c>
      <c r="N30" s="12">
        <v>116060</v>
      </c>
      <c r="O30" s="14">
        <f t="shared" si="2"/>
        <v>2.170041357918318</v>
      </c>
      <c r="P30" s="15">
        <v>1469</v>
      </c>
      <c r="Q30" s="16">
        <f t="shared" si="3"/>
        <v>171.44656228727024</v>
      </c>
      <c r="R30" s="17" t="s">
        <v>1474</v>
      </c>
      <c r="S30" s="18">
        <f>ABS(O52-O30)*100</f>
        <v>33.646089178153503</v>
      </c>
      <c r="T30" s="10" t="s">
        <v>52</v>
      </c>
      <c r="U30" s="10" t="s">
        <v>36</v>
      </c>
      <c r="V30" s="12">
        <v>13145</v>
      </c>
      <c r="W30" s="10" t="s">
        <v>31</v>
      </c>
      <c r="X30" s="10" t="s">
        <v>1475</v>
      </c>
      <c r="Y30" s="10" t="s">
        <v>33</v>
      </c>
      <c r="Z30" s="10">
        <v>45</v>
      </c>
    </row>
    <row r="31" spans="1:26" x14ac:dyDescent="0.3">
      <c r="A31" s="55" t="s">
        <v>1474</v>
      </c>
      <c r="B31" s="10" t="s">
        <v>1601</v>
      </c>
      <c r="C31" s="10" t="s">
        <v>1602</v>
      </c>
      <c r="D31" s="11">
        <v>45293</v>
      </c>
      <c r="E31" s="12">
        <v>206000</v>
      </c>
      <c r="F31" s="10" t="s">
        <v>27</v>
      </c>
      <c r="G31" s="10" t="s">
        <v>28</v>
      </c>
      <c r="H31" s="12">
        <v>206000</v>
      </c>
      <c r="I31" s="12">
        <v>75900</v>
      </c>
      <c r="J31" s="13">
        <f t="shared" si="0"/>
        <v>36.844660194174757</v>
      </c>
      <c r="K31" s="12">
        <v>184646</v>
      </c>
      <c r="L31" s="12">
        <v>11130</v>
      </c>
      <c r="M31" s="12">
        <f t="shared" si="1"/>
        <v>194870</v>
      </c>
      <c r="N31" s="12">
        <v>89441</v>
      </c>
      <c r="O31" s="14">
        <f t="shared" si="2"/>
        <v>2.1787547098087008</v>
      </c>
      <c r="P31" s="15">
        <v>1350</v>
      </c>
      <c r="Q31" s="16">
        <f t="shared" si="3"/>
        <v>144.34814814814814</v>
      </c>
      <c r="R31" s="17" t="s">
        <v>1474</v>
      </c>
      <c r="S31" s="18">
        <f>ABS(O51-O31)*100</f>
        <v>32.616571874781556</v>
      </c>
      <c r="T31" s="10" t="s">
        <v>708</v>
      </c>
      <c r="U31" s="10" t="s">
        <v>36</v>
      </c>
      <c r="V31" s="12">
        <v>11130</v>
      </c>
      <c r="W31" s="10" t="s">
        <v>31</v>
      </c>
      <c r="X31" s="10" t="s">
        <v>1475</v>
      </c>
      <c r="Y31" s="10" t="s">
        <v>33</v>
      </c>
      <c r="Z31" s="10">
        <v>45</v>
      </c>
    </row>
    <row r="32" spans="1:26" x14ac:dyDescent="0.3">
      <c r="A32" s="56" t="s">
        <v>1474</v>
      </c>
      <c r="B32" s="19" t="s">
        <v>1529</v>
      </c>
      <c r="C32" s="19" t="s">
        <v>1530</v>
      </c>
      <c r="D32" s="20">
        <v>45373</v>
      </c>
      <c r="E32" s="21">
        <v>221000</v>
      </c>
      <c r="F32" s="19" t="s">
        <v>27</v>
      </c>
      <c r="G32" s="19" t="s">
        <v>28</v>
      </c>
      <c r="H32" s="21">
        <v>221000</v>
      </c>
      <c r="I32" s="21">
        <v>80900</v>
      </c>
      <c r="J32" s="22">
        <f t="shared" ref="J32:J53" si="4">I32/H32*100</f>
        <v>36.606334841628957</v>
      </c>
      <c r="K32" s="21">
        <v>196788</v>
      </c>
      <c r="L32" s="21">
        <v>10511</v>
      </c>
      <c r="M32" s="21">
        <f t="shared" ref="M32:M53" si="5">H32-L32</f>
        <v>210489</v>
      </c>
      <c r="N32" s="21">
        <v>96019</v>
      </c>
      <c r="O32" s="23">
        <f t="shared" ref="O32:O53" si="6">M32/N32</f>
        <v>2.1921598850227557</v>
      </c>
      <c r="P32" s="24">
        <v>1022</v>
      </c>
      <c r="Q32" s="25">
        <f t="shared" ref="Q32:Q53" si="7">M32/P32</f>
        <v>205.95792563600781</v>
      </c>
      <c r="R32" s="26" t="s">
        <v>1474</v>
      </c>
      <c r="S32" s="27">
        <f>ABS(O73-O32)*100</f>
        <v>219.21598850227556</v>
      </c>
      <c r="T32" s="19" t="s">
        <v>30</v>
      </c>
      <c r="U32" s="19" t="s">
        <v>36</v>
      </c>
      <c r="V32" s="21">
        <v>10511</v>
      </c>
      <c r="W32" s="19" t="s">
        <v>31</v>
      </c>
      <c r="X32" s="19" t="s">
        <v>1475</v>
      </c>
      <c r="Y32" s="19" t="s">
        <v>33</v>
      </c>
      <c r="Z32" s="19">
        <v>45</v>
      </c>
    </row>
    <row r="33" spans="1:26" x14ac:dyDescent="0.3">
      <c r="A33" s="55" t="s">
        <v>1474</v>
      </c>
      <c r="B33" s="10" t="s">
        <v>1555</v>
      </c>
      <c r="C33" s="10" t="s">
        <v>1556</v>
      </c>
      <c r="D33" s="11">
        <v>45628</v>
      </c>
      <c r="E33" s="12">
        <v>240000</v>
      </c>
      <c r="F33" s="10" t="s">
        <v>27</v>
      </c>
      <c r="G33" s="10" t="s">
        <v>28</v>
      </c>
      <c r="H33" s="12">
        <v>240000</v>
      </c>
      <c r="I33" s="12">
        <v>99600</v>
      </c>
      <c r="J33" s="13">
        <f t="shared" si="4"/>
        <v>41.5</v>
      </c>
      <c r="K33" s="12">
        <v>213096</v>
      </c>
      <c r="L33" s="12">
        <v>12971</v>
      </c>
      <c r="M33" s="12">
        <f t="shared" si="5"/>
        <v>227029</v>
      </c>
      <c r="N33" s="12">
        <v>103157</v>
      </c>
      <c r="O33" s="14">
        <f t="shared" si="6"/>
        <v>2.2008104151923766</v>
      </c>
      <c r="P33" s="15">
        <v>1549</v>
      </c>
      <c r="Q33" s="16">
        <f t="shared" si="7"/>
        <v>146.56488056810846</v>
      </c>
      <c r="R33" s="17" t="s">
        <v>1474</v>
      </c>
      <c r="S33" s="18">
        <f>ABS(O59-O33)*100</f>
        <v>220.08104151923766</v>
      </c>
      <c r="T33" s="10" t="s">
        <v>708</v>
      </c>
      <c r="U33" s="10" t="s">
        <v>31</v>
      </c>
      <c r="V33" s="12">
        <v>12971</v>
      </c>
      <c r="W33" s="10" t="s">
        <v>31</v>
      </c>
      <c r="X33" s="10" t="s">
        <v>1475</v>
      </c>
      <c r="Y33" s="10" t="s">
        <v>33</v>
      </c>
      <c r="Z33" s="10">
        <v>45</v>
      </c>
    </row>
    <row r="34" spans="1:26" x14ac:dyDescent="0.3">
      <c r="A34" s="56" t="s">
        <v>1474</v>
      </c>
      <c r="B34" s="19" t="s">
        <v>1641</v>
      </c>
      <c r="C34" s="19" t="s">
        <v>1642</v>
      </c>
      <c r="D34" s="20">
        <v>45533</v>
      </c>
      <c r="E34" s="21">
        <v>255000</v>
      </c>
      <c r="F34" s="19" t="s">
        <v>27</v>
      </c>
      <c r="G34" s="19" t="s">
        <v>28</v>
      </c>
      <c r="H34" s="21">
        <v>255000</v>
      </c>
      <c r="I34" s="21">
        <v>107800</v>
      </c>
      <c r="J34" s="22">
        <f t="shared" si="4"/>
        <v>42.274509803921568</v>
      </c>
      <c r="K34" s="21">
        <v>226267</v>
      </c>
      <c r="L34" s="21">
        <v>12871</v>
      </c>
      <c r="M34" s="21">
        <f t="shared" si="5"/>
        <v>242129</v>
      </c>
      <c r="N34" s="21">
        <v>109997</v>
      </c>
      <c r="O34" s="23">
        <f t="shared" si="6"/>
        <v>2.201232760893479</v>
      </c>
      <c r="P34" s="24">
        <v>1518</v>
      </c>
      <c r="Q34" s="25">
        <f t="shared" si="7"/>
        <v>159.50527009222662</v>
      </c>
      <c r="R34" s="26" t="s">
        <v>1474</v>
      </c>
      <c r="S34" s="27">
        <f>ABS(O41-O34)*100</f>
        <v>7.7277678631147761</v>
      </c>
      <c r="T34" s="19" t="s">
        <v>52</v>
      </c>
      <c r="U34" s="19" t="s">
        <v>36</v>
      </c>
      <c r="V34" s="21">
        <v>12871</v>
      </c>
      <c r="W34" s="19" t="s">
        <v>31</v>
      </c>
      <c r="X34" s="19" t="s">
        <v>1475</v>
      </c>
      <c r="Y34" s="19" t="s">
        <v>33</v>
      </c>
      <c r="Z34" s="19">
        <v>45</v>
      </c>
    </row>
    <row r="35" spans="1:26" x14ac:dyDescent="0.3">
      <c r="A35" s="55" t="s">
        <v>1474</v>
      </c>
      <c r="B35" s="10" t="s">
        <v>1629</v>
      </c>
      <c r="C35" s="10" t="s">
        <v>1630</v>
      </c>
      <c r="D35" s="11">
        <v>45399</v>
      </c>
      <c r="E35" s="12">
        <v>240000</v>
      </c>
      <c r="F35" s="10" t="s">
        <v>27</v>
      </c>
      <c r="G35" s="10" t="s">
        <v>28</v>
      </c>
      <c r="H35" s="12">
        <v>240000</v>
      </c>
      <c r="I35" s="12">
        <v>102000</v>
      </c>
      <c r="J35" s="13">
        <f t="shared" si="4"/>
        <v>42.5</v>
      </c>
      <c r="K35" s="12">
        <v>212813</v>
      </c>
      <c r="L35" s="12">
        <v>15379</v>
      </c>
      <c r="M35" s="12">
        <f t="shared" si="5"/>
        <v>224621</v>
      </c>
      <c r="N35" s="12">
        <v>101770</v>
      </c>
      <c r="O35" s="14">
        <f t="shared" si="6"/>
        <v>2.2071435590056008</v>
      </c>
      <c r="P35" s="15">
        <v>1229</v>
      </c>
      <c r="Q35" s="16">
        <f t="shared" si="7"/>
        <v>182.7672904800651</v>
      </c>
      <c r="R35" s="17" t="s">
        <v>1474</v>
      </c>
      <c r="S35" s="18">
        <f>ABS(O48-O35)*100</f>
        <v>14.414353723968532</v>
      </c>
      <c r="T35" s="10" t="s">
        <v>30</v>
      </c>
      <c r="U35" s="10" t="s">
        <v>36</v>
      </c>
      <c r="V35" s="12">
        <v>15379</v>
      </c>
      <c r="W35" s="10" t="s">
        <v>31</v>
      </c>
      <c r="X35" s="10" t="s">
        <v>1475</v>
      </c>
      <c r="Y35" s="10" t="s">
        <v>33</v>
      </c>
      <c r="Z35" s="10">
        <v>45</v>
      </c>
    </row>
    <row r="36" spans="1:26" x14ac:dyDescent="0.3">
      <c r="A36" s="56" t="s">
        <v>1474</v>
      </c>
      <c r="B36" s="19" t="s">
        <v>1485</v>
      </c>
      <c r="C36" s="19" t="s">
        <v>1486</v>
      </c>
      <c r="D36" s="20">
        <v>45734</v>
      </c>
      <c r="E36" s="21">
        <v>262000</v>
      </c>
      <c r="F36" s="19" t="s">
        <v>27</v>
      </c>
      <c r="G36" s="19" t="s">
        <v>28</v>
      </c>
      <c r="H36" s="21">
        <v>262000</v>
      </c>
      <c r="I36" s="21">
        <v>106400</v>
      </c>
      <c r="J36" s="22">
        <f t="shared" si="4"/>
        <v>40.610687022900763</v>
      </c>
      <c r="K36" s="21">
        <v>230247</v>
      </c>
      <c r="L36" s="21">
        <v>14624</v>
      </c>
      <c r="M36" s="21">
        <f t="shared" si="5"/>
        <v>247376</v>
      </c>
      <c r="N36" s="21">
        <v>111145</v>
      </c>
      <c r="O36" s="23">
        <f t="shared" si="6"/>
        <v>2.2257051599262225</v>
      </c>
      <c r="P36" s="24">
        <v>1286</v>
      </c>
      <c r="Q36" s="25">
        <f t="shared" si="7"/>
        <v>192.36080870917573</v>
      </c>
      <c r="R36" s="26" t="s">
        <v>1474</v>
      </c>
      <c r="S36" s="27">
        <f>ABS(O86-O36)*100</f>
        <v>222.57051599262226</v>
      </c>
      <c r="T36" s="19" t="s">
        <v>52</v>
      </c>
      <c r="U36" s="19" t="s">
        <v>31</v>
      </c>
      <c r="V36" s="21">
        <v>14624</v>
      </c>
      <c r="W36" s="19" t="s">
        <v>31</v>
      </c>
      <c r="X36" s="19" t="s">
        <v>1475</v>
      </c>
      <c r="Y36" s="19" t="s">
        <v>33</v>
      </c>
      <c r="Z36" s="19">
        <v>45</v>
      </c>
    </row>
    <row r="37" spans="1:26" x14ac:dyDescent="0.3">
      <c r="A37" s="56" t="s">
        <v>1474</v>
      </c>
      <c r="B37" s="19" t="s">
        <v>1479</v>
      </c>
      <c r="C37" s="19" t="s">
        <v>1480</v>
      </c>
      <c r="D37" s="20">
        <v>45023</v>
      </c>
      <c r="E37" s="21">
        <v>73000</v>
      </c>
      <c r="F37" s="19" t="s">
        <v>27</v>
      </c>
      <c r="G37" s="19" t="s">
        <v>28</v>
      </c>
      <c r="H37" s="21">
        <v>73000</v>
      </c>
      <c r="I37" s="21">
        <v>28600</v>
      </c>
      <c r="J37" s="22">
        <f t="shared" si="4"/>
        <v>39.178082191780824</v>
      </c>
      <c r="K37" s="21">
        <v>66245</v>
      </c>
      <c r="L37" s="21">
        <v>20857</v>
      </c>
      <c r="M37" s="21">
        <f t="shared" si="5"/>
        <v>52143</v>
      </c>
      <c r="N37" s="21">
        <v>23395</v>
      </c>
      <c r="O37" s="23">
        <f t="shared" si="6"/>
        <v>2.2288095746954477</v>
      </c>
      <c r="P37" s="24">
        <v>852</v>
      </c>
      <c r="Q37" s="25">
        <f t="shared" si="7"/>
        <v>61.200704225352112</v>
      </c>
      <c r="R37" s="26" t="s">
        <v>1474</v>
      </c>
      <c r="S37" s="27">
        <f>ABS(O91-O37)*100</f>
        <v>222.88095746954477</v>
      </c>
      <c r="T37" s="19" t="s">
        <v>30</v>
      </c>
      <c r="U37" s="19" t="s">
        <v>36</v>
      </c>
      <c r="V37" s="21">
        <v>20857</v>
      </c>
      <c r="W37" s="19" t="s">
        <v>31</v>
      </c>
      <c r="X37" s="19" t="s">
        <v>1475</v>
      </c>
      <c r="Y37" s="19" t="s">
        <v>33</v>
      </c>
      <c r="Z37" s="19">
        <v>15</v>
      </c>
    </row>
    <row r="38" spans="1:26" x14ac:dyDescent="0.3">
      <c r="A38" s="56" t="s">
        <v>1474</v>
      </c>
      <c r="B38" s="19" t="s">
        <v>1567</v>
      </c>
      <c r="C38" s="19" t="s">
        <v>1568</v>
      </c>
      <c r="D38" s="20">
        <v>45713</v>
      </c>
      <c r="E38" s="21">
        <v>269000</v>
      </c>
      <c r="F38" s="19" t="s">
        <v>27</v>
      </c>
      <c r="G38" s="19" t="s">
        <v>28</v>
      </c>
      <c r="H38" s="21">
        <v>269000</v>
      </c>
      <c r="I38" s="21">
        <v>109100</v>
      </c>
      <c r="J38" s="22">
        <f t="shared" si="4"/>
        <v>40.557620817843862</v>
      </c>
      <c r="K38" s="21">
        <v>235987</v>
      </c>
      <c r="L38" s="21">
        <v>20905</v>
      </c>
      <c r="M38" s="21">
        <f t="shared" si="5"/>
        <v>248095</v>
      </c>
      <c r="N38" s="21">
        <v>110867</v>
      </c>
      <c r="O38" s="23">
        <f t="shared" si="6"/>
        <v>2.2377713837300548</v>
      </c>
      <c r="P38" s="24">
        <v>1451</v>
      </c>
      <c r="Q38" s="25">
        <f t="shared" si="7"/>
        <v>170.98208132322537</v>
      </c>
      <c r="R38" s="26" t="s">
        <v>1474</v>
      </c>
      <c r="S38" s="27">
        <f>ABS(O58-O38)*100</f>
        <v>223.77713837300547</v>
      </c>
      <c r="T38" s="19" t="s">
        <v>30</v>
      </c>
      <c r="U38" s="19" t="s">
        <v>31</v>
      </c>
      <c r="V38" s="21">
        <v>15626</v>
      </c>
      <c r="W38" s="19" t="s">
        <v>31</v>
      </c>
      <c r="X38" s="19" t="s">
        <v>1475</v>
      </c>
      <c r="Y38" s="19" t="s">
        <v>33</v>
      </c>
      <c r="Z38" s="19">
        <v>45</v>
      </c>
    </row>
    <row r="39" spans="1:26" x14ac:dyDescent="0.3">
      <c r="A39" s="55" t="s">
        <v>1474</v>
      </c>
      <c r="B39" s="10" t="s">
        <v>1563</v>
      </c>
      <c r="C39" s="10" t="s">
        <v>1564</v>
      </c>
      <c r="D39" s="11">
        <v>45699</v>
      </c>
      <c r="E39" s="12">
        <v>230000</v>
      </c>
      <c r="F39" s="10" t="s">
        <v>27</v>
      </c>
      <c r="G39" s="10" t="s">
        <v>28</v>
      </c>
      <c r="H39" s="12">
        <v>230000</v>
      </c>
      <c r="I39" s="12">
        <v>94400</v>
      </c>
      <c r="J39" s="13">
        <f t="shared" si="4"/>
        <v>41.043478260869563</v>
      </c>
      <c r="K39" s="12">
        <v>201354</v>
      </c>
      <c r="L39" s="12">
        <v>17888</v>
      </c>
      <c r="M39" s="12">
        <f t="shared" si="5"/>
        <v>212112</v>
      </c>
      <c r="N39" s="12">
        <v>94570</v>
      </c>
      <c r="O39" s="14">
        <f t="shared" si="6"/>
        <v>2.2429100137464313</v>
      </c>
      <c r="P39" s="15">
        <v>1245</v>
      </c>
      <c r="Q39" s="16">
        <f t="shared" si="7"/>
        <v>170.3710843373494</v>
      </c>
      <c r="R39" s="17" t="s">
        <v>1474</v>
      </c>
      <c r="S39" s="18">
        <f>ABS(O61-O39)*100</f>
        <v>85.125989165884761</v>
      </c>
      <c r="T39" s="10" t="s">
        <v>52</v>
      </c>
      <c r="U39" s="10" t="s">
        <v>31</v>
      </c>
      <c r="V39" s="12">
        <v>15777</v>
      </c>
      <c r="W39" s="10" t="s">
        <v>31</v>
      </c>
      <c r="X39" s="10" t="s">
        <v>1475</v>
      </c>
      <c r="Y39" s="10" t="s">
        <v>33</v>
      </c>
      <c r="Z39" s="10">
        <v>45</v>
      </c>
    </row>
    <row r="40" spans="1:26" x14ac:dyDescent="0.3">
      <c r="A40" s="55" t="s">
        <v>1474</v>
      </c>
      <c r="B40" s="10" t="s">
        <v>1541</v>
      </c>
      <c r="C40" s="10" t="s">
        <v>1542</v>
      </c>
      <c r="D40" s="11">
        <v>45484</v>
      </c>
      <c r="E40" s="12">
        <v>228000</v>
      </c>
      <c r="F40" s="10" t="s">
        <v>27</v>
      </c>
      <c r="G40" s="10" t="s">
        <v>28</v>
      </c>
      <c r="H40" s="12">
        <v>228000</v>
      </c>
      <c r="I40" s="12">
        <v>92300</v>
      </c>
      <c r="J40" s="13">
        <f t="shared" si="4"/>
        <v>40.482456140350877</v>
      </c>
      <c r="K40" s="12">
        <v>197781</v>
      </c>
      <c r="L40" s="12">
        <v>12067</v>
      </c>
      <c r="M40" s="12">
        <f t="shared" si="5"/>
        <v>215933</v>
      </c>
      <c r="N40" s="12">
        <v>95728</v>
      </c>
      <c r="O40" s="14">
        <f t="shared" si="6"/>
        <v>2.2556932141066355</v>
      </c>
      <c r="P40" s="15">
        <v>1495</v>
      </c>
      <c r="Q40" s="16">
        <f t="shared" si="7"/>
        <v>144.43678929765886</v>
      </c>
      <c r="R40" s="17" t="s">
        <v>1474</v>
      </c>
      <c r="S40" s="18">
        <f>ABS(O75-O40)*100</f>
        <v>225.56932141066355</v>
      </c>
      <c r="T40" s="10" t="s">
        <v>708</v>
      </c>
      <c r="U40" s="10" t="s">
        <v>36</v>
      </c>
      <c r="V40" s="12">
        <v>11544</v>
      </c>
      <c r="W40" s="10" t="s">
        <v>31</v>
      </c>
      <c r="X40" s="10" t="s">
        <v>1475</v>
      </c>
      <c r="Y40" s="10" t="s">
        <v>33</v>
      </c>
      <c r="Z40" s="10">
        <v>45</v>
      </c>
    </row>
    <row r="41" spans="1:26" x14ac:dyDescent="0.3">
      <c r="A41" s="56" t="s">
        <v>1474</v>
      </c>
      <c r="B41" s="19" t="s">
        <v>1539</v>
      </c>
      <c r="C41" s="19" t="s">
        <v>1540</v>
      </c>
      <c r="D41" s="20">
        <v>45580</v>
      </c>
      <c r="E41" s="21">
        <v>224500</v>
      </c>
      <c r="F41" s="19" t="s">
        <v>27</v>
      </c>
      <c r="G41" s="19" t="s">
        <v>28</v>
      </c>
      <c r="H41" s="21">
        <v>224500</v>
      </c>
      <c r="I41" s="21">
        <v>90500</v>
      </c>
      <c r="J41" s="22">
        <f t="shared" si="4"/>
        <v>40.311804008908688</v>
      </c>
      <c r="K41" s="21">
        <v>193339</v>
      </c>
      <c r="L41" s="21">
        <v>14754</v>
      </c>
      <c r="M41" s="21">
        <f t="shared" si="5"/>
        <v>209746</v>
      </c>
      <c r="N41" s="21">
        <v>92054</v>
      </c>
      <c r="O41" s="23">
        <f t="shared" si="6"/>
        <v>2.2785104395246267</v>
      </c>
      <c r="P41" s="24">
        <v>1495</v>
      </c>
      <c r="Q41" s="25">
        <f t="shared" si="7"/>
        <v>140.29832775919732</v>
      </c>
      <c r="R41" s="26" t="s">
        <v>1474</v>
      </c>
      <c r="S41" s="27">
        <f>ABS(O77-O41)*100</f>
        <v>227.85104395246267</v>
      </c>
      <c r="T41" s="19" t="s">
        <v>708</v>
      </c>
      <c r="U41" s="19" t="s">
        <v>31</v>
      </c>
      <c r="V41" s="21">
        <v>14754</v>
      </c>
      <c r="W41" s="19" t="s">
        <v>31</v>
      </c>
      <c r="X41" s="19" t="s">
        <v>1475</v>
      </c>
      <c r="Y41" s="19" t="s">
        <v>33</v>
      </c>
      <c r="Z41" s="19">
        <v>45</v>
      </c>
    </row>
    <row r="42" spans="1:26" x14ac:dyDescent="0.3">
      <c r="A42" s="55" t="s">
        <v>1474</v>
      </c>
      <c r="B42" s="10" t="s">
        <v>1631</v>
      </c>
      <c r="C42" s="10" t="s">
        <v>1632</v>
      </c>
      <c r="D42" s="11">
        <v>45301</v>
      </c>
      <c r="E42" s="12">
        <v>265000</v>
      </c>
      <c r="F42" s="10" t="s">
        <v>27</v>
      </c>
      <c r="G42" s="10" t="s">
        <v>28</v>
      </c>
      <c r="H42" s="12">
        <v>265000</v>
      </c>
      <c r="I42" s="12">
        <v>93000</v>
      </c>
      <c r="J42" s="13">
        <f t="shared" si="4"/>
        <v>35.094339622641506</v>
      </c>
      <c r="K42" s="12">
        <v>225132</v>
      </c>
      <c r="L42" s="12">
        <v>12871</v>
      </c>
      <c r="M42" s="12">
        <f t="shared" si="5"/>
        <v>252129</v>
      </c>
      <c r="N42" s="12">
        <v>109412</v>
      </c>
      <c r="O42" s="14">
        <f t="shared" si="6"/>
        <v>2.3043998830110044</v>
      </c>
      <c r="P42" s="15">
        <v>1550</v>
      </c>
      <c r="Q42" s="16">
        <f t="shared" si="7"/>
        <v>162.66387096774193</v>
      </c>
      <c r="R42" s="17" t="s">
        <v>1474</v>
      </c>
      <c r="S42" s="18" t="e">
        <f>ABS(#REF!-O42)*100</f>
        <v>#REF!</v>
      </c>
      <c r="T42" s="10" t="s">
        <v>52</v>
      </c>
      <c r="U42" s="10" t="s">
        <v>36</v>
      </c>
      <c r="V42" s="12">
        <v>12871</v>
      </c>
      <c r="W42" s="10" t="s">
        <v>31</v>
      </c>
      <c r="X42" s="10" t="s">
        <v>1475</v>
      </c>
      <c r="Y42" s="10" t="s">
        <v>33</v>
      </c>
      <c r="Z42" s="10">
        <v>45</v>
      </c>
    </row>
    <row r="43" spans="1:26" x14ac:dyDescent="0.3">
      <c r="A43" s="56" t="s">
        <v>1474</v>
      </c>
      <c r="B43" s="19" t="s">
        <v>1561</v>
      </c>
      <c r="C43" s="19" t="s">
        <v>1562</v>
      </c>
      <c r="D43" s="20">
        <v>45455</v>
      </c>
      <c r="E43" s="21">
        <v>208000</v>
      </c>
      <c r="F43" s="19" t="s">
        <v>27</v>
      </c>
      <c r="G43" s="19" t="s">
        <v>28</v>
      </c>
      <c r="H43" s="21">
        <v>208000</v>
      </c>
      <c r="I43" s="21">
        <v>82300</v>
      </c>
      <c r="J43" s="22">
        <f t="shared" si="4"/>
        <v>39.567307692307693</v>
      </c>
      <c r="K43" s="21">
        <v>176655</v>
      </c>
      <c r="L43" s="21">
        <v>14099</v>
      </c>
      <c r="M43" s="21">
        <f t="shared" si="5"/>
        <v>193901</v>
      </c>
      <c r="N43" s="21">
        <v>83791</v>
      </c>
      <c r="O43" s="23">
        <f t="shared" si="6"/>
        <v>2.3141029466171785</v>
      </c>
      <c r="P43" s="24">
        <v>980</v>
      </c>
      <c r="Q43" s="25">
        <f t="shared" si="7"/>
        <v>197.85816326530613</v>
      </c>
      <c r="R43" s="26" t="s">
        <v>1474</v>
      </c>
      <c r="S43" s="27">
        <f>ABS(O66-O43)*100</f>
        <v>231.41029466171784</v>
      </c>
      <c r="T43" s="19" t="s">
        <v>30</v>
      </c>
      <c r="U43" s="19" t="s">
        <v>36</v>
      </c>
      <c r="V43" s="21">
        <v>14099</v>
      </c>
      <c r="W43" s="19" t="s">
        <v>31</v>
      </c>
      <c r="X43" s="19" t="s">
        <v>1475</v>
      </c>
      <c r="Y43" s="19" t="s">
        <v>33</v>
      </c>
      <c r="Z43" s="19">
        <v>45</v>
      </c>
    </row>
    <row r="44" spans="1:26" x14ac:dyDescent="0.3">
      <c r="A44" s="55" t="s">
        <v>1474</v>
      </c>
      <c r="B44" s="10" t="s">
        <v>1639</v>
      </c>
      <c r="C44" s="10" t="s">
        <v>1640</v>
      </c>
      <c r="D44" s="11">
        <v>45489</v>
      </c>
      <c r="E44" s="12">
        <v>275000</v>
      </c>
      <c r="F44" s="10" t="s">
        <v>27</v>
      </c>
      <c r="G44" s="10" t="s">
        <v>28</v>
      </c>
      <c r="H44" s="12">
        <v>275000</v>
      </c>
      <c r="I44" s="12">
        <v>109600</v>
      </c>
      <c r="J44" s="13">
        <f t="shared" si="4"/>
        <v>39.854545454545452</v>
      </c>
      <c r="K44" s="12">
        <v>230207</v>
      </c>
      <c r="L44" s="12">
        <v>12871</v>
      </c>
      <c r="M44" s="12">
        <f t="shared" si="5"/>
        <v>262129</v>
      </c>
      <c r="N44" s="12">
        <v>112028</v>
      </c>
      <c r="O44" s="14">
        <f t="shared" si="6"/>
        <v>2.3398525368657834</v>
      </c>
      <c r="P44" s="15">
        <v>1518</v>
      </c>
      <c r="Q44" s="16">
        <f t="shared" si="7"/>
        <v>172.68050065876153</v>
      </c>
      <c r="R44" s="17" t="s">
        <v>1474</v>
      </c>
      <c r="S44" s="18">
        <f>ABS(O52-O44)*100</f>
        <v>16.66497128340696</v>
      </c>
      <c r="T44" s="10" t="s">
        <v>52</v>
      </c>
      <c r="U44" s="10" t="s">
        <v>36</v>
      </c>
      <c r="V44" s="12">
        <v>12871</v>
      </c>
      <c r="W44" s="10" t="s">
        <v>31</v>
      </c>
      <c r="X44" s="10" t="s">
        <v>1475</v>
      </c>
      <c r="Y44" s="10" t="s">
        <v>33</v>
      </c>
      <c r="Z44" s="10">
        <v>45</v>
      </c>
    </row>
    <row r="45" spans="1:26" x14ac:dyDescent="0.3">
      <c r="A45" s="55" t="s">
        <v>1474</v>
      </c>
      <c r="B45" s="10" t="s">
        <v>1549</v>
      </c>
      <c r="C45" s="10" t="s">
        <v>1550</v>
      </c>
      <c r="D45" s="11">
        <v>45471</v>
      </c>
      <c r="E45" s="12">
        <v>250000</v>
      </c>
      <c r="F45" s="10" t="s">
        <v>27</v>
      </c>
      <c r="G45" s="10" t="s">
        <v>28</v>
      </c>
      <c r="H45" s="12">
        <v>250000</v>
      </c>
      <c r="I45" s="12">
        <v>97200</v>
      </c>
      <c r="J45" s="13">
        <f t="shared" si="4"/>
        <v>38.879999999999995</v>
      </c>
      <c r="K45" s="12">
        <v>209232</v>
      </c>
      <c r="L45" s="12">
        <v>11548</v>
      </c>
      <c r="M45" s="12">
        <f t="shared" si="5"/>
        <v>238452</v>
      </c>
      <c r="N45" s="12">
        <v>101898</v>
      </c>
      <c r="O45" s="14">
        <f t="shared" si="6"/>
        <v>2.3401048106930458</v>
      </c>
      <c r="P45" s="15">
        <v>1655</v>
      </c>
      <c r="Q45" s="16">
        <f t="shared" si="7"/>
        <v>144.0797583081571</v>
      </c>
      <c r="R45" s="17" t="s">
        <v>1474</v>
      </c>
      <c r="S45" s="18">
        <f>ABS(O76-O45)*100</f>
        <v>234.01048106930457</v>
      </c>
      <c r="T45" s="10" t="s">
        <v>708</v>
      </c>
      <c r="U45" s="10" t="s">
        <v>36</v>
      </c>
      <c r="V45" s="12">
        <v>11548</v>
      </c>
      <c r="W45" s="10" t="s">
        <v>31</v>
      </c>
      <c r="X45" s="10" t="s">
        <v>1475</v>
      </c>
      <c r="Y45" s="10" t="s">
        <v>33</v>
      </c>
      <c r="Z45" s="10">
        <v>45</v>
      </c>
    </row>
    <row r="46" spans="1:26" x14ac:dyDescent="0.3">
      <c r="A46" s="56" t="s">
        <v>1474</v>
      </c>
      <c r="B46" s="19" t="s">
        <v>1547</v>
      </c>
      <c r="C46" s="19" t="s">
        <v>1548</v>
      </c>
      <c r="D46" s="20">
        <v>45464</v>
      </c>
      <c r="E46" s="21">
        <v>240000</v>
      </c>
      <c r="F46" s="19" t="s">
        <v>27</v>
      </c>
      <c r="G46" s="19" t="s">
        <v>28</v>
      </c>
      <c r="H46" s="21">
        <v>240000</v>
      </c>
      <c r="I46" s="21">
        <v>93800</v>
      </c>
      <c r="J46" s="22">
        <f t="shared" si="4"/>
        <v>39.083333333333329</v>
      </c>
      <c r="K46" s="21">
        <v>200666</v>
      </c>
      <c r="L46" s="21">
        <v>10917</v>
      </c>
      <c r="M46" s="21">
        <f t="shared" si="5"/>
        <v>229083</v>
      </c>
      <c r="N46" s="21">
        <v>97808</v>
      </c>
      <c r="O46" s="23">
        <f t="shared" si="6"/>
        <v>2.3421703746114839</v>
      </c>
      <c r="P46" s="24">
        <v>1495</v>
      </c>
      <c r="Q46" s="25">
        <f t="shared" si="7"/>
        <v>153.23277591973243</v>
      </c>
      <c r="R46" s="26" t="s">
        <v>1474</v>
      </c>
      <c r="S46" s="27">
        <f>ABS(O78-O46)*100</f>
        <v>234.21703746114838</v>
      </c>
      <c r="T46" s="19" t="s">
        <v>708</v>
      </c>
      <c r="U46" s="19" t="s">
        <v>36</v>
      </c>
      <c r="V46" s="21">
        <v>10917</v>
      </c>
      <c r="W46" s="19" t="s">
        <v>31</v>
      </c>
      <c r="X46" s="19" t="s">
        <v>1475</v>
      </c>
      <c r="Y46" s="19" t="s">
        <v>33</v>
      </c>
      <c r="Z46" s="19">
        <v>45</v>
      </c>
    </row>
    <row r="47" spans="1:26" x14ac:dyDescent="0.3">
      <c r="A47" s="55" t="s">
        <v>1474</v>
      </c>
      <c r="B47" s="10" t="s">
        <v>1647</v>
      </c>
      <c r="C47" s="10" t="s">
        <v>1648</v>
      </c>
      <c r="D47" s="11">
        <v>45551</v>
      </c>
      <c r="E47" s="12">
        <v>227000</v>
      </c>
      <c r="F47" s="10" t="s">
        <v>27</v>
      </c>
      <c r="G47" s="10" t="s">
        <v>28</v>
      </c>
      <c r="H47" s="12">
        <v>227000</v>
      </c>
      <c r="I47" s="12">
        <v>91600</v>
      </c>
      <c r="J47" s="13">
        <f t="shared" si="4"/>
        <v>40.352422907488986</v>
      </c>
      <c r="K47" s="12">
        <v>189663</v>
      </c>
      <c r="L47" s="12">
        <v>13542</v>
      </c>
      <c r="M47" s="12">
        <f t="shared" si="5"/>
        <v>213458</v>
      </c>
      <c r="N47" s="12">
        <v>90784</v>
      </c>
      <c r="O47" s="14">
        <f t="shared" si="6"/>
        <v>2.3512733521325342</v>
      </c>
      <c r="P47" s="15">
        <v>1029</v>
      </c>
      <c r="Q47" s="16">
        <f t="shared" si="7"/>
        <v>207.44217687074831</v>
      </c>
      <c r="R47" s="17" t="s">
        <v>1474</v>
      </c>
      <c r="S47" s="18">
        <f>ABS(O51-O47)*100</f>
        <v>15.364707642398212</v>
      </c>
      <c r="T47" s="10" t="s">
        <v>30</v>
      </c>
      <c r="U47" s="10" t="s">
        <v>36</v>
      </c>
      <c r="V47" s="12">
        <v>13542</v>
      </c>
      <c r="W47" s="10" t="s">
        <v>31</v>
      </c>
      <c r="X47" s="10" t="s">
        <v>1475</v>
      </c>
      <c r="Y47" s="10" t="s">
        <v>33</v>
      </c>
      <c r="Z47" s="10">
        <v>45</v>
      </c>
    </row>
    <row r="48" spans="1:26" x14ac:dyDescent="0.3">
      <c r="A48" s="56" t="s">
        <v>1474</v>
      </c>
      <c r="B48" s="19" t="s">
        <v>1633</v>
      </c>
      <c r="C48" s="19" t="s">
        <v>1634</v>
      </c>
      <c r="D48" s="20">
        <v>45230</v>
      </c>
      <c r="E48" s="21">
        <v>271000</v>
      </c>
      <c r="F48" s="19" t="s">
        <v>27</v>
      </c>
      <c r="G48" s="19" t="s">
        <v>28</v>
      </c>
      <c r="H48" s="21">
        <v>271000</v>
      </c>
      <c r="I48" s="21">
        <v>94800</v>
      </c>
      <c r="J48" s="22">
        <f t="shared" si="4"/>
        <v>34.981549815498155</v>
      </c>
      <c r="K48" s="21">
        <v>225850</v>
      </c>
      <c r="L48" s="21">
        <v>12871</v>
      </c>
      <c r="M48" s="21">
        <f t="shared" si="5"/>
        <v>258129</v>
      </c>
      <c r="N48" s="21">
        <v>109782</v>
      </c>
      <c r="O48" s="23">
        <f t="shared" si="6"/>
        <v>2.3512870962452861</v>
      </c>
      <c r="P48" s="24">
        <v>1518</v>
      </c>
      <c r="Q48" s="25">
        <f t="shared" si="7"/>
        <v>170.04545454545453</v>
      </c>
      <c r="R48" s="26" t="s">
        <v>1474</v>
      </c>
      <c r="S48" s="27">
        <f>ABS(O58-O48)*100</f>
        <v>235.1287096245286</v>
      </c>
      <c r="T48" s="19" t="s">
        <v>52</v>
      </c>
      <c r="U48" s="19" t="s">
        <v>36</v>
      </c>
      <c r="V48" s="21">
        <v>12871</v>
      </c>
      <c r="W48" s="19" t="s">
        <v>31</v>
      </c>
      <c r="X48" s="19" t="s">
        <v>1475</v>
      </c>
      <c r="Y48" s="19" t="s">
        <v>33</v>
      </c>
      <c r="Z48" s="19">
        <v>45</v>
      </c>
    </row>
    <row r="49" spans="1:26" x14ac:dyDescent="0.3">
      <c r="A49" s="55" t="s">
        <v>1474</v>
      </c>
      <c r="B49" s="10" t="s">
        <v>1637</v>
      </c>
      <c r="C49" s="10" t="s">
        <v>1638</v>
      </c>
      <c r="D49" s="11">
        <v>45485</v>
      </c>
      <c r="E49" s="12">
        <v>280000</v>
      </c>
      <c r="F49" s="10" t="s">
        <v>27</v>
      </c>
      <c r="G49" s="10" t="s">
        <v>28</v>
      </c>
      <c r="H49" s="12">
        <v>280000</v>
      </c>
      <c r="I49" s="12">
        <v>110900</v>
      </c>
      <c r="J49" s="13">
        <f t="shared" si="4"/>
        <v>39.607142857142854</v>
      </c>
      <c r="K49" s="12">
        <v>232444</v>
      </c>
      <c r="L49" s="12">
        <v>14999</v>
      </c>
      <c r="M49" s="12">
        <f t="shared" si="5"/>
        <v>265001</v>
      </c>
      <c r="N49" s="12">
        <v>112085</v>
      </c>
      <c r="O49" s="14">
        <f t="shared" si="6"/>
        <v>2.3642860329214437</v>
      </c>
      <c r="P49" s="15">
        <v>1545</v>
      </c>
      <c r="Q49" s="16">
        <f t="shared" si="7"/>
        <v>171.52168284789644</v>
      </c>
      <c r="R49" s="17" t="s">
        <v>1474</v>
      </c>
      <c r="S49" s="18">
        <f>ABS(O57-O49)*100</f>
        <v>236.42860329214437</v>
      </c>
      <c r="T49" s="10" t="s">
        <v>52</v>
      </c>
      <c r="U49" s="10" t="s">
        <v>36</v>
      </c>
      <c r="V49" s="12">
        <v>12871</v>
      </c>
      <c r="W49" s="10" t="s">
        <v>31</v>
      </c>
      <c r="X49" s="10" t="s">
        <v>1475</v>
      </c>
      <c r="Y49" s="10" t="s">
        <v>33</v>
      </c>
      <c r="Z49" s="10">
        <v>45</v>
      </c>
    </row>
    <row r="50" spans="1:26" x14ac:dyDescent="0.3">
      <c r="A50" s="56" t="s">
        <v>1474</v>
      </c>
      <c r="B50" s="19" t="s">
        <v>1627</v>
      </c>
      <c r="C50" s="19" t="s">
        <v>1628</v>
      </c>
      <c r="D50" s="20">
        <v>45611</v>
      </c>
      <c r="E50" s="21">
        <v>271200</v>
      </c>
      <c r="F50" s="19" t="s">
        <v>27</v>
      </c>
      <c r="G50" s="19" t="s">
        <v>28</v>
      </c>
      <c r="H50" s="21">
        <v>271200</v>
      </c>
      <c r="I50" s="21">
        <v>102200</v>
      </c>
      <c r="J50" s="22">
        <f t="shared" si="4"/>
        <v>37.684365781710916</v>
      </c>
      <c r="K50" s="21">
        <v>220060</v>
      </c>
      <c r="L50" s="21">
        <v>13535</v>
      </c>
      <c r="M50" s="21">
        <f t="shared" si="5"/>
        <v>257665</v>
      </c>
      <c r="N50" s="21">
        <v>106456</v>
      </c>
      <c r="O50" s="23">
        <f t="shared" si="6"/>
        <v>2.4203896445479822</v>
      </c>
      <c r="P50" s="24">
        <v>1492</v>
      </c>
      <c r="Q50" s="25">
        <f t="shared" si="7"/>
        <v>172.69772117962466</v>
      </c>
      <c r="R50" s="26" t="s">
        <v>1474</v>
      </c>
      <c r="S50" s="27">
        <f>ABS(O63-O50)*100</f>
        <v>242.03896445479822</v>
      </c>
      <c r="T50" s="19" t="s">
        <v>52</v>
      </c>
      <c r="U50" s="19" t="s">
        <v>31</v>
      </c>
      <c r="V50" s="21">
        <v>13535</v>
      </c>
      <c r="W50" s="19" t="s">
        <v>31</v>
      </c>
      <c r="X50" s="19" t="s">
        <v>1475</v>
      </c>
      <c r="Y50" s="19" t="s">
        <v>33</v>
      </c>
      <c r="Z50" s="19">
        <v>45</v>
      </c>
    </row>
    <row r="51" spans="1:26" x14ac:dyDescent="0.3">
      <c r="A51" s="55" t="s">
        <v>1474</v>
      </c>
      <c r="B51" s="10" t="s">
        <v>1535</v>
      </c>
      <c r="C51" s="10" t="s">
        <v>1536</v>
      </c>
      <c r="D51" s="11">
        <v>45604</v>
      </c>
      <c r="E51" s="12">
        <v>275000</v>
      </c>
      <c r="F51" s="10" t="s">
        <v>27</v>
      </c>
      <c r="G51" s="10" t="s">
        <v>28</v>
      </c>
      <c r="H51" s="12">
        <v>275000</v>
      </c>
      <c r="I51" s="12">
        <v>100700</v>
      </c>
      <c r="J51" s="13">
        <f t="shared" si="4"/>
        <v>36.618181818181817</v>
      </c>
      <c r="K51" s="12">
        <v>215472</v>
      </c>
      <c r="L51" s="12">
        <v>11039</v>
      </c>
      <c r="M51" s="12">
        <f t="shared" si="5"/>
        <v>263961</v>
      </c>
      <c r="N51" s="12">
        <v>105377</v>
      </c>
      <c r="O51" s="14">
        <f t="shared" si="6"/>
        <v>2.5049204285565163</v>
      </c>
      <c r="P51" s="15">
        <v>1495</v>
      </c>
      <c r="Q51" s="16">
        <f t="shared" si="7"/>
        <v>176.56254180602008</v>
      </c>
      <c r="R51" s="17" t="s">
        <v>1474</v>
      </c>
      <c r="S51" s="18">
        <f>ABS(O89-O51)*100</f>
        <v>250.49204285565162</v>
      </c>
      <c r="T51" s="10" t="s">
        <v>708</v>
      </c>
      <c r="U51" s="10" t="s">
        <v>31</v>
      </c>
      <c r="V51" s="12">
        <v>11039</v>
      </c>
      <c r="W51" s="10" t="s">
        <v>31</v>
      </c>
      <c r="X51" s="10" t="s">
        <v>1475</v>
      </c>
      <c r="Y51" s="10" t="s">
        <v>33</v>
      </c>
      <c r="Z51" s="10">
        <v>45</v>
      </c>
    </row>
    <row r="52" spans="1:26" x14ac:dyDescent="0.3">
      <c r="A52" s="56" t="s">
        <v>1474</v>
      </c>
      <c r="B52" s="19" t="s">
        <v>1559</v>
      </c>
      <c r="C52" s="19" t="s">
        <v>1560</v>
      </c>
      <c r="D52" s="20">
        <v>45702</v>
      </c>
      <c r="E52" s="21">
        <v>240000</v>
      </c>
      <c r="F52" s="19" t="s">
        <v>27</v>
      </c>
      <c r="G52" s="19" t="s">
        <v>28</v>
      </c>
      <c r="H52" s="21">
        <v>240000</v>
      </c>
      <c r="I52" s="21">
        <v>89800</v>
      </c>
      <c r="J52" s="22">
        <f t="shared" si="4"/>
        <v>37.416666666666664</v>
      </c>
      <c r="K52" s="21">
        <v>189512</v>
      </c>
      <c r="L52" s="21">
        <v>16613</v>
      </c>
      <c r="M52" s="21">
        <f t="shared" si="5"/>
        <v>223387</v>
      </c>
      <c r="N52" s="21">
        <v>89123</v>
      </c>
      <c r="O52" s="23">
        <f t="shared" si="6"/>
        <v>2.506502249699853</v>
      </c>
      <c r="P52" s="24">
        <v>980</v>
      </c>
      <c r="Q52" s="25">
        <f t="shared" si="7"/>
        <v>227.94591836734693</v>
      </c>
      <c r="R52" s="26" t="s">
        <v>1474</v>
      </c>
      <c r="S52" s="27">
        <f>ABS(O76-O52)*100</f>
        <v>250.65022496998529</v>
      </c>
      <c r="T52" s="19" t="s">
        <v>30</v>
      </c>
      <c r="U52" s="19" t="s">
        <v>31</v>
      </c>
      <c r="V52" s="21">
        <v>16613</v>
      </c>
      <c r="W52" s="19" t="s">
        <v>31</v>
      </c>
      <c r="X52" s="19" t="s">
        <v>1475</v>
      </c>
      <c r="Y52" s="19" t="s">
        <v>33</v>
      </c>
      <c r="Z52" s="19">
        <v>45</v>
      </c>
    </row>
    <row r="53" spans="1:26" ht="15" thickBot="1" x14ac:dyDescent="0.35">
      <c r="A53" s="56" t="s">
        <v>1474</v>
      </c>
      <c r="B53" s="19" t="s">
        <v>1609</v>
      </c>
      <c r="C53" s="19" t="s">
        <v>1610</v>
      </c>
      <c r="D53" s="20">
        <v>45681</v>
      </c>
      <c r="E53" s="21">
        <v>230000</v>
      </c>
      <c r="F53" s="19" t="s">
        <v>27</v>
      </c>
      <c r="G53" s="19" t="s">
        <v>28</v>
      </c>
      <c r="H53" s="21">
        <v>230000</v>
      </c>
      <c r="I53" s="21">
        <v>84100</v>
      </c>
      <c r="J53" s="22">
        <f t="shared" si="4"/>
        <v>36.565217391304351</v>
      </c>
      <c r="K53" s="21">
        <v>180060</v>
      </c>
      <c r="L53" s="21">
        <v>10033</v>
      </c>
      <c r="M53" s="21">
        <f t="shared" si="5"/>
        <v>219967</v>
      </c>
      <c r="N53" s="21">
        <v>87642</v>
      </c>
      <c r="O53" s="23">
        <f t="shared" si="6"/>
        <v>2.5098354670135321</v>
      </c>
      <c r="P53" s="24">
        <v>1350</v>
      </c>
      <c r="Q53" s="25">
        <f t="shared" si="7"/>
        <v>162.93851851851852</v>
      </c>
      <c r="R53" s="26" t="s">
        <v>1474</v>
      </c>
      <c r="S53" s="27">
        <f>ABS(O67-O53)*100</f>
        <v>250.98354670135322</v>
      </c>
      <c r="T53" s="19" t="s">
        <v>708</v>
      </c>
      <c r="U53" s="19" t="s">
        <v>31</v>
      </c>
      <c r="V53" s="21">
        <v>10033</v>
      </c>
      <c r="W53" s="19" t="s">
        <v>31</v>
      </c>
      <c r="X53" s="19" t="s">
        <v>1475</v>
      </c>
      <c r="Y53" s="19" t="s">
        <v>33</v>
      </c>
      <c r="Z53" s="19">
        <v>45</v>
      </c>
    </row>
    <row r="54" spans="1:26" ht="15" thickTop="1" x14ac:dyDescent="0.3">
      <c r="A54" s="57"/>
      <c r="B54" s="37"/>
      <c r="C54" s="37"/>
      <c r="D54" s="38" t="s">
        <v>2766</v>
      </c>
      <c r="E54" s="39">
        <f>+SUM(E2:E53)</f>
        <v>11343500</v>
      </c>
      <c r="F54" s="37"/>
      <c r="G54" s="37"/>
      <c r="H54" s="39">
        <f>+SUM(H2:H53)</f>
        <v>11343500</v>
      </c>
      <c r="I54" s="39">
        <f>+SUM(I2:I53)</f>
        <v>4751400</v>
      </c>
      <c r="J54" s="40"/>
      <c r="K54" s="39">
        <f>+SUM(K2:K53)</f>
        <v>10599256</v>
      </c>
      <c r="L54" s="39"/>
      <c r="M54" s="39">
        <f>+SUM(M2:M53)</f>
        <v>10656803</v>
      </c>
      <c r="N54" s="39">
        <f>+SUM(N2:N53)</f>
        <v>5109540</v>
      </c>
      <c r="O54" s="41"/>
      <c r="P54" s="42"/>
      <c r="Q54" s="43">
        <f>AVERAGE(Q2:Q53)</f>
        <v>156.75978613448885</v>
      </c>
      <c r="R54" s="44"/>
      <c r="S54" s="45">
        <f>ABS(O56-O55)*100</f>
        <v>0.2033796232112639</v>
      </c>
      <c r="T54" s="37"/>
      <c r="U54" s="37"/>
      <c r="V54" s="39"/>
      <c r="W54" s="37"/>
      <c r="X54" s="37"/>
      <c r="Y54" s="37"/>
      <c r="Z54" s="37"/>
    </row>
    <row r="55" spans="1:26" x14ac:dyDescent="0.3">
      <c r="A55" s="58"/>
      <c r="B55" s="28"/>
      <c r="C55" s="28"/>
      <c r="D55" s="29"/>
      <c r="E55" s="30"/>
      <c r="F55" s="28"/>
      <c r="G55" s="28"/>
      <c r="H55" s="30"/>
      <c r="I55" s="30" t="s">
        <v>2767</v>
      </c>
      <c r="J55" s="31">
        <f>I54/H54*100</f>
        <v>41.886542954114688</v>
      </c>
      <c r="K55" s="30"/>
      <c r="L55" s="30"/>
      <c r="M55" s="30"/>
      <c r="N55" s="30" t="s">
        <v>2769</v>
      </c>
      <c r="O55" s="32">
        <f>M54/N54</f>
        <v>2.085667790055465</v>
      </c>
      <c r="P55" s="33"/>
      <c r="Q55" s="34" t="s">
        <v>2771</v>
      </c>
      <c r="R55" s="35">
        <f>STDEV(O2:O53)</f>
        <v>0.24099336674427027</v>
      </c>
      <c r="S55" s="36"/>
      <c r="T55" s="28"/>
      <c r="U55" s="28"/>
      <c r="V55" s="30"/>
      <c r="W55" s="28"/>
      <c r="X55" s="28"/>
      <c r="Y55" s="28"/>
      <c r="Z55" s="28"/>
    </row>
    <row r="56" spans="1:26" x14ac:dyDescent="0.3">
      <c r="A56" s="59"/>
      <c r="B56" s="46"/>
      <c r="C56" s="46"/>
      <c r="D56" s="47"/>
      <c r="E56" s="48"/>
      <c r="F56" s="46"/>
      <c r="G56" s="46"/>
      <c r="H56" s="48"/>
      <c r="I56" s="48" t="s">
        <v>2768</v>
      </c>
      <c r="J56" s="49">
        <f>STDEV(J2:J53)</f>
        <v>4.5369300866531486</v>
      </c>
      <c r="K56" s="48"/>
      <c r="L56" s="48"/>
      <c r="M56" s="48"/>
      <c r="N56" s="48" t="s">
        <v>2770</v>
      </c>
      <c r="O56" s="50">
        <f>AVERAGE(O2:O53)</f>
        <v>2.0836339938233523</v>
      </c>
      <c r="P56" s="51"/>
      <c r="Q56" s="52" t="s">
        <v>2772</v>
      </c>
      <c r="R56" s="54" t="e">
        <f>AVERAGE(S2:S53)</f>
        <v>#REF!</v>
      </c>
      <c r="S56" s="53" t="s">
        <v>2773</v>
      </c>
      <c r="T56" s="46" t="e">
        <f>+(R56/O56)</f>
        <v>#REF!</v>
      </c>
      <c r="U56" s="46"/>
      <c r="V56" s="48"/>
      <c r="W56" s="46"/>
      <c r="X56" s="46"/>
      <c r="Y56" s="46"/>
      <c r="Z56" s="46"/>
    </row>
    <row r="59" spans="1:26" x14ac:dyDescent="0.3">
      <c r="A59" s="60" t="s">
        <v>2811</v>
      </c>
    </row>
    <row r="60" spans="1:26" x14ac:dyDescent="0.3">
      <c r="A60" s="56" t="s">
        <v>1474</v>
      </c>
      <c r="B60" s="19" t="s">
        <v>1551</v>
      </c>
      <c r="C60" s="19" t="s">
        <v>1552</v>
      </c>
      <c r="D60" s="20">
        <v>45743</v>
      </c>
      <c r="E60" s="21">
        <v>271200</v>
      </c>
      <c r="F60" s="19" t="s">
        <v>27</v>
      </c>
      <c r="G60" s="19" t="s">
        <v>28</v>
      </c>
      <c r="H60" s="21">
        <v>271200</v>
      </c>
      <c r="I60" s="21">
        <v>89000</v>
      </c>
      <c r="J60" s="22">
        <f>I60/H60*100</f>
        <v>32.817109144542769</v>
      </c>
      <c r="K60" s="21">
        <v>190194</v>
      </c>
      <c r="L60" s="21">
        <v>10269</v>
      </c>
      <c r="M60" s="21">
        <f>H60-L60</f>
        <v>260931</v>
      </c>
      <c r="N60" s="21">
        <v>92744</v>
      </c>
      <c r="O60" s="23">
        <f>M60/N60</f>
        <v>2.8134542396273612</v>
      </c>
      <c r="P60" s="24">
        <v>1495</v>
      </c>
      <c r="Q60" s="25">
        <f>M60/P60</f>
        <v>174.53578595317725</v>
      </c>
      <c r="R60" s="26" t="s">
        <v>1474</v>
      </c>
      <c r="S60" s="27">
        <f>ABS(O90-O60)*100</f>
        <v>281.34542396273611</v>
      </c>
      <c r="T60" s="19" t="s">
        <v>708</v>
      </c>
      <c r="U60" s="19" t="s">
        <v>31</v>
      </c>
      <c r="V60" s="21">
        <v>10269</v>
      </c>
      <c r="W60" s="19" t="s">
        <v>31</v>
      </c>
      <c r="X60" s="19" t="s">
        <v>1475</v>
      </c>
      <c r="Y60" s="19" t="s">
        <v>33</v>
      </c>
      <c r="Z60" s="19">
        <v>45</v>
      </c>
    </row>
    <row r="61" spans="1:26" x14ac:dyDescent="0.3">
      <c r="A61" s="55" t="s">
        <v>1474</v>
      </c>
      <c r="B61" s="10" t="s">
        <v>1609</v>
      </c>
      <c r="C61" s="10" t="s">
        <v>1610</v>
      </c>
      <c r="D61" s="11">
        <v>45519</v>
      </c>
      <c r="E61" s="12">
        <v>132000</v>
      </c>
      <c r="F61" s="10" t="s">
        <v>69</v>
      </c>
      <c r="G61" s="10" t="s">
        <v>28</v>
      </c>
      <c r="H61" s="12">
        <v>132000</v>
      </c>
      <c r="I61" s="12">
        <v>84100</v>
      </c>
      <c r="J61" s="13">
        <f t="shared" ref="J61:J62" si="8">I61/H61*100</f>
        <v>63.712121212121211</v>
      </c>
      <c r="K61" s="12">
        <v>180060</v>
      </c>
      <c r="L61" s="12">
        <v>10033</v>
      </c>
      <c r="M61" s="12">
        <f t="shared" ref="M61:M62" si="9">H61-L61</f>
        <v>121967</v>
      </c>
      <c r="N61" s="12">
        <v>87642</v>
      </c>
      <c r="O61" s="14">
        <f t="shared" ref="O61:O62" si="10">M61/N61</f>
        <v>1.3916501220875837</v>
      </c>
      <c r="P61" s="15">
        <v>1350</v>
      </c>
      <c r="Q61" s="16">
        <f t="shared" ref="Q61:Q62" si="11">M61/P61</f>
        <v>90.345925925925926</v>
      </c>
      <c r="R61" s="17" t="s">
        <v>1474</v>
      </c>
      <c r="S61" s="18">
        <f>ABS(O77-O61)*100</f>
        <v>139.16501220875836</v>
      </c>
      <c r="T61" s="10" t="s">
        <v>708</v>
      </c>
      <c r="U61" s="10" t="s">
        <v>31</v>
      </c>
      <c r="V61" s="12">
        <v>10033</v>
      </c>
      <c r="W61" s="10" t="s">
        <v>31</v>
      </c>
      <c r="X61" s="10" t="s">
        <v>1475</v>
      </c>
      <c r="Y61" s="10" t="s">
        <v>33</v>
      </c>
      <c r="Z61" s="10">
        <v>45</v>
      </c>
    </row>
    <row r="62" spans="1:26" x14ac:dyDescent="0.3">
      <c r="A62" s="56" t="s">
        <v>1474</v>
      </c>
      <c r="B62" s="19" t="s">
        <v>1476</v>
      </c>
      <c r="C62" s="19" t="s">
        <v>1477</v>
      </c>
      <c r="D62" s="20">
        <v>45687</v>
      </c>
      <c r="E62" s="21">
        <v>285000</v>
      </c>
      <c r="F62" s="19" t="s">
        <v>27</v>
      </c>
      <c r="G62" s="19" t="s">
        <v>28</v>
      </c>
      <c r="H62" s="21">
        <v>285000</v>
      </c>
      <c r="I62" s="21">
        <v>179900</v>
      </c>
      <c r="J62" s="22">
        <f t="shared" si="8"/>
        <v>63.122807017543856</v>
      </c>
      <c r="K62" s="21">
        <v>368800</v>
      </c>
      <c r="L62" s="21">
        <v>27505</v>
      </c>
      <c r="M62" s="21">
        <f t="shared" si="9"/>
        <v>257495</v>
      </c>
      <c r="N62" s="21">
        <v>175925</v>
      </c>
      <c r="O62" s="23">
        <f t="shared" si="10"/>
        <v>1.4636634929657524</v>
      </c>
      <c r="P62" s="24">
        <v>2589</v>
      </c>
      <c r="Q62" s="25">
        <f t="shared" si="11"/>
        <v>99.457319428350715</v>
      </c>
      <c r="R62" s="26" t="s">
        <v>1474</v>
      </c>
      <c r="S62" s="27">
        <f>ABS(O117-O62)*100</f>
        <v>146.36634929657524</v>
      </c>
      <c r="T62" s="19" t="s">
        <v>1478</v>
      </c>
      <c r="U62" s="19" t="s">
        <v>31</v>
      </c>
      <c r="V62" s="21">
        <v>27505</v>
      </c>
      <c r="W62" s="19" t="s">
        <v>31</v>
      </c>
      <c r="X62" s="19" t="s">
        <v>1475</v>
      </c>
      <c r="Y62" s="19" t="s">
        <v>33</v>
      </c>
      <c r="Z62" s="19">
        <v>57</v>
      </c>
    </row>
  </sheetData>
  <sortState xmlns:xlrd2="http://schemas.microsoft.com/office/spreadsheetml/2017/richdata2" ref="A2:Z53">
    <sortCondition ref="O2:O53"/>
  </sortState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79C85-90FA-4D46-AE70-741DF9AB6172}">
  <dimension ref="A1:Z6"/>
  <sheetViews>
    <sheetView zoomScaleNormal="100" workbookViewId="0">
      <selection activeCell="E17" sqref="E17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9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1571</v>
      </c>
      <c r="B2" s="19" t="s">
        <v>1569</v>
      </c>
      <c r="C2" s="19" t="s">
        <v>1570</v>
      </c>
      <c r="D2" s="20">
        <v>45730</v>
      </c>
      <c r="E2" s="21">
        <v>355000</v>
      </c>
      <c r="F2" s="19" t="s">
        <v>27</v>
      </c>
      <c r="G2" s="19" t="s">
        <v>28</v>
      </c>
      <c r="H2" s="21">
        <v>355000</v>
      </c>
      <c r="I2" s="21">
        <v>171100</v>
      </c>
      <c r="J2" s="22">
        <f t="shared" ref="J2:J3" si="0">I2/H2*100</f>
        <v>48.197183098591552</v>
      </c>
      <c r="K2" s="21">
        <v>348774</v>
      </c>
      <c r="L2" s="21">
        <v>28895</v>
      </c>
      <c r="M2" s="21">
        <f t="shared" ref="M2:M3" si="1">H2-L2</f>
        <v>326105</v>
      </c>
      <c r="N2" s="21">
        <v>269258</v>
      </c>
      <c r="O2" s="23">
        <f t="shared" ref="O2:O3" si="2">M2/N2</f>
        <v>1.2111246462500649</v>
      </c>
      <c r="P2" s="24">
        <v>1845</v>
      </c>
      <c r="Q2" s="25">
        <f t="shared" ref="Q2:Q3" si="3">M2/P2</f>
        <v>176.75067750677508</v>
      </c>
      <c r="R2" s="26" t="s">
        <v>1571</v>
      </c>
      <c r="S2" s="27">
        <f>ABS(O6-O2)*100</f>
        <v>1.1394347346853184</v>
      </c>
      <c r="T2" s="19" t="s">
        <v>52</v>
      </c>
      <c r="U2" s="19" t="s">
        <v>31</v>
      </c>
      <c r="V2" s="21">
        <v>27571</v>
      </c>
      <c r="W2" s="19" t="s">
        <v>31</v>
      </c>
      <c r="X2" s="19" t="s">
        <v>1572</v>
      </c>
      <c r="Y2" s="19" t="s">
        <v>33</v>
      </c>
      <c r="Z2" s="19">
        <v>76</v>
      </c>
    </row>
    <row r="3" spans="1:26" ht="15" thickBot="1" x14ac:dyDescent="0.35">
      <c r="A3" s="55" t="s">
        <v>1571</v>
      </c>
      <c r="B3" s="10" t="s">
        <v>1573</v>
      </c>
      <c r="C3" s="10" t="s">
        <v>1574</v>
      </c>
      <c r="D3" s="11">
        <v>45492</v>
      </c>
      <c r="E3" s="12">
        <v>341000</v>
      </c>
      <c r="F3" s="10" t="s">
        <v>27</v>
      </c>
      <c r="G3" s="10" t="s">
        <v>28</v>
      </c>
      <c r="H3" s="12">
        <v>341000</v>
      </c>
      <c r="I3" s="12">
        <v>161900</v>
      </c>
      <c r="J3" s="13">
        <f t="shared" si="0"/>
        <v>47.478005865102638</v>
      </c>
      <c r="K3" s="12">
        <v>329055</v>
      </c>
      <c r="L3" s="12">
        <v>19974</v>
      </c>
      <c r="M3" s="12">
        <f t="shared" si="1"/>
        <v>321026</v>
      </c>
      <c r="N3" s="12">
        <v>260169</v>
      </c>
      <c r="O3" s="14">
        <f t="shared" si="2"/>
        <v>1.2339133409437713</v>
      </c>
      <c r="P3" s="15">
        <v>1608</v>
      </c>
      <c r="Q3" s="16">
        <f t="shared" si="3"/>
        <v>199.64303482587064</v>
      </c>
      <c r="R3" s="17" t="s">
        <v>1571</v>
      </c>
      <c r="S3" s="18">
        <f>ABS(O6-O3)*100</f>
        <v>1.1394347346853184</v>
      </c>
      <c r="T3" s="10" t="s">
        <v>30</v>
      </c>
      <c r="U3" s="10" t="s">
        <v>36</v>
      </c>
      <c r="V3" s="12">
        <v>19974</v>
      </c>
      <c r="W3" s="10" t="s">
        <v>31</v>
      </c>
      <c r="X3" s="10" t="s">
        <v>1572</v>
      </c>
      <c r="Y3" s="10" t="s">
        <v>33</v>
      </c>
      <c r="Z3" s="10">
        <v>77</v>
      </c>
    </row>
    <row r="4" spans="1:26" ht="15" thickTop="1" x14ac:dyDescent="0.3">
      <c r="A4" s="57"/>
      <c r="B4" s="37"/>
      <c r="C4" s="37"/>
      <c r="D4" s="38" t="s">
        <v>2766</v>
      </c>
      <c r="E4" s="39">
        <f>+SUM(E2:E3)</f>
        <v>696000</v>
      </c>
      <c r="F4" s="37"/>
      <c r="G4" s="37"/>
      <c r="H4" s="39">
        <f>+SUM(H2:H3)</f>
        <v>696000</v>
      </c>
      <c r="I4" s="39">
        <f>+SUM(I2:I3)</f>
        <v>333000</v>
      </c>
      <c r="J4" s="40"/>
      <c r="K4" s="39">
        <f>+SUM(K2:K3)</f>
        <v>677829</v>
      </c>
      <c r="L4" s="39"/>
      <c r="M4" s="39">
        <f>+SUM(M2:M3)</f>
        <v>647131</v>
      </c>
      <c r="N4" s="39">
        <f>+SUM(N2:N3)</f>
        <v>529427</v>
      </c>
      <c r="O4" s="41"/>
      <c r="P4" s="42"/>
      <c r="Q4" s="43">
        <f>AVERAGE(Q2:Q3)</f>
        <v>188.19685616632285</v>
      </c>
      <c r="R4" s="44"/>
      <c r="S4" s="45">
        <f>ABS(O6-O5)*100</f>
        <v>1.9561379195920381E-2</v>
      </c>
      <c r="T4" s="37"/>
      <c r="U4" s="37"/>
      <c r="V4" s="39"/>
      <c r="W4" s="37"/>
      <c r="X4" s="37"/>
      <c r="Y4" s="37"/>
      <c r="Z4" s="37"/>
    </row>
    <row r="5" spans="1:26" x14ac:dyDescent="0.3">
      <c r="A5" s="58"/>
      <c r="B5" s="28"/>
      <c r="C5" s="28"/>
      <c r="D5" s="29"/>
      <c r="E5" s="30"/>
      <c r="F5" s="28"/>
      <c r="G5" s="28"/>
      <c r="H5" s="30"/>
      <c r="I5" s="30" t="s">
        <v>2767</v>
      </c>
      <c r="J5" s="31">
        <f>I4/H4*100</f>
        <v>47.844827586206897</v>
      </c>
      <c r="K5" s="30"/>
      <c r="L5" s="30"/>
      <c r="M5" s="30"/>
      <c r="N5" s="30" t="s">
        <v>2769</v>
      </c>
      <c r="O5" s="32">
        <f>M4/N4</f>
        <v>1.2223233798049589</v>
      </c>
      <c r="P5" s="33"/>
      <c r="Q5" s="34" t="s">
        <v>2771</v>
      </c>
      <c r="R5" s="35">
        <f>STDEV(O2:O3)</f>
        <v>1.6114040552309666E-2</v>
      </c>
      <c r="S5" s="36"/>
      <c r="T5" s="28"/>
      <c r="U5" s="28"/>
      <c r="V5" s="30"/>
      <c r="W5" s="28"/>
      <c r="X5" s="28"/>
      <c r="Y5" s="28"/>
      <c r="Z5" s="28"/>
    </row>
    <row r="6" spans="1:26" x14ac:dyDescent="0.3">
      <c r="A6" s="59"/>
      <c r="B6" s="46"/>
      <c r="C6" s="46"/>
      <c r="D6" s="47"/>
      <c r="E6" s="48"/>
      <c r="F6" s="46"/>
      <c r="G6" s="46"/>
      <c r="H6" s="48"/>
      <c r="I6" s="48" t="s">
        <v>2768</v>
      </c>
      <c r="J6" s="49">
        <f>STDEV(J2:J3)</f>
        <v>0.50853509867499191</v>
      </c>
      <c r="K6" s="48"/>
      <c r="L6" s="48"/>
      <c r="M6" s="48"/>
      <c r="N6" s="48" t="s">
        <v>2770</v>
      </c>
      <c r="O6" s="50">
        <f>AVERAGE(O2:O3)</f>
        <v>1.2225189935969181</v>
      </c>
      <c r="P6" s="51"/>
      <c r="Q6" s="52" t="s">
        <v>2772</v>
      </c>
      <c r="R6" s="54">
        <f>AVERAGE(S2:S3)</f>
        <v>1.1394347346853184</v>
      </c>
      <c r="S6" s="53" t="s">
        <v>2773</v>
      </c>
      <c r="T6" s="46">
        <f>+(R6/O6)</f>
        <v>0.93203847192005773</v>
      </c>
      <c r="U6" s="46"/>
      <c r="V6" s="48"/>
      <c r="W6" s="46"/>
      <c r="X6" s="46"/>
      <c r="Y6" s="46"/>
      <c r="Z6" s="4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3429C-A379-4DE0-8A70-FE2E4796AEA3}">
  <dimension ref="A1:Z6"/>
  <sheetViews>
    <sheetView zoomScaleNormal="100" workbookViewId="0">
      <selection activeCell="H27" sqref="H27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1517</v>
      </c>
      <c r="B2" s="10" t="s">
        <v>1515</v>
      </c>
      <c r="C2" s="10" t="s">
        <v>1516</v>
      </c>
      <c r="D2" s="11">
        <v>45681</v>
      </c>
      <c r="E2" s="12">
        <v>157000</v>
      </c>
      <c r="F2" s="10" t="s">
        <v>27</v>
      </c>
      <c r="G2" s="10" t="s">
        <v>28</v>
      </c>
      <c r="H2" s="12">
        <v>157000</v>
      </c>
      <c r="I2" s="12">
        <v>46900</v>
      </c>
      <c r="J2" s="13">
        <f t="shared" ref="J2:J3" si="0">I2/H2*100</f>
        <v>29.872611464968152</v>
      </c>
      <c r="K2" s="12">
        <v>119375</v>
      </c>
      <c r="L2" s="12">
        <v>15406</v>
      </c>
      <c r="M2" s="12">
        <f t="shared" ref="M2:M3" si="1">H2-L2</f>
        <v>141594</v>
      </c>
      <c r="N2" s="12">
        <v>66222</v>
      </c>
      <c r="O2" s="14">
        <f t="shared" ref="O2:O3" si="2">M2/N2</f>
        <v>2.1381716046027002</v>
      </c>
      <c r="P2" s="15">
        <v>850</v>
      </c>
      <c r="Q2" s="16">
        <f t="shared" ref="Q2:Q3" si="3">M2/P2</f>
        <v>166.58117647058825</v>
      </c>
      <c r="R2" s="17" t="s">
        <v>1517</v>
      </c>
      <c r="S2" s="18">
        <f>ABS(O6-O2)*100</f>
        <v>13.407485222532722</v>
      </c>
      <c r="T2" s="10" t="s">
        <v>30</v>
      </c>
      <c r="U2" s="10" t="s">
        <v>31</v>
      </c>
      <c r="V2" s="12">
        <v>10840</v>
      </c>
      <c r="W2" s="10" t="s">
        <v>31</v>
      </c>
      <c r="X2" s="10" t="s">
        <v>1518</v>
      </c>
      <c r="Y2" s="10" t="s">
        <v>33</v>
      </c>
      <c r="Z2" s="10">
        <v>45</v>
      </c>
    </row>
    <row r="3" spans="1:26" ht="15" thickBot="1" x14ac:dyDescent="0.35">
      <c r="A3" s="55" t="s">
        <v>1517</v>
      </c>
      <c r="B3" s="10" t="s">
        <v>1519</v>
      </c>
      <c r="C3" s="10" t="s">
        <v>1520</v>
      </c>
      <c r="D3" s="11">
        <v>45209</v>
      </c>
      <c r="E3" s="12">
        <v>144900</v>
      </c>
      <c r="F3" s="10" t="s">
        <v>27</v>
      </c>
      <c r="G3" s="10" t="s">
        <v>28</v>
      </c>
      <c r="H3" s="12">
        <v>144900</v>
      </c>
      <c r="I3" s="12">
        <v>49600</v>
      </c>
      <c r="J3" s="13">
        <f t="shared" si="0"/>
        <v>34.230503795721184</v>
      </c>
      <c r="K3" s="12">
        <v>123393</v>
      </c>
      <c r="L3" s="12">
        <v>10840</v>
      </c>
      <c r="M3" s="12">
        <f t="shared" si="1"/>
        <v>134060</v>
      </c>
      <c r="N3" s="12">
        <v>71689</v>
      </c>
      <c r="O3" s="14">
        <f t="shared" si="2"/>
        <v>1.8700219001520457</v>
      </c>
      <c r="P3" s="15">
        <v>900</v>
      </c>
      <c r="Q3" s="16">
        <f t="shared" si="3"/>
        <v>148.95555555555555</v>
      </c>
      <c r="R3" s="17" t="s">
        <v>1517</v>
      </c>
      <c r="S3" s="18">
        <f>ABS(O6-O3)*100</f>
        <v>13.407485222532722</v>
      </c>
      <c r="T3" s="10" t="s">
        <v>43</v>
      </c>
      <c r="U3" s="10" t="s">
        <v>36</v>
      </c>
      <c r="V3" s="12">
        <v>10840</v>
      </c>
      <c r="W3" s="10" t="s">
        <v>31</v>
      </c>
      <c r="X3" s="10" t="s">
        <v>1518</v>
      </c>
      <c r="Y3" s="10" t="s">
        <v>33</v>
      </c>
      <c r="Z3" s="10">
        <v>45</v>
      </c>
    </row>
    <row r="4" spans="1:26" ht="15" thickTop="1" x14ac:dyDescent="0.3">
      <c r="A4" s="57"/>
      <c r="B4" s="37"/>
      <c r="C4" s="37"/>
      <c r="D4" s="38" t="s">
        <v>2766</v>
      </c>
      <c r="E4" s="39">
        <f>+SUM(E2:E3)</f>
        <v>301900</v>
      </c>
      <c r="F4" s="37"/>
      <c r="G4" s="37"/>
      <c r="H4" s="39">
        <f>+SUM(H2:H3)</f>
        <v>301900</v>
      </c>
      <c r="I4" s="39">
        <f>+SUM(I2:I3)</f>
        <v>96500</v>
      </c>
      <c r="J4" s="40"/>
      <c r="K4" s="39">
        <f>+SUM(K2:K3)</f>
        <v>242768</v>
      </c>
      <c r="L4" s="39"/>
      <c r="M4" s="39">
        <f>+SUM(M2:M3)</f>
        <v>275654</v>
      </c>
      <c r="N4" s="39">
        <f>+SUM(N2:N3)</f>
        <v>137911</v>
      </c>
      <c r="O4" s="41"/>
      <c r="P4" s="42"/>
      <c r="Q4" s="43">
        <f>AVERAGE(Q2:Q3)</f>
        <v>157.7683660130719</v>
      </c>
      <c r="R4" s="44"/>
      <c r="S4" s="45">
        <f>ABS(O6-O5)*100</f>
        <v>0.53149293175736023</v>
      </c>
      <c r="T4" s="37"/>
      <c r="U4" s="37"/>
      <c r="V4" s="39"/>
      <c r="W4" s="37"/>
      <c r="X4" s="37"/>
      <c r="Y4" s="37"/>
      <c r="Z4" s="37"/>
    </row>
    <row r="5" spans="1:26" x14ac:dyDescent="0.3">
      <c r="A5" s="58"/>
      <c r="B5" s="28"/>
      <c r="C5" s="28"/>
      <c r="D5" s="29"/>
      <c r="E5" s="30"/>
      <c r="F5" s="28"/>
      <c r="G5" s="28"/>
      <c r="H5" s="30"/>
      <c r="I5" s="30" t="s">
        <v>2767</v>
      </c>
      <c r="J5" s="31">
        <f>I4/H4*100</f>
        <v>31.964226565087777</v>
      </c>
      <c r="K5" s="30"/>
      <c r="L5" s="30"/>
      <c r="M5" s="30"/>
      <c r="N5" s="30" t="s">
        <v>2769</v>
      </c>
      <c r="O5" s="32">
        <f>M4/N4</f>
        <v>1.9987818230597993</v>
      </c>
      <c r="P5" s="33"/>
      <c r="Q5" s="34" t="s">
        <v>2771</v>
      </c>
      <c r="R5" s="35">
        <f>STDEV(O2:O3)</f>
        <v>0.1896104743902263</v>
      </c>
      <c r="S5" s="36"/>
      <c r="T5" s="28"/>
      <c r="U5" s="28"/>
      <c r="V5" s="30"/>
      <c r="W5" s="28"/>
      <c r="X5" s="28"/>
      <c r="Y5" s="28"/>
      <c r="Z5" s="28"/>
    </row>
    <row r="6" spans="1:26" x14ac:dyDescent="0.3">
      <c r="A6" s="59"/>
      <c r="B6" s="46"/>
      <c r="C6" s="46"/>
      <c r="D6" s="47"/>
      <c r="E6" s="48"/>
      <c r="F6" s="46"/>
      <c r="G6" s="46"/>
      <c r="H6" s="48"/>
      <c r="I6" s="48" t="s">
        <v>2768</v>
      </c>
      <c r="J6" s="49">
        <f>STDEV(J2:J3)</f>
        <v>3.0814952187563178</v>
      </c>
      <c r="K6" s="48"/>
      <c r="L6" s="48"/>
      <c r="M6" s="48"/>
      <c r="N6" s="48" t="s">
        <v>2770</v>
      </c>
      <c r="O6" s="50">
        <f>AVERAGE(O2:O3)</f>
        <v>2.0040967523773729</v>
      </c>
      <c r="P6" s="51"/>
      <c r="Q6" s="52" t="s">
        <v>2772</v>
      </c>
      <c r="R6" s="54">
        <f>AVERAGE(S2:S3)</f>
        <v>13.407485222532722</v>
      </c>
      <c r="S6" s="53" t="s">
        <v>2773</v>
      </c>
      <c r="T6" s="46">
        <f>+(R6/O6)</f>
        <v>6.6900388948926768</v>
      </c>
      <c r="U6" s="46"/>
      <c r="V6" s="48"/>
      <c r="W6" s="46"/>
      <c r="X6" s="46"/>
      <c r="Y6" s="46"/>
      <c r="Z6" s="46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6B3FB-8485-4E6C-8B00-D88A296D2B07}">
  <dimension ref="A1:Z23"/>
  <sheetViews>
    <sheetView zoomScaleNormal="100" workbookViewId="0">
      <selection activeCell="M26" sqref="M26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5546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25.33203125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1577</v>
      </c>
      <c r="B2" s="10" t="s">
        <v>1611</v>
      </c>
      <c r="C2" s="10" t="s">
        <v>1612</v>
      </c>
      <c r="D2" s="11">
        <v>45483</v>
      </c>
      <c r="E2" s="12">
        <v>130000</v>
      </c>
      <c r="F2" s="10" t="s">
        <v>27</v>
      </c>
      <c r="G2" s="10" t="s">
        <v>28</v>
      </c>
      <c r="H2" s="12">
        <v>130000</v>
      </c>
      <c r="I2" s="12">
        <v>97300</v>
      </c>
      <c r="J2" s="13">
        <f t="shared" ref="J2:J15" si="0">I2/H2*100</f>
        <v>74.846153846153854</v>
      </c>
      <c r="K2" s="12">
        <v>210657</v>
      </c>
      <c r="L2" s="12">
        <v>19690</v>
      </c>
      <c r="M2" s="12">
        <f t="shared" ref="M2:M15" si="1">H2-L2</f>
        <v>110310</v>
      </c>
      <c r="N2" s="12">
        <v>112998</v>
      </c>
      <c r="O2" s="14">
        <f t="shared" ref="O2:O15" si="2">M2/N2</f>
        <v>0.97621196835342217</v>
      </c>
      <c r="P2" s="15">
        <v>1304</v>
      </c>
      <c r="Q2" s="16">
        <f t="shared" ref="Q2:Q15" si="3">M2/P2</f>
        <v>84.593558282208591</v>
      </c>
      <c r="R2" s="17" t="s">
        <v>1577</v>
      </c>
      <c r="S2" s="18">
        <f>ABS(O11-O2)*100</f>
        <v>106.19656985079385</v>
      </c>
      <c r="T2" s="10" t="s">
        <v>30</v>
      </c>
      <c r="U2" s="10" t="s">
        <v>36</v>
      </c>
      <c r="V2" s="12">
        <v>19690</v>
      </c>
      <c r="W2" s="10" t="s">
        <v>31</v>
      </c>
      <c r="X2" s="10" t="s">
        <v>1578</v>
      </c>
      <c r="Y2" s="10" t="s">
        <v>33</v>
      </c>
      <c r="Z2" s="10">
        <v>48</v>
      </c>
    </row>
    <row r="3" spans="1:26" x14ac:dyDescent="0.3">
      <c r="A3" s="55" t="s">
        <v>1577</v>
      </c>
      <c r="B3" s="10" t="s">
        <v>2801</v>
      </c>
      <c r="C3" s="10" t="s">
        <v>2802</v>
      </c>
      <c r="D3" s="11">
        <v>45107</v>
      </c>
      <c r="E3" s="12">
        <v>225000</v>
      </c>
      <c r="F3" s="10" t="s">
        <v>27</v>
      </c>
      <c r="G3" s="10" t="s">
        <v>2781</v>
      </c>
      <c r="H3" s="12">
        <v>225000</v>
      </c>
      <c r="I3" s="12">
        <v>126500</v>
      </c>
      <c r="J3" s="13">
        <f t="shared" si="0"/>
        <v>56.222222222222214</v>
      </c>
      <c r="K3" s="12">
        <v>310892</v>
      </c>
      <c r="L3" s="12">
        <v>10716</v>
      </c>
      <c r="M3" s="12">
        <f t="shared" si="1"/>
        <v>214284</v>
      </c>
      <c r="N3" s="12">
        <v>177618</v>
      </c>
      <c r="O3" s="14">
        <f t="shared" si="2"/>
        <v>1.2064317805627809</v>
      </c>
      <c r="P3" s="15">
        <v>2214</v>
      </c>
      <c r="Q3" s="16">
        <f t="shared" si="3"/>
        <v>96.785907859078591</v>
      </c>
      <c r="R3" s="17" t="s">
        <v>1577</v>
      </c>
      <c r="S3" s="18">
        <f>ABS(O561-O3)*100</f>
        <v>120.64317805627809</v>
      </c>
      <c r="T3" s="10" t="s">
        <v>52</v>
      </c>
      <c r="U3" s="10" t="s">
        <v>36</v>
      </c>
      <c r="V3" s="12">
        <v>10716</v>
      </c>
      <c r="W3" s="10" t="s">
        <v>31</v>
      </c>
      <c r="X3" s="10" t="s">
        <v>1578</v>
      </c>
      <c r="Y3" s="10" t="s">
        <v>33</v>
      </c>
      <c r="Z3" s="10">
        <v>53</v>
      </c>
    </row>
    <row r="4" spans="1:26" x14ac:dyDescent="0.3">
      <c r="A4" s="55" t="s">
        <v>1577</v>
      </c>
      <c r="B4" s="10" t="s">
        <v>1622</v>
      </c>
      <c r="C4" s="10" t="s">
        <v>1623</v>
      </c>
      <c r="D4" s="11">
        <v>45441</v>
      </c>
      <c r="E4" s="12">
        <v>225000</v>
      </c>
      <c r="F4" s="10" t="s">
        <v>69</v>
      </c>
      <c r="G4" s="10" t="s">
        <v>28</v>
      </c>
      <c r="H4" s="12">
        <v>225000</v>
      </c>
      <c r="I4" s="12">
        <v>135700</v>
      </c>
      <c r="J4" s="13">
        <f t="shared" si="0"/>
        <v>60.311111111111117</v>
      </c>
      <c r="K4" s="12">
        <v>294702</v>
      </c>
      <c r="L4" s="12">
        <v>23736</v>
      </c>
      <c r="M4" s="12">
        <f t="shared" si="1"/>
        <v>201264</v>
      </c>
      <c r="N4" s="12">
        <v>160334</v>
      </c>
      <c r="O4" s="14">
        <f t="shared" si="2"/>
        <v>1.2552796038270111</v>
      </c>
      <c r="P4" s="15">
        <v>2460</v>
      </c>
      <c r="Q4" s="16">
        <f t="shared" si="3"/>
        <v>81.814634146341461</v>
      </c>
      <c r="R4" s="17" t="s">
        <v>1577</v>
      </c>
      <c r="S4" s="18">
        <f>ABS(O8-O4)*100</f>
        <v>57.050239301610041</v>
      </c>
      <c r="T4" s="10" t="s">
        <v>30</v>
      </c>
      <c r="U4" s="10" t="s">
        <v>36</v>
      </c>
      <c r="V4" s="12">
        <v>20099</v>
      </c>
      <c r="W4" s="10" t="s">
        <v>31</v>
      </c>
      <c r="X4" s="10" t="s">
        <v>1578</v>
      </c>
      <c r="Y4" s="10" t="s">
        <v>33</v>
      </c>
      <c r="Z4" s="10">
        <v>46</v>
      </c>
    </row>
    <row r="5" spans="1:26" x14ac:dyDescent="0.3">
      <c r="A5" s="55" t="s">
        <v>1577</v>
      </c>
      <c r="B5" s="10" t="s">
        <v>1585</v>
      </c>
      <c r="C5" s="10" t="s">
        <v>1586</v>
      </c>
      <c r="D5" s="11">
        <v>45022</v>
      </c>
      <c r="E5" s="12">
        <v>171000</v>
      </c>
      <c r="F5" s="10" t="s">
        <v>27</v>
      </c>
      <c r="G5" s="10" t="s">
        <v>28</v>
      </c>
      <c r="H5" s="12">
        <v>171000</v>
      </c>
      <c r="I5" s="12">
        <v>82500</v>
      </c>
      <c r="J5" s="13">
        <f t="shared" si="0"/>
        <v>48.245614035087719</v>
      </c>
      <c r="K5" s="12">
        <v>196409</v>
      </c>
      <c r="L5" s="12">
        <v>8304</v>
      </c>
      <c r="M5" s="12">
        <f t="shared" si="1"/>
        <v>162696</v>
      </c>
      <c r="N5" s="12">
        <v>111304</v>
      </c>
      <c r="O5" s="14">
        <f t="shared" si="2"/>
        <v>1.461726442895134</v>
      </c>
      <c r="P5" s="15">
        <v>1631</v>
      </c>
      <c r="Q5" s="16">
        <f t="shared" si="3"/>
        <v>99.752299202942979</v>
      </c>
      <c r="R5" s="17" t="s">
        <v>1577</v>
      </c>
      <c r="S5" s="18">
        <f>ABS(O17-O5)*100</f>
        <v>26.694458897135021</v>
      </c>
      <c r="T5" s="10" t="s">
        <v>52</v>
      </c>
      <c r="U5" s="10" t="s">
        <v>36</v>
      </c>
      <c r="V5" s="12">
        <v>8304</v>
      </c>
      <c r="W5" s="10" t="s">
        <v>31</v>
      </c>
      <c r="X5" s="10" t="s">
        <v>1578</v>
      </c>
      <c r="Y5" s="10" t="s">
        <v>33</v>
      </c>
      <c r="Z5" s="10">
        <v>47</v>
      </c>
    </row>
    <row r="6" spans="1:26" x14ac:dyDescent="0.3">
      <c r="A6" s="56" t="s">
        <v>1577</v>
      </c>
      <c r="B6" s="19" t="s">
        <v>1581</v>
      </c>
      <c r="C6" s="19" t="s">
        <v>1582</v>
      </c>
      <c r="D6" s="20">
        <v>45322</v>
      </c>
      <c r="E6" s="21">
        <v>100000</v>
      </c>
      <c r="F6" s="19" t="s">
        <v>27</v>
      </c>
      <c r="G6" s="19" t="s">
        <v>28</v>
      </c>
      <c r="H6" s="21">
        <v>100000</v>
      </c>
      <c r="I6" s="21">
        <v>39900</v>
      </c>
      <c r="J6" s="22">
        <f t="shared" si="0"/>
        <v>39.900000000000006</v>
      </c>
      <c r="K6" s="21">
        <v>99496</v>
      </c>
      <c r="L6" s="21">
        <v>8304</v>
      </c>
      <c r="M6" s="21">
        <f t="shared" si="1"/>
        <v>91696</v>
      </c>
      <c r="N6" s="21">
        <v>53959</v>
      </c>
      <c r="O6" s="23">
        <f t="shared" si="2"/>
        <v>1.6993643321781353</v>
      </c>
      <c r="P6" s="24">
        <v>720</v>
      </c>
      <c r="Q6" s="25">
        <f t="shared" si="3"/>
        <v>127.35555555555555</v>
      </c>
      <c r="R6" s="26" t="s">
        <v>1577</v>
      </c>
      <c r="S6" s="27">
        <f>ABS(O20-O6)*100</f>
        <v>169.93643321781354</v>
      </c>
      <c r="T6" s="19" t="s">
        <v>30</v>
      </c>
      <c r="U6" s="19" t="s">
        <v>36</v>
      </c>
      <c r="V6" s="21">
        <v>8304</v>
      </c>
      <c r="W6" s="19" t="s">
        <v>31</v>
      </c>
      <c r="X6" s="19" t="s">
        <v>1578</v>
      </c>
      <c r="Y6" s="19" t="s">
        <v>33</v>
      </c>
      <c r="Z6" s="19">
        <v>45</v>
      </c>
    </row>
    <row r="7" spans="1:26" x14ac:dyDescent="0.3">
      <c r="A7" s="55" t="s">
        <v>1577</v>
      </c>
      <c r="B7" s="10" t="s">
        <v>1613</v>
      </c>
      <c r="C7" s="10" t="s">
        <v>1614</v>
      </c>
      <c r="D7" s="11">
        <v>45548</v>
      </c>
      <c r="E7" s="12">
        <v>330000</v>
      </c>
      <c r="F7" s="10" t="s">
        <v>27</v>
      </c>
      <c r="G7" s="10" t="s">
        <v>28</v>
      </c>
      <c r="H7" s="12">
        <v>330000</v>
      </c>
      <c r="I7" s="12">
        <v>150100</v>
      </c>
      <c r="J7" s="13">
        <f t="shared" si="0"/>
        <v>45.484848484848484</v>
      </c>
      <c r="K7" s="12">
        <v>313887</v>
      </c>
      <c r="L7" s="12">
        <v>12722</v>
      </c>
      <c r="M7" s="12">
        <f t="shared" si="1"/>
        <v>317278</v>
      </c>
      <c r="N7" s="12">
        <v>178204</v>
      </c>
      <c r="O7" s="14">
        <f t="shared" si="2"/>
        <v>1.7804201925882697</v>
      </c>
      <c r="P7" s="15">
        <v>1550</v>
      </c>
      <c r="Q7" s="16">
        <f t="shared" si="3"/>
        <v>204.69548387096773</v>
      </c>
      <c r="R7" s="17" t="s">
        <v>1577</v>
      </c>
      <c r="S7" s="18">
        <f>ABS(O15-O7)*100</f>
        <v>61.032741823695737</v>
      </c>
      <c r="T7" s="10" t="s">
        <v>30</v>
      </c>
      <c r="U7" s="10" t="s">
        <v>36</v>
      </c>
      <c r="V7" s="12">
        <v>12722</v>
      </c>
      <c r="W7" s="10" t="s">
        <v>31</v>
      </c>
      <c r="X7" s="10" t="s">
        <v>1578</v>
      </c>
      <c r="Y7" s="10" t="s">
        <v>33</v>
      </c>
      <c r="Z7" s="10">
        <v>56</v>
      </c>
    </row>
    <row r="8" spans="1:26" x14ac:dyDescent="0.3">
      <c r="A8" s="56" t="s">
        <v>1577</v>
      </c>
      <c r="B8" s="19" t="s">
        <v>1587</v>
      </c>
      <c r="C8" s="19" t="s">
        <v>1588</v>
      </c>
      <c r="D8" s="20">
        <v>45520</v>
      </c>
      <c r="E8" s="21">
        <v>170000</v>
      </c>
      <c r="F8" s="19" t="s">
        <v>27</v>
      </c>
      <c r="G8" s="19" t="s">
        <v>28</v>
      </c>
      <c r="H8" s="21">
        <v>170000</v>
      </c>
      <c r="I8" s="21">
        <v>72600</v>
      </c>
      <c r="J8" s="22">
        <f t="shared" si="0"/>
        <v>42.705882352941174</v>
      </c>
      <c r="K8" s="21">
        <v>157786</v>
      </c>
      <c r="L8" s="21">
        <v>5749</v>
      </c>
      <c r="M8" s="21">
        <f t="shared" si="1"/>
        <v>164251</v>
      </c>
      <c r="N8" s="21">
        <v>89962</v>
      </c>
      <c r="O8" s="23">
        <f t="shared" si="2"/>
        <v>1.8257819968431115</v>
      </c>
      <c r="P8" s="24">
        <v>1272</v>
      </c>
      <c r="Q8" s="25">
        <f t="shared" si="3"/>
        <v>129.12814465408806</v>
      </c>
      <c r="R8" s="26" t="s">
        <v>1577</v>
      </c>
      <c r="S8" s="27">
        <f>ABS(O19-O8)*100</f>
        <v>182.57819968431116</v>
      </c>
      <c r="T8" s="19" t="s">
        <v>147</v>
      </c>
      <c r="U8" s="19" t="s">
        <v>36</v>
      </c>
      <c r="V8" s="21">
        <v>5749</v>
      </c>
      <c r="W8" s="19" t="s">
        <v>31</v>
      </c>
      <c r="X8" s="19" t="s">
        <v>1578</v>
      </c>
      <c r="Y8" s="19" t="s">
        <v>33</v>
      </c>
      <c r="Z8" s="19">
        <v>45</v>
      </c>
    </row>
    <row r="9" spans="1:26" x14ac:dyDescent="0.3">
      <c r="A9" s="56" t="s">
        <v>1577</v>
      </c>
      <c r="B9" s="19" t="s">
        <v>1615</v>
      </c>
      <c r="C9" s="19" t="s">
        <v>1616</v>
      </c>
      <c r="D9" s="20">
        <v>45541</v>
      </c>
      <c r="E9" s="21">
        <v>172000</v>
      </c>
      <c r="F9" s="19" t="s">
        <v>27</v>
      </c>
      <c r="G9" s="19" t="s">
        <v>55</v>
      </c>
      <c r="H9" s="21">
        <v>172000</v>
      </c>
      <c r="I9" s="21">
        <v>71100</v>
      </c>
      <c r="J9" s="22">
        <f t="shared" si="0"/>
        <v>41.337209302325583</v>
      </c>
      <c r="K9" s="21">
        <v>157392</v>
      </c>
      <c r="L9" s="21">
        <v>28954</v>
      </c>
      <c r="M9" s="21">
        <f t="shared" si="1"/>
        <v>143046</v>
      </c>
      <c r="N9" s="21">
        <v>75998</v>
      </c>
      <c r="O9" s="23">
        <f t="shared" si="2"/>
        <v>1.8822337429932368</v>
      </c>
      <c r="P9" s="24">
        <v>1059</v>
      </c>
      <c r="Q9" s="25">
        <f t="shared" si="3"/>
        <v>135.07648725212465</v>
      </c>
      <c r="R9" s="26" t="s">
        <v>1577</v>
      </c>
      <c r="S9" s="27">
        <f>ABS(O16-O9)*100</f>
        <v>188.22337429932367</v>
      </c>
      <c r="T9" s="19" t="s">
        <v>43</v>
      </c>
      <c r="U9" s="19" t="s">
        <v>36</v>
      </c>
      <c r="V9" s="21">
        <v>28954</v>
      </c>
      <c r="W9" s="19" t="s">
        <v>1617</v>
      </c>
      <c r="X9" s="19" t="s">
        <v>1578</v>
      </c>
      <c r="Y9" s="19" t="s">
        <v>33</v>
      </c>
      <c r="Z9" s="19">
        <v>45</v>
      </c>
    </row>
    <row r="10" spans="1:26" x14ac:dyDescent="0.3">
      <c r="A10" s="56" t="s">
        <v>1577</v>
      </c>
      <c r="B10" s="19" t="s">
        <v>1618</v>
      </c>
      <c r="C10" s="19" t="s">
        <v>1619</v>
      </c>
      <c r="D10" s="20">
        <v>45170</v>
      </c>
      <c r="E10" s="21">
        <v>233000</v>
      </c>
      <c r="F10" s="19" t="s">
        <v>27</v>
      </c>
      <c r="G10" s="19" t="s">
        <v>28</v>
      </c>
      <c r="H10" s="21">
        <v>233000</v>
      </c>
      <c r="I10" s="21">
        <v>86600</v>
      </c>
      <c r="J10" s="22">
        <f t="shared" si="0"/>
        <v>37.167381974248926</v>
      </c>
      <c r="K10" s="21">
        <v>198238</v>
      </c>
      <c r="L10" s="21">
        <v>17950</v>
      </c>
      <c r="M10" s="21">
        <f t="shared" si="1"/>
        <v>215050</v>
      </c>
      <c r="N10" s="21">
        <v>106679</v>
      </c>
      <c r="O10" s="23">
        <f t="shared" si="2"/>
        <v>2.015860666110481</v>
      </c>
      <c r="P10" s="24">
        <v>1096</v>
      </c>
      <c r="Q10" s="25">
        <f t="shared" si="3"/>
        <v>196.21350364963504</v>
      </c>
      <c r="R10" s="26" t="s">
        <v>1577</v>
      </c>
      <c r="S10" s="27">
        <f>ABS(O16-O10)*100</f>
        <v>201.5860666110481</v>
      </c>
      <c r="T10" s="19" t="s">
        <v>30</v>
      </c>
      <c r="U10" s="19" t="s">
        <v>36</v>
      </c>
      <c r="V10" s="21">
        <v>15775</v>
      </c>
      <c r="W10" s="19" t="s">
        <v>31</v>
      </c>
      <c r="X10" s="19" t="s">
        <v>1578</v>
      </c>
      <c r="Y10" s="19" t="s">
        <v>33</v>
      </c>
      <c r="Z10" s="19">
        <v>47</v>
      </c>
    </row>
    <row r="11" spans="1:26" x14ac:dyDescent="0.3">
      <c r="A11" s="56" t="s">
        <v>1577</v>
      </c>
      <c r="B11" s="19" t="s">
        <v>1611</v>
      </c>
      <c r="C11" s="19" t="s">
        <v>1612</v>
      </c>
      <c r="D11" s="20">
        <v>45622</v>
      </c>
      <c r="E11" s="21">
        <v>250000</v>
      </c>
      <c r="F11" s="19" t="s">
        <v>27</v>
      </c>
      <c r="G11" s="19" t="s">
        <v>28</v>
      </c>
      <c r="H11" s="21">
        <v>250000</v>
      </c>
      <c r="I11" s="21">
        <v>97300</v>
      </c>
      <c r="J11" s="22">
        <f t="shared" si="0"/>
        <v>38.92</v>
      </c>
      <c r="K11" s="21">
        <v>210657</v>
      </c>
      <c r="L11" s="21">
        <v>19690</v>
      </c>
      <c r="M11" s="21">
        <f t="shared" si="1"/>
        <v>230310</v>
      </c>
      <c r="N11" s="21">
        <v>112998</v>
      </c>
      <c r="O11" s="23">
        <f t="shared" si="2"/>
        <v>2.0381776668613605</v>
      </c>
      <c r="P11" s="24">
        <v>1304</v>
      </c>
      <c r="Q11" s="25">
        <f t="shared" si="3"/>
        <v>176.6180981595092</v>
      </c>
      <c r="R11" s="26" t="s">
        <v>1577</v>
      </c>
      <c r="S11" s="27">
        <f>ABS(O21-O11)*100</f>
        <v>203.81776668613605</v>
      </c>
      <c r="T11" s="19" t="s">
        <v>30</v>
      </c>
      <c r="U11" s="19" t="s">
        <v>31</v>
      </c>
      <c r="V11" s="21">
        <v>19690</v>
      </c>
      <c r="W11" s="19" t="s">
        <v>31</v>
      </c>
      <c r="X11" s="19" t="s">
        <v>1578</v>
      </c>
      <c r="Y11" s="19" t="s">
        <v>33</v>
      </c>
      <c r="Z11" s="19">
        <v>48</v>
      </c>
    </row>
    <row r="12" spans="1:26" x14ac:dyDescent="0.3">
      <c r="A12" s="55" t="s">
        <v>1577</v>
      </c>
      <c r="B12" s="10" t="s">
        <v>1620</v>
      </c>
      <c r="C12" s="10" t="s">
        <v>1621</v>
      </c>
      <c r="D12" s="11">
        <v>45653</v>
      </c>
      <c r="E12" s="12">
        <v>241000</v>
      </c>
      <c r="F12" s="10" t="s">
        <v>27</v>
      </c>
      <c r="G12" s="10" t="s">
        <v>28</v>
      </c>
      <c r="H12" s="12">
        <v>241000</v>
      </c>
      <c r="I12" s="12">
        <v>87400</v>
      </c>
      <c r="J12" s="13">
        <f t="shared" si="0"/>
        <v>36.265560165975103</v>
      </c>
      <c r="K12" s="12">
        <v>195307</v>
      </c>
      <c r="L12" s="12">
        <v>16899</v>
      </c>
      <c r="M12" s="12">
        <f t="shared" si="1"/>
        <v>224101</v>
      </c>
      <c r="N12" s="12">
        <v>105566</v>
      </c>
      <c r="O12" s="14">
        <f t="shared" si="2"/>
        <v>2.1228520546388041</v>
      </c>
      <c r="P12" s="15">
        <v>1528</v>
      </c>
      <c r="Q12" s="16">
        <f t="shared" si="3"/>
        <v>146.66295811518324</v>
      </c>
      <c r="R12" s="17" t="s">
        <v>1577</v>
      </c>
      <c r="S12" s="18">
        <f>ABS(O17-O12)*100</f>
        <v>39.418102277231995</v>
      </c>
      <c r="T12" s="10" t="s">
        <v>30</v>
      </c>
      <c r="U12" s="10" t="s">
        <v>31</v>
      </c>
      <c r="V12" s="12">
        <v>16899</v>
      </c>
      <c r="W12" s="10" t="s">
        <v>31</v>
      </c>
      <c r="X12" s="10" t="s">
        <v>1578</v>
      </c>
      <c r="Y12" s="10" t="s">
        <v>33</v>
      </c>
      <c r="Z12" s="10">
        <v>45</v>
      </c>
    </row>
    <row r="13" spans="1:26" x14ac:dyDescent="0.3">
      <c r="A13" s="55" t="s">
        <v>1577</v>
      </c>
      <c r="B13" s="10" t="s">
        <v>1575</v>
      </c>
      <c r="C13" s="10" t="s">
        <v>1576</v>
      </c>
      <c r="D13" s="11">
        <v>45679</v>
      </c>
      <c r="E13" s="12">
        <v>155000</v>
      </c>
      <c r="F13" s="10" t="s">
        <v>27</v>
      </c>
      <c r="G13" s="10" t="s">
        <v>28</v>
      </c>
      <c r="H13" s="12">
        <v>155000</v>
      </c>
      <c r="I13" s="12">
        <v>53100</v>
      </c>
      <c r="J13" s="13">
        <f t="shared" si="0"/>
        <v>34.258064516129032</v>
      </c>
      <c r="K13" s="12">
        <v>114879</v>
      </c>
      <c r="L13" s="12">
        <v>5673</v>
      </c>
      <c r="M13" s="12">
        <f t="shared" si="1"/>
        <v>149327</v>
      </c>
      <c r="N13" s="12">
        <v>64618</v>
      </c>
      <c r="O13" s="14">
        <f t="shared" si="2"/>
        <v>2.3109195580178898</v>
      </c>
      <c r="P13" s="15">
        <v>855</v>
      </c>
      <c r="Q13" s="16">
        <f t="shared" si="3"/>
        <v>174.65146198830411</v>
      </c>
      <c r="R13" s="17" t="s">
        <v>1577</v>
      </c>
      <c r="S13" s="18">
        <f>ABS(O30-O13)*100</f>
        <v>231.09195580178897</v>
      </c>
      <c r="T13" s="10" t="s">
        <v>43</v>
      </c>
      <c r="U13" s="10" t="s">
        <v>31</v>
      </c>
      <c r="V13" s="12">
        <v>5673</v>
      </c>
      <c r="W13" s="10" t="s">
        <v>31</v>
      </c>
      <c r="X13" s="10" t="s">
        <v>1578</v>
      </c>
      <c r="Y13" s="10" t="s">
        <v>33</v>
      </c>
      <c r="Z13" s="10">
        <v>45</v>
      </c>
    </row>
    <row r="14" spans="1:26" x14ac:dyDescent="0.3">
      <c r="A14" s="55" t="s">
        <v>1577</v>
      </c>
      <c r="B14" s="10" t="s">
        <v>1583</v>
      </c>
      <c r="C14" s="10" t="s">
        <v>1584</v>
      </c>
      <c r="D14" s="11">
        <v>45308</v>
      </c>
      <c r="E14" s="12">
        <v>136000</v>
      </c>
      <c r="F14" s="10" t="s">
        <v>27</v>
      </c>
      <c r="G14" s="10" t="s">
        <v>28</v>
      </c>
      <c r="H14" s="12">
        <v>136000</v>
      </c>
      <c r="I14" s="12">
        <v>40300</v>
      </c>
      <c r="J14" s="13">
        <f t="shared" si="0"/>
        <v>29.632352941176471</v>
      </c>
      <c r="K14" s="12">
        <v>100831</v>
      </c>
      <c r="L14" s="12">
        <v>8194</v>
      </c>
      <c r="M14" s="12">
        <f t="shared" si="1"/>
        <v>127806</v>
      </c>
      <c r="N14" s="12">
        <v>54814</v>
      </c>
      <c r="O14" s="14">
        <f t="shared" si="2"/>
        <v>2.3316306053198086</v>
      </c>
      <c r="P14" s="15">
        <v>696</v>
      </c>
      <c r="Q14" s="16">
        <f t="shared" si="3"/>
        <v>183.62931034482759</v>
      </c>
      <c r="R14" s="17" t="s">
        <v>1577</v>
      </c>
      <c r="S14" s="18">
        <f>ABS(O27-O14)*100</f>
        <v>233.16306053198085</v>
      </c>
      <c r="T14" s="10" t="s">
        <v>30</v>
      </c>
      <c r="U14" s="10" t="s">
        <v>36</v>
      </c>
      <c r="V14" s="12">
        <v>8194</v>
      </c>
      <c r="W14" s="10" t="s">
        <v>31</v>
      </c>
      <c r="X14" s="10" t="s">
        <v>1578</v>
      </c>
      <c r="Y14" s="10" t="s">
        <v>33</v>
      </c>
      <c r="Z14" s="10">
        <v>45</v>
      </c>
    </row>
    <row r="15" spans="1:26" ht="15" thickBot="1" x14ac:dyDescent="0.35">
      <c r="A15" s="56" t="s">
        <v>1577</v>
      </c>
      <c r="B15" s="19" t="s">
        <v>1624</v>
      </c>
      <c r="C15" s="19" t="s">
        <v>1625</v>
      </c>
      <c r="D15" s="20">
        <v>45420</v>
      </c>
      <c r="E15" s="21">
        <v>319500</v>
      </c>
      <c r="F15" s="19" t="s">
        <v>27</v>
      </c>
      <c r="G15" s="19" t="s">
        <v>55</v>
      </c>
      <c r="H15" s="21">
        <v>319500</v>
      </c>
      <c r="I15" s="21">
        <v>110200</v>
      </c>
      <c r="J15" s="22">
        <f t="shared" si="0"/>
        <v>34.491392801251955</v>
      </c>
      <c r="K15" s="21">
        <v>237524</v>
      </c>
      <c r="L15" s="21">
        <v>39816</v>
      </c>
      <c r="M15" s="21">
        <f t="shared" si="1"/>
        <v>279684</v>
      </c>
      <c r="N15" s="21">
        <v>116986</v>
      </c>
      <c r="O15" s="23">
        <f t="shared" si="2"/>
        <v>2.390747610825227</v>
      </c>
      <c r="P15" s="24">
        <v>1413</v>
      </c>
      <c r="Q15" s="25">
        <f t="shared" si="3"/>
        <v>197.93630573248407</v>
      </c>
      <c r="R15" s="26" t="s">
        <v>1577</v>
      </c>
      <c r="S15" s="27">
        <f>ABS(O18-O15)*100</f>
        <v>58.377345210989319</v>
      </c>
      <c r="T15" s="19" t="s">
        <v>52</v>
      </c>
      <c r="U15" s="19" t="s">
        <v>36</v>
      </c>
      <c r="V15" s="21">
        <v>39816</v>
      </c>
      <c r="W15" s="19" t="s">
        <v>1626</v>
      </c>
      <c r="X15" s="19" t="s">
        <v>1578</v>
      </c>
      <c r="Y15" s="19" t="s">
        <v>33</v>
      </c>
      <c r="Z15" s="19">
        <v>45</v>
      </c>
    </row>
    <row r="16" spans="1:26" ht="15" thickTop="1" x14ac:dyDescent="0.3">
      <c r="A16" s="57"/>
      <c r="B16" s="37"/>
      <c r="C16" s="37"/>
      <c r="D16" s="38" t="s">
        <v>2766</v>
      </c>
      <c r="E16" s="39">
        <f>+SUM(E2:E15)</f>
        <v>2857500</v>
      </c>
      <c r="F16" s="37"/>
      <c r="G16" s="37"/>
      <c r="H16" s="39">
        <f>+SUM(H2:H15)</f>
        <v>2857500</v>
      </c>
      <c r="I16" s="39">
        <f>+SUM(I2:I15)</f>
        <v>1250600</v>
      </c>
      <c r="J16" s="40"/>
      <c r="K16" s="39">
        <f>+SUM(K2:K15)</f>
        <v>2798657</v>
      </c>
      <c r="L16" s="39"/>
      <c r="M16" s="39">
        <f>+SUM(M2:M15)</f>
        <v>2631103</v>
      </c>
      <c r="N16" s="39">
        <f>+SUM(N2:N15)</f>
        <v>1522038</v>
      </c>
      <c r="O16" s="41"/>
      <c r="P16" s="42"/>
      <c r="Q16" s="43">
        <f>AVERAGE(Q2:Q15)</f>
        <v>145.35097920094648</v>
      </c>
      <c r="R16" s="44"/>
      <c r="S16" s="45">
        <f>ABS(O18-O17)*100</f>
        <v>7.8303126848849658</v>
      </c>
      <c r="T16" s="37"/>
      <c r="U16" s="37"/>
      <c r="V16" s="39"/>
      <c r="W16" s="37"/>
      <c r="X16" s="37"/>
      <c r="Y16" s="37"/>
      <c r="Z16" s="37"/>
    </row>
    <row r="17" spans="1:26" x14ac:dyDescent="0.3">
      <c r="A17" s="58"/>
      <c r="B17" s="28"/>
      <c r="C17" s="28"/>
      <c r="D17" s="29"/>
      <c r="E17" s="30"/>
      <c r="F17" s="28"/>
      <c r="G17" s="28"/>
      <c r="H17" s="30"/>
      <c r="I17" s="30" t="s">
        <v>2767</v>
      </c>
      <c r="J17" s="31">
        <f>I16/H16*100</f>
        <v>43.765529308836392</v>
      </c>
      <c r="K17" s="30"/>
      <c r="L17" s="30"/>
      <c r="M17" s="30"/>
      <c r="N17" s="30" t="s">
        <v>2769</v>
      </c>
      <c r="O17" s="32">
        <f>M16/N16</f>
        <v>1.7286710318664842</v>
      </c>
      <c r="P17" s="33"/>
      <c r="Q17" s="34" t="s">
        <v>2771</v>
      </c>
      <c r="R17" s="35">
        <f>STDEV(O2:O15)</f>
        <v>0.44372261223076748</v>
      </c>
      <c r="S17" s="36"/>
      <c r="T17" s="28"/>
      <c r="U17" s="28"/>
      <c r="V17" s="30"/>
      <c r="W17" s="28"/>
      <c r="X17" s="28"/>
      <c r="Y17" s="28"/>
      <c r="Z17" s="28"/>
    </row>
    <row r="18" spans="1:26" x14ac:dyDescent="0.3">
      <c r="A18" s="59"/>
      <c r="B18" s="46"/>
      <c r="C18" s="46"/>
      <c r="D18" s="47"/>
      <c r="E18" s="48"/>
      <c r="F18" s="46"/>
      <c r="G18" s="46"/>
      <c r="H18" s="48"/>
      <c r="I18" s="48" t="s">
        <v>2768</v>
      </c>
      <c r="J18" s="49">
        <f>STDEV(J2:J15)</f>
        <v>12.202652588919316</v>
      </c>
      <c r="K18" s="48"/>
      <c r="L18" s="48"/>
      <c r="M18" s="48"/>
      <c r="N18" s="48" t="s">
        <v>2770</v>
      </c>
      <c r="O18" s="50">
        <f>AVERAGE(O2:O15)</f>
        <v>1.8069741587153338</v>
      </c>
      <c r="P18" s="51"/>
      <c r="Q18" s="52" t="s">
        <v>2772</v>
      </c>
      <c r="R18" s="54">
        <f>AVERAGE(S2:S15)</f>
        <v>134.27210658929545</v>
      </c>
      <c r="S18" s="53" t="s">
        <v>2773</v>
      </c>
      <c r="T18" s="46">
        <f>+(R18/O18)</f>
        <v>74.307707136639991</v>
      </c>
      <c r="U18" s="46"/>
      <c r="V18" s="48"/>
      <c r="W18" s="46"/>
      <c r="X18" s="46"/>
      <c r="Y18" s="46"/>
      <c r="Z18" s="46"/>
    </row>
    <row r="23" spans="1:26" x14ac:dyDescent="0.3">
      <c r="A23" s="56" t="s">
        <v>1577</v>
      </c>
      <c r="B23" s="19" t="s">
        <v>1579</v>
      </c>
      <c r="C23" s="19" t="s">
        <v>1580</v>
      </c>
      <c r="D23" s="20">
        <v>45547</v>
      </c>
      <c r="E23" s="21">
        <v>60000</v>
      </c>
      <c r="F23" s="19" t="s">
        <v>27</v>
      </c>
      <c r="G23" s="19" t="s">
        <v>28</v>
      </c>
      <c r="H23" s="21">
        <v>60000</v>
      </c>
      <c r="I23" s="21">
        <v>65700</v>
      </c>
      <c r="J23" s="22">
        <f>I23/H23*100</f>
        <v>109.5</v>
      </c>
      <c r="K23" s="21">
        <v>145789</v>
      </c>
      <c r="L23" s="21">
        <v>9714</v>
      </c>
      <c r="M23" s="21">
        <f>H23-L23</f>
        <v>50286</v>
      </c>
      <c r="N23" s="21">
        <v>80517</v>
      </c>
      <c r="O23" s="23">
        <f>M23/N23</f>
        <v>0.62453891724728938</v>
      </c>
      <c r="P23" s="24">
        <v>1022</v>
      </c>
      <c r="Q23" s="25">
        <f>M23/P23</f>
        <v>49.203522504892369</v>
      </c>
      <c r="R23" s="26" t="s">
        <v>1577</v>
      </c>
      <c r="S23" s="27">
        <f>ABS(O38-O23)*100</f>
        <v>62.45389172472894</v>
      </c>
      <c r="T23" s="19" t="s">
        <v>43</v>
      </c>
      <c r="U23" s="19" t="s">
        <v>36</v>
      </c>
      <c r="V23" s="21">
        <v>8194</v>
      </c>
      <c r="W23" s="19" t="s">
        <v>31</v>
      </c>
      <c r="X23" s="19" t="s">
        <v>1578</v>
      </c>
      <c r="Y23" s="19" t="s">
        <v>33</v>
      </c>
      <c r="Z23" s="19">
        <v>45</v>
      </c>
    </row>
  </sheetData>
  <sortState xmlns:xlrd2="http://schemas.microsoft.com/office/spreadsheetml/2017/richdata2" ref="A2:Z15">
    <sortCondition ref="O2:O15"/>
  </sortState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1E07-26DE-45D4-90FA-18CCCCE5D45C}">
  <dimension ref="A1:Z8"/>
  <sheetViews>
    <sheetView zoomScaleNormal="100" workbookViewId="0">
      <selection activeCell="R19" sqref="R19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66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1694</v>
      </c>
      <c r="B2" s="19" t="s">
        <v>1705</v>
      </c>
      <c r="C2" s="19" t="s">
        <v>1706</v>
      </c>
      <c r="D2" s="20">
        <v>45036</v>
      </c>
      <c r="E2" s="21">
        <v>312500</v>
      </c>
      <c r="F2" s="19" t="s">
        <v>27</v>
      </c>
      <c r="G2" s="19" t="s">
        <v>28</v>
      </c>
      <c r="H2" s="21">
        <v>312500</v>
      </c>
      <c r="I2" s="21">
        <v>145500</v>
      </c>
      <c r="J2" s="22">
        <f>I2/H2*100</f>
        <v>46.56</v>
      </c>
      <c r="K2" s="21">
        <v>328399</v>
      </c>
      <c r="L2" s="21">
        <v>15010</v>
      </c>
      <c r="M2" s="21">
        <f>H2-L2</f>
        <v>297490</v>
      </c>
      <c r="N2" s="21">
        <v>228751</v>
      </c>
      <c r="O2" s="23">
        <f>M2/N2</f>
        <v>1.3004970470074448</v>
      </c>
      <c r="P2" s="24">
        <v>2073</v>
      </c>
      <c r="Q2" s="25">
        <f>M2/P2</f>
        <v>143.50699469368067</v>
      </c>
      <c r="R2" s="26" t="s">
        <v>1694</v>
      </c>
      <c r="S2" s="27">
        <f>ABS(O5-O2)*100</f>
        <v>74.681868234819575</v>
      </c>
      <c r="T2" s="19" t="s">
        <v>52</v>
      </c>
      <c r="U2" s="19" t="s">
        <v>36</v>
      </c>
      <c r="V2" s="21">
        <v>15010</v>
      </c>
      <c r="W2" s="19" t="s">
        <v>31</v>
      </c>
      <c r="X2" s="19" t="s">
        <v>1707</v>
      </c>
      <c r="Y2" s="19" t="s">
        <v>33</v>
      </c>
      <c r="Z2" s="19">
        <v>68</v>
      </c>
    </row>
    <row r="3" spans="1:26" x14ac:dyDescent="0.3">
      <c r="A3" s="55" t="s">
        <v>1694</v>
      </c>
      <c r="B3" s="10" t="s">
        <v>1692</v>
      </c>
      <c r="C3" s="10" t="s">
        <v>1693</v>
      </c>
      <c r="D3" s="11">
        <v>45412</v>
      </c>
      <c r="E3" s="12">
        <v>120000</v>
      </c>
      <c r="F3" s="10" t="s">
        <v>27</v>
      </c>
      <c r="G3" s="10" t="s">
        <v>28</v>
      </c>
      <c r="H3" s="12">
        <v>120000</v>
      </c>
      <c r="I3" s="12">
        <v>46400</v>
      </c>
      <c r="J3" s="13">
        <f>I3/H3*100</f>
        <v>38.666666666666664</v>
      </c>
      <c r="K3" s="12">
        <v>107659</v>
      </c>
      <c r="L3" s="12">
        <v>5450</v>
      </c>
      <c r="M3" s="12">
        <f>H3-L3</f>
        <v>114550</v>
      </c>
      <c r="N3" s="12">
        <v>74605</v>
      </c>
      <c r="O3" s="14">
        <f>M3/N3</f>
        <v>1.5354198780242612</v>
      </c>
      <c r="P3" s="15">
        <v>981</v>
      </c>
      <c r="Q3" s="16">
        <f>M3/P3</f>
        <v>116.76860346585117</v>
      </c>
      <c r="R3" s="17" t="s">
        <v>1694</v>
      </c>
      <c r="S3" s="18">
        <f>ABS(O9-O3)*100</f>
        <v>153.54198780242612</v>
      </c>
      <c r="T3" s="10" t="s">
        <v>30</v>
      </c>
      <c r="U3" s="10" t="s">
        <v>36</v>
      </c>
      <c r="V3" s="12">
        <v>5450</v>
      </c>
      <c r="W3" s="10" t="s">
        <v>31</v>
      </c>
      <c r="X3" s="10" t="s">
        <v>1695</v>
      </c>
      <c r="Y3" s="10" t="s">
        <v>33</v>
      </c>
      <c r="Z3" s="10">
        <v>45</v>
      </c>
    </row>
    <row r="4" spans="1:26" x14ac:dyDescent="0.3">
      <c r="A4" s="56" t="s">
        <v>1694</v>
      </c>
      <c r="B4" s="19" t="s">
        <v>1698</v>
      </c>
      <c r="C4" s="19" t="s">
        <v>1699</v>
      </c>
      <c r="D4" s="20">
        <v>45196</v>
      </c>
      <c r="E4" s="21">
        <v>218000</v>
      </c>
      <c r="F4" s="19" t="s">
        <v>27</v>
      </c>
      <c r="G4" s="19" t="s">
        <v>28</v>
      </c>
      <c r="H4" s="21">
        <v>218000</v>
      </c>
      <c r="I4" s="21">
        <v>68700</v>
      </c>
      <c r="J4" s="22">
        <f>I4/H4*100</f>
        <v>31.513761467889907</v>
      </c>
      <c r="K4" s="21">
        <v>157574</v>
      </c>
      <c r="L4" s="21">
        <v>18061</v>
      </c>
      <c r="M4" s="21">
        <f>H4-L4</f>
        <v>199939</v>
      </c>
      <c r="N4" s="21">
        <v>101834</v>
      </c>
      <c r="O4" s="23">
        <f>M4/N4</f>
        <v>1.963381581789972</v>
      </c>
      <c r="P4" s="24">
        <v>1343</v>
      </c>
      <c r="Q4" s="25">
        <f>M4/P4</f>
        <v>148.87490692479523</v>
      </c>
      <c r="R4" s="26" t="s">
        <v>1694</v>
      </c>
      <c r="S4" s="27">
        <f>ABS(O8-O4)*100</f>
        <v>25.172802274564244</v>
      </c>
      <c r="T4" s="19" t="s">
        <v>30</v>
      </c>
      <c r="U4" s="19" t="s">
        <v>36</v>
      </c>
      <c r="V4" s="21">
        <v>15510</v>
      </c>
      <c r="W4" s="19" t="s">
        <v>31</v>
      </c>
      <c r="X4" s="19" t="s">
        <v>1695</v>
      </c>
      <c r="Y4" s="19" t="s">
        <v>33</v>
      </c>
      <c r="Z4" s="19">
        <v>45</v>
      </c>
    </row>
    <row r="5" spans="1:26" ht="15" thickBot="1" x14ac:dyDescent="0.35">
      <c r="A5" s="56" t="s">
        <v>1694</v>
      </c>
      <c r="B5" s="19" t="s">
        <v>1696</v>
      </c>
      <c r="C5" s="19" t="s">
        <v>1697</v>
      </c>
      <c r="D5" s="20">
        <v>45547</v>
      </c>
      <c r="E5" s="21">
        <v>160300</v>
      </c>
      <c r="F5" s="19" t="s">
        <v>27</v>
      </c>
      <c r="G5" s="19" t="s">
        <v>28</v>
      </c>
      <c r="H5" s="21">
        <v>160300</v>
      </c>
      <c r="I5" s="21">
        <v>47400</v>
      </c>
      <c r="J5" s="22">
        <f>I5/H5*100</f>
        <v>29.569557080474112</v>
      </c>
      <c r="K5" s="21">
        <v>109898</v>
      </c>
      <c r="L5" s="21">
        <v>7949</v>
      </c>
      <c r="M5" s="21">
        <f>H5-L5</f>
        <v>152351</v>
      </c>
      <c r="N5" s="21">
        <v>74415</v>
      </c>
      <c r="O5" s="23">
        <f>M5/N5</f>
        <v>2.0473157293556405</v>
      </c>
      <c r="P5" s="24">
        <v>986</v>
      </c>
      <c r="Q5" s="25">
        <f>M5/P5</f>
        <v>154.51419878296147</v>
      </c>
      <c r="R5" s="26" t="s">
        <v>1694</v>
      </c>
      <c r="S5" s="27">
        <f>ABS(O10-O5)*100</f>
        <v>204.73157293556406</v>
      </c>
      <c r="T5" s="19" t="s">
        <v>30</v>
      </c>
      <c r="U5" s="19" t="s">
        <v>36</v>
      </c>
      <c r="V5" s="21">
        <v>7949</v>
      </c>
      <c r="W5" s="19" t="s">
        <v>31</v>
      </c>
      <c r="X5" s="19" t="s">
        <v>1695</v>
      </c>
      <c r="Y5" s="19" t="s">
        <v>33</v>
      </c>
      <c r="Z5" s="19">
        <v>45</v>
      </c>
    </row>
    <row r="6" spans="1:26" ht="15" thickTop="1" x14ac:dyDescent="0.3">
      <c r="A6" s="57"/>
      <c r="B6" s="37"/>
      <c r="C6" s="37"/>
      <c r="D6" s="38" t="s">
        <v>2766</v>
      </c>
      <c r="E6" s="39">
        <f>+SUM(E2:E5)</f>
        <v>810800</v>
      </c>
      <c r="F6" s="37"/>
      <c r="G6" s="37"/>
      <c r="H6" s="39">
        <f>+SUM(H2:H5)</f>
        <v>810800</v>
      </c>
      <c r="I6" s="39">
        <f>+SUM(I2:I5)</f>
        <v>308000</v>
      </c>
      <c r="J6" s="40"/>
      <c r="K6" s="39">
        <f>+SUM(K2:K5)</f>
        <v>703530</v>
      </c>
      <c r="L6" s="39"/>
      <c r="M6" s="39">
        <f>+SUM(M2:M5)</f>
        <v>764330</v>
      </c>
      <c r="N6" s="39">
        <f>+SUM(N2:N5)</f>
        <v>479605</v>
      </c>
      <c r="O6" s="41"/>
      <c r="P6" s="42"/>
      <c r="Q6" s="43">
        <f>AVERAGE(Q2:Q5)</f>
        <v>140.91617596682212</v>
      </c>
      <c r="R6" s="44"/>
      <c r="S6" s="45">
        <f>ABS(O8-O7)*100</f>
        <v>11.798793837732235</v>
      </c>
      <c r="T6" s="37"/>
      <c r="U6" s="37"/>
      <c r="V6" s="39"/>
      <c r="W6" s="37"/>
      <c r="X6" s="37"/>
      <c r="Y6" s="37"/>
      <c r="Z6" s="37"/>
    </row>
    <row r="7" spans="1:26" x14ac:dyDescent="0.3">
      <c r="A7" s="58"/>
      <c r="B7" s="28"/>
      <c r="C7" s="28"/>
      <c r="D7" s="29"/>
      <c r="E7" s="30"/>
      <c r="F7" s="28"/>
      <c r="G7" s="28"/>
      <c r="H7" s="30"/>
      <c r="I7" s="30" t="s">
        <v>2767</v>
      </c>
      <c r="J7" s="31">
        <f>I6/H6*100</f>
        <v>37.987173162308828</v>
      </c>
      <c r="K7" s="30"/>
      <c r="L7" s="30"/>
      <c r="M7" s="30"/>
      <c r="N7" s="30" t="s">
        <v>2769</v>
      </c>
      <c r="O7" s="32">
        <f>M6/N6</f>
        <v>1.5936656206670072</v>
      </c>
      <c r="P7" s="33"/>
      <c r="Q7" s="34" t="s">
        <v>2771</v>
      </c>
      <c r="R7" s="35">
        <f>STDEV(O2:O5)</f>
        <v>0.35409230328157532</v>
      </c>
      <c r="S7" s="36"/>
      <c r="T7" s="28"/>
      <c r="U7" s="28"/>
      <c r="V7" s="30"/>
      <c r="W7" s="28"/>
      <c r="X7" s="28"/>
      <c r="Y7" s="28"/>
      <c r="Z7" s="28"/>
    </row>
    <row r="8" spans="1:26" x14ac:dyDescent="0.3">
      <c r="A8" s="59"/>
      <c r="B8" s="46"/>
      <c r="C8" s="46"/>
      <c r="D8" s="47"/>
      <c r="E8" s="48"/>
      <c r="F8" s="46"/>
      <c r="G8" s="46"/>
      <c r="H8" s="48"/>
      <c r="I8" s="48" t="s">
        <v>2768</v>
      </c>
      <c r="J8" s="49">
        <f>STDEV(J2:J5)</f>
        <v>7.7194048884605673</v>
      </c>
      <c r="K8" s="48"/>
      <c r="L8" s="48"/>
      <c r="M8" s="48"/>
      <c r="N8" s="48" t="s">
        <v>2770</v>
      </c>
      <c r="O8" s="50">
        <f>AVERAGE(O2:O5)</f>
        <v>1.7116535590443296</v>
      </c>
      <c r="P8" s="51"/>
      <c r="Q8" s="52" t="s">
        <v>2772</v>
      </c>
      <c r="R8" s="54">
        <f>AVERAGE(S2:S5)</f>
        <v>114.5320578118435</v>
      </c>
      <c r="S8" s="53" t="s">
        <v>2773</v>
      </c>
      <c r="T8" s="46">
        <f>+(R8/O8)</f>
        <v>66.913107040066208</v>
      </c>
      <c r="U8" s="46"/>
      <c r="V8" s="48"/>
      <c r="W8" s="46"/>
      <c r="X8" s="46"/>
      <c r="Y8" s="46"/>
      <c r="Z8" s="46"/>
    </row>
  </sheetData>
  <sortState xmlns:xlrd2="http://schemas.microsoft.com/office/spreadsheetml/2017/richdata2" ref="A2:Z5">
    <sortCondition ref="O2:O5"/>
  </sortState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D9F6-C611-4144-824D-2C7847F3FF9A}">
  <dimension ref="A1:Z14"/>
  <sheetViews>
    <sheetView zoomScaleNormal="100" workbookViewId="0">
      <selection activeCell="H28" sqref="H28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7.332031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1872</v>
      </c>
      <c r="B2" s="19" t="s">
        <v>1870</v>
      </c>
      <c r="C2" s="19" t="s">
        <v>1871</v>
      </c>
      <c r="D2" s="20">
        <v>45148</v>
      </c>
      <c r="E2" s="21">
        <v>139900</v>
      </c>
      <c r="F2" s="19" t="s">
        <v>27</v>
      </c>
      <c r="G2" s="19" t="s">
        <v>28</v>
      </c>
      <c r="H2" s="21">
        <v>139900</v>
      </c>
      <c r="I2" s="21">
        <v>36200</v>
      </c>
      <c r="J2" s="22">
        <f t="shared" ref="J2:J7" si="0">I2/H2*100</f>
        <v>25.875625446747673</v>
      </c>
      <c r="K2" s="21">
        <v>108312</v>
      </c>
      <c r="L2" s="21">
        <v>12201</v>
      </c>
      <c r="M2" s="21">
        <f t="shared" ref="M2:M7" si="1">H2-L2</f>
        <v>127699</v>
      </c>
      <c r="N2" s="21">
        <v>75381</v>
      </c>
      <c r="O2" s="23">
        <f t="shared" ref="O2:O7" si="2">M2/N2</f>
        <v>1.6940475716692536</v>
      </c>
      <c r="P2" s="24">
        <v>1121</v>
      </c>
      <c r="Q2" s="25">
        <f t="shared" ref="Q2:Q7" si="3">M2/P2</f>
        <v>113.91525423728814</v>
      </c>
      <c r="R2" s="26" t="s">
        <v>1872</v>
      </c>
      <c r="S2" s="27">
        <f>ABS(O10-O2)*100</f>
        <v>36.936889639955339</v>
      </c>
      <c r="T2" s="19" t="s">
        <v>30</v>
      </c>
      <c r="U2" s="19" t="s">
        <v>36</v>
      </c>
      <c r="V2" s="21">
        <v>12201</v>
      </c>
      <c r="W2" s="19" t="s">
        <v>31</v>
      </c>
      <c r="X2" s="19" t="s">
        <v>1707</v>
      </c>
      <c r="Y2" s="19" t="s">
        <v>33</v>
      </c>
      <c r="Z2" s="19">
        <v>45</v>
      </c>
    </row>
    <row r="3" spans="1:26" x14ac:dyDescent="0.3">
      <c r="A3" s="56" t="s">
        <v>1872</v>
      </c>
      <c r="B3" s="19" t="s">
        <v>1923</v>
      </c>
      <c r="C3" s="19" t="s">
        <v>1924</v>
      </c>
      <c r="D3" s="20">
        <v>45177</v>
      </c>
      <c r="E3" s="21">
        <v>240000</v>
      </c>
      <c r="F3" s="19" t="s">
        <v>27</v>
      </c>
      <c r="G3" s="19" t="s">
        <v>28</v>
      </c>
      <c r="H3" s="21">
        <v>240000</v>
      </c>
      <c r="I3" s="21">
        <v>69800</v>
      </c>
      <c r="J3" s="22">
        <f t="shared" si="0"/>
        <v>29.083333333333332</v>
      </c>
      <c r="K3" s="21">
        <v>188691</v>
      </c>
      <c r="L3" s="21">
        <v>40000</v>
      </c>
      <c r="M3" s="21">
        <f t="shared" si="1"/>
        <v>200000</v>
      </c>
      <c r="N3" s="21">
        <v>116620</v>
      </c>
      <c r="O3" s="23">
        <f t="shared" si="2"/>
        <v>1.7149717029669012</v>
      </c>
      <c r="P3" s="24">
        <v>1190</v>
      </c>
      <c r="Q3" s="25">
        <f t="shared" si="3"/>
        <v>168.0672268907563</v>
      </c>
      <c r="R3" s="26" t="s">
        <v>1872</v>
      </c>
      <c r="S3" s="27">
        <f>ABS(O10-O3)*100</f>
        <v>34.844476510190582</v>
      </c>
      <c r="T3" s="19" t="s">
        <v>30</v>
      </c>
      <c r="U3" s="19" t="s">
        <v>36</v>
      </c>
      <c r="V3" s="21">
        <v>40000</v>
      </c>
      <c r="W3" s="19" t="s">
        <v>31</v>
      </c>
      <c r="X3" s="19" t="s">
        <v>1707</v>
      </c>
      <c r="Y3" s="19" t="s">
        <v>33</v>
      </c>
      <c r="Z3" s="19">
        <v>45</v>
      </c>
    </row>
    <row r="4" spans="1:26" x14ac:dyDescent="0.3">
      <c r="A4" s="55" t="s">
        <v>1872</v>
      </c>
      <c r="B4" s="10" t="s">
        <v>1933</v>
      </c>
      <c r="C4" s="10" t="s">
        <v>1934</v>
      </c>
      <c r="D4" s="11">
        <v>45106</v>
      </c>
      <c r="E4" s="12">
        <v>150000</v>
      </c>
      <c r="F4" s="10" t="s">
        <v>27</v>
      </c>
      <c r="G4" s="10" t="s">
        <v>28</v>
      </c>
      <c r="H4" s="12">
        <v>150000</v>
      </c>
      <c r="I4" s="12">
        <v>36000</v>
      </c>
      <c r="J4" s="13">
        <f t="shared" si="0"/>
        <v>24</v>
      </c>
      <c r="K4" s="12">
        <v>101302</v>
      </c>
      <c r="L4" s="12">
        <v>17600</v>
      </c>
      <c r="M4" s="12">
        <f t="shared" si="1"/>
        <v>132400</v>
      </c>
      <c r="N4" s="12">
        <v>65648</v>
      </c>
      <c r="O4" s="14">
        <f t="shared" si="2"/>
        <v>2.0168169631976602</v>
      </c>
      <c r="P4" s="15">
        <v>812</v>
      </c>
      <c r="Q4" s="16">
        <f t="shared" si="3"/>
        <v>163.05418719211823</v>
      </c>
      <c r="R4" s="17" t="s">
        <v>1872</v>
      </c>
      <c r="S4" s="27">
        <f>ABS(O11-O4)*100</f>
        <v>201.68169631976602</v>
      </c>
      <c r="T4" s="10" t="s">
        <v>30</v>
      </c>
      <c r="U4" s="10" t="s">
        <v>36</v>
      </c>
      <c r="V4" s="12">
        <v>17600</v>
      </c>
      <c r="W4" s="10" t="s">
        <v>31</v>
      </c>
      <c r="X4" s="10" t="s">
        <v>1707</v>
      </c>
      <c r="Y4" s="10" t="s">
        <v>33</v>
      </c>
      <c r="Z4" s="10">
        <v>45</v>
      </c>
    </row>
    <row r="5" spans="1:26" x14ac:dyDescent="0.3">
      <c r="A5" s="55" t="s">
        <v>1872</v>
      </c>
      <c r="B5" s="10" t="s">
        <v>1925</v>
      </c>
      <c r="C5" s="10" t="s">
        <v>1926</v>
      </c>
      <c r="D5" s="11">
        <v>45188</v>
      </c>
      <c r="E5" s="12">
        <v>285000</v>
      </c>
      <c r="F5" s="10" t="s">
        <v>69</v>
      </c>
      <c r="G5" s="10" t="s">
        <v>28</v>
      </c>
      <c r="H5" s="12">
        <v>285000</v>
      </c>
      <c r="I5" s="12">
        <v>61700</v>
      </c>
      <c r="J5" s="13">
        <f t="shared" si="0"/>
        <v>21.649122807017545</v>
      </c>
      <c r="K5" s="12">
        <v>179784</v>
      </c>
      <c r="L5" s="12">
        <v>19000</v>
      </c>
      <c r="M5" s="12">
        <f t="shared" si="1"/>
        <v>266000</v>
      </c>
      <c r="N5" s="12">
        <v>126105</v>
      </c>
      <c r="O5" s="14">
        <f t="shared" si="2"/>
        <v>2.109353316680544</v>
      </c>
      <c r="P5" s="15">
        <v>2089</v>
      </c>
      <c r="Q5" s="16">
        <f t="shared" si="3"/>
        <v>127.33365246529439</v>
      </c>
      <c r="R5" s="17" t="s">
        <v>1872</v>
      </c>
      <c r="S5" s="18">
        <f>ABS(O11-O5)*100</f>
        <v>210.9353316680544</v>
      </c>
      <c r="T5" s="10" t="s">
        <v>52</v>
      </c>
      <c r="U5" s="10" t="s">
        <v>36</v>
      </c>
      <c r="V5" s="12">
        <v>19000</v>
      </c>
      <c r="W5" s="10" t="s">
        <v>31</v>
      </c>
      <c r="X5" s="10" t="s">
        <v>1707</v>
      </c>
      <c r="Y5" s="10" t="s">
        <v>33</v>
      </c>
      <c r="Z5" s="10">
        <v>41</v>
      </c>
    </row>
    <row r="6" spans="1:26" x14ac:dyDescent="0.3">
      <c r="A6" s="55" t="s">
        <v>1872</v>
      </c>
      <c r="B6" s="10" t="s">
        <v>1935</v>
      </c>
      <c r="C6" s="10" t="s">
        <v>1936</v>
      </c>
      <c r="D6" s="11">
        <v>45653</v>
      </c>
      <c r="E6" s="12">
        <v>200000</v>
      </c>
      <c r="F6" s="10" t="s">
        <v>27</v>
      </c>
      <c r="G6" s="10" t="s">
        <v>28</v>
      </c>
      <c r="H6" s="12">
        <v>200000</v>
      </c>
      <c r="I6" s="12">
        <v>53400</v>
      </c>
      <c r="J6" s="13">
        <f t="shared" si="0"/>
        <v>26.700000000000003</v>
      </c>
      <c r="K6" s="12">
        <v>113651</v>
      </c>
      <c r="L6" s="12">
        <v>17600</v>
      </c>
      <c r="M6" s="12">
        <f t="shared" si="1"/>
        <v>182400</v>
      </c>
      <c r="N6" s="12">
        <v>75334</v>
      </c>
      <c r="O6" s="14">
        <f t="shared" si="2"/>
        <v>2.421217511349457</v>
      </c>
      <c r="P6" s="15">
        <v>1104</v>
      </c>
      <c r="Q6" s="16">
        <f t="shared" si="3"/>
        <v>165.21739130434781</v>
      </c>
      <c r="R6" s="17" t="s">
        <v>1872</v>
      </c>
      <c r="S6" s="18">
        <f>ABS(O8-O6)*100</f>
        <v>242.1217511349457</v>
      </c>
      <c r="T6" s="10" t="s">
        <v>30</v>
      </c>
      <c r="U6" s="10" t="s">
        <v>31</v>
      </c>
      <c r="V6" s="12">
        <v>17600</v>
      </c>
      <c r="W6" s="10" t="s">
        <v>31</v>
      </c>
      <c r="X6" s="10" t="s">
        <v>1707</v>
      </c>
      <c r="Y6" s="10" t="s">
        <v>33</v>
      </c>
      <c r="Z6" s="10">
        <v>45</v>
      </c>
    </row>
    <row r="7" spans="1:26" ht="15" thickBot="1" x14ac:dyDescent="0.35">
      <c r="A7" s="56" t="s">
        <v>1872</v>
      </c>
      <c r="B7" s="19" t="s">
        <v>1931</v>
      </c>
      <c r="C7" s="19" t="s">
        <v>1932</v>
      </c>
      <c r="D7" s="20">
        <v>45578</v>
      </c>
      <c r="E7" s="21">
        <v>100000</v>
      </c>
      <c r="F7" s="19" t="s">
        <v>27</v>
      </c>
      <c r="G7" s="19" t="s">
        <v>28</v>
      </c>
      <c r="H7" s="21">
        <v>100000</v>
      </c>
      <c r="I7" s="21">
        <v>31400</v>
      </c>
      <c r="J7" s="22">
        <f t="shared" si="0"/>
        <v>31.4</v>
      </c>
      <c r="K7" s="21">
        <v>63026</v>
      </c>
      <c r="L7" s="21">
        <v>22000</v>
      </c>
      <c r="M7" s="21">
        <f t="shared" si="1"/>
        <v>78000</v>
      </c>
      <c r="N7" s="21">
        <v>32177</v>
      </c>
      <c r="O7" s="23">
        <f t="shared" si="2"/>
        <v>2.4240917425490256</v>
      </c>
      <c r="P7" s="24">
        <v>1152</v>
      </c>
      <c r="Q7" s="25">
        <f t="shared" si="3"/>
        <v>67.708333333333329</v>
      </c>
      <c r="R7" s="26" t="s">
        <v>1872</v>
      </c>
      <c r="S7" s="27">
        <f>ABS(O11-O7)*100</f>
        <v>242.40917425490255</v>
      </c>
      <c r="T7" s="19" t="s">
        <v>147</v>
      </c>
      <c r="U7" s="19" t="s">
        <v>31</v>
      </c>
      <c r="V7" s="21">
        <v>22000</v>
      </c>
      <c r="W7" s="19" t="s">
        <v>31</v>
      </c>
      <c r="X7" s="19" t="s">
        <v>1707</v>
      </c>
      <c r="Y7" s="19" t="s">
        <v>33</v>
      </c>
      <c r="Z7" s="19">
        <v>23</v>
      </c>
    </row>
    <row r="8" spans="1:26" ht="15" thickTop="1" x14ac:dyDescent="0.3">
      <c r="A8" s="57"/>
      <c r="B8" s="37"/>
      <c r="C8" s="37"/>
      <c r="D8" s="38" t="s">
        <v>2766</v>
      </c>
      <c r="E8" s="39">
        <f>+SUM(E2:E7)</f>
        <v>1114900</v>
      </c>
      <c r="F8" s="37"/>
      <c r="G8" s="37"/>
      <c r="H8" s="39">
        <f>+SUM(H2:H7)</f>
        <v>1114900</v>
      </c>
      <c r="I8" s="39">
        <f>+SUM(I2:I7)</f>
        <v>288500</v>
      </c>
      <c r="J8" s="40"/>
      <c r="K8" s="39">
        <f>+SUM(K2:K7)</f>
        <v>754766</v>
      </c>
      <c r="L8" s="39"/>
      <c r="M8" s="39">
        <f>+SUM(M2:M7)</f>
        <v>986499</v>
      </c>
      <c r="N8" s="39">
        <f>+SUM(N2:N7)</f>
        <v>491265</v>
      </c>
      <c r="O8" s="41"/>
      <c r="P8" s="42"/>
      <c r="Q8" s="43">
        <f>AVERAGE(Q2:Q7)</f>
        <v>134.21600757052303</v>
      </c>
      <c r="R8" s="44"/>
      <c r="S8" s="45">
        <f>ABS(O10-O9)*100</f>
        <v>5.5337325447207597</v>
      </c>
      <c r="T8" s="37"/>
      <c r="U8" s="37"/>
      <c r="V8" s="39"/>
      <c r="W8" s="37"/>
      <c r="X8" s="37"/>
      <c r="Y8" s="37"/>
      <c r="Z8" s="37"/>
    </row>
    <row r="9" spans="1:26" x14ac:dyDescent="0.3">
      <c r="A9" s="58"/>
      <c r="B9" s="28"/>
      <c r="C9" s="28"/>
      <c r="D9" s="29"/>
      <c r="E9" s="30"/>
      <c r="F9" s="28"/>
      <c r="G9" s="28"/>
      <c r="H9" s="30"/>
      <c r="I9" s="30" t="s">
        <v>2767</v>
      </c>
      <c r="J9" s="31">
        <f>I8/H8*100</f>
        <v>25.876760247555836</v>
      </c>
      <c r="K9" s="30"/>
      <c r="L9" s="30"/>
      <c r="M9" s="30"/>
      <c r="N9" s="30" t="s">
        <v>2769</v>
      </c>
      <c r="O9" s="32">
        <f>M8/N8</f>
        <v>2.0080791426215994</v>
      </c>
      <c r="P9" s="33"/>
      <c r="Q9" s="34" t="s">
        <v>2771</v>
      </c>
      <c r="R9" s="35">
        <f>STDEV(O2:O7)</f>
        <v>0.32256381820131724</v>
      </c>
      <c r="S9" s="36"/>
      <c r="T9" s="28"/>
      <c r="U9" s="28"/>
      <c r="V9" s="30"/>
      <c r="W9" s="28"/>
      <c r="X9" s="28"/>
      <c r="Y9" s="28"/>
      <c r="Z9" s="28"/>
    </row>
    <row r="10" spans="1:26" x14ac:dyDescent="0.3">
      <c r="A10" s="59"/>
      <c r="B10" s="46"/>
      <c r="C10" s="46"/>
      <c r="D10" s="47"/>
      <c r="E10" s="48"/>
      <c r="F10" s="46"/>
      <c r="G10" s="46"/>
      <c r="H10" s="48"/>
      <c r="I10" s="48" t="s">
        <v>2768</v>
      </c>
      <c r="J10" s="49">
        <f>STDEV(J2:J7)</f>
        <v>3.4894200523475809</v>
      </c>
      <c r="K10" s="48"/>
      <c r="L10" s="48"/>
      <c r="M10" s="48"/>
      <c r="N10" s="48" t="s">
        <v>2770</v>
      </c>
      <c r="O10" s="50">
        <f>AVERAGE(O2:O7)</f>
        <v>2.063416468068807</v>
      </c>
      <c r="P10" s="51"/>
      <c r="Q10" s="52" t="s">
        <v>2772</v>
      </c>
      <c r="R10" s="54">
        <f>AVERAGE(S2:S7)</f>
        <v>161.48821992130243</v>
      </c>
      <c r="S10" s="53" t="s">
        <v>2773</v>
      </c>
      <c r="T10" s="46">
        <f>+(R10/O10)</f>
        <v>78.262542933197835</v>
      </c>
      <c r="U10" s="46"/>
      <c r="V10" s="48"/>
      <c r="W10" s="46"/>
      <c r="X10" s="46"/>
      <c r="Y10" s="46"/>
      <c r="Z10" s="46"/>
    </row>
    <row r="13" spans="1:26" x14ac:dyDescent="0.3">
      <c r="A13" s="60" t="s">
        <v>2811</v>
      </c>
    </row>
    <row r="14" spans="1:26" x14ac:dyDescent="0.3">
      <c r="A14" s="56" t="s">
        <v>1872</v>
      </c>
      <c r="B14" s="19" t="s">
        <v>1931</v>
      </c>
      <c r="C14" s="19" t="s">
        <v>1932</v>
      </c>
      <c r="D14" s="20">
        <v>45578</v>
      </c>
      <c r="E14" s="21">
        <v>160000</v>
      </c>
      <c r="F14" s="19" t="s">
        <v>69</v>
      </c>
      <c r="G14" s="19" t="s">
        <v>28</v>
      </c>
      <c r="H14" s="21">
        <v>160000</v>
      </c>
      <c r="I14" s="21">
        <v>31400</v>
      </c>
      <c r="J14" s="22">
        <f>I14/H14*100</f>
        <v>19.625</v>
      </c>
      <c r="K14" s="21">
        <v>63026</v>
      </c>
      <c r="L14" s="21">
        <v>22000</v>
      </c>
      <c r="M14" s="21">
        <f>H14-L14</f>
        <v>138000</v>
      </c>
      <c r="N14" s="21">
        <v>32177</v>
      </c>
      <c r="O14" s="23">
        <f>M14/N14</f>
        <v>4.2887776983559682</v>
      </c>
      <c r="P14" s="24">
        <v>1152</v>
      </c>
      <c r="Q14" s="25">
        <f>M14/P14</f>
        <v>119.79166666666667</v>
      </c>
      <c r="R14" s="26" t="s">
        <v>1872</v>
      </c>
      <c r="S14" s="27">
        <f>ABS(O20-O14)*100</f>
        <v>428.87776983559684</v>
      </c>
      <c r="T14" s="19" t="s">
        <v>147</v>
      </c>
      <c r="U14" s="19" t="s">
        <v>31</v>
      </c>
      <c r="V14" s="21">
        <v>22000</v>
      </c>
      <c r="W14" s="19" t="s">
        <v>31</v>
      </c>
      <c r="X14" s="19" t="s">
        <v>1707</v>
      </c>
      <c r="Y14" s="19" t="s">
        <v>33</v>
      </c>
      <c r="Z14" s="19">
        <v>23</v>
      </c>
    </row>
  </sheetData>
  <sortState xmlns:xlrd2="http://schemas.microsoft.com/office/spreadsheetml/2017/richdata2" ref="A2:Z7">
    <sortCondition ref="O2:O7"/>
  </sortState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3C5AC-E6A6-4FA7-9F33-DA025862267B}">
  <dimension ref="A1:Z33"/>
  <sheetViews>
    <sheetView zoomScaleNormal="100" workbookViewId="0">
      <selection activeCell="A31" sqref="A3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4414062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17.33203125" bestFit="1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5.8867187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1702</v>
      </c>
      <c r="B2" s="10" t="s">
        <v>1700</v>
      </c>
      <c r="C2" s="10" t="s">
        <v>1701</v>
      </c>
      <c r="D2" s="11">
        <v>45044</v>
      </c>
      <c r="E2" s="12">
        <v>230000</v>
      </c>
      <c r="F2" s="10" t="s">
        <v>27</v>
      </c>
      <c r="G2" s="10" t="s">
        <v>28</v>
      </c>
      <c r="H2" s="12">
        <v>230000</v>
      </c>
      <c r="I2" s="12">
        <v>107300</v>
      </c>
      <c r="J2" s="13">
        <f t="shared" ref="J2:J24" si="0">I2/H2*100</f>
        <v>46.652173913043477</v>
      </c>
      <c r="K2" s="12">
        <v>254229</v>
      </c>
      <c r="L2" s="12">
        <v>7056</v>
      </c>
      <c r="M2" s="12">
        <f t="shared" ref="M2:M24" si="1">H2-L2</f>
        <v>222944</v>
      </c>
      <c r="N2" s="12">
        <v>138472</v>
      </c>
      <c r="O2" s="14">
        <f t="shared" ref="O2:O24" si="2">M2/N2</f>
        <v>1.6100294644404645</v>
      </c>
      <c r="P2" s="15">
        <v>1665</v>
      </c>
      <c r="Q2" s="16">
        <f t="shared" ref="Q2:Q24" si="3">M2/P2</f>
        <v>133.9003003003003</v>
      </c>
      <c r="R2" s="17" t="s">
        <v>1702</v>
      </c>
      <c r="S2" s="18">
        <f>ABS(O30-O2)*100</f>
        <v>161.00294644404644</v>
      </c>
      <c r="T2" s="10" t="s">
        <v>52</v>
      </c>
      <c r="U2" s="10" t="s">
        <v>36</v>
      </c>
      <c r="V2" s="12">
        <v>7056</v>
      </c>
      <c r="W2" s="10" t="s">
        <v>31</v>
      </c>
      <c r="X2" s="10" t="s">
        <v>1695</v>
      </c>
      <c r="Y2" s="10" t="s">
        <v>33</v>
      </c>
      <c r="Z2" s="10">
        <v>49</v>
      </c>
    </row>
    <row r="3" spans="1:26" x14ac:dyDescent="0.3">
      <c r="A3" s="55" t="s">
        <v>1702</v>
      </c>
      <c r="B3" s="10" t="s">
        <v>1735</v>
      </c>
      <c r="C3" s="10" t="s">
        <v>1736</v>
      </c>
      <c r="D3" s="11">
        <v>45191</v>
      </c>
      <c r="E3" s="12">
        <v>239900</v>
      </c>
      <c r="F3" s="10" t="s">
        <v>27</v>
      </c>
      <c r="G3" s="10" t="s">
        <v>28</v>
      </c>
      <c r="H3" s="12">
        <v>239900</v>
      </c>
      <c r="I3" s="12">
        <v>110600</v>
      </c>
      <c r="J3" s="13">
        <f t="shared" si="0"/>
        <v>46.102542726135894</v>
      </c>
      <c r="K3" s="12">
        <v>261084</v>
      </c>
      <c r="L3" s="12">
        <v>11020</v>
      </c>
      <c r="M3" s="12">
        <f t="shared" si="1"/>
        <v>228880</v>
      </c>
      <c r="N3" s="12">
        <v>140091</v>
      </c>
      <c r="O3" s="14">
        <f t="shared" si="2"/>
        <v>1.6337951759927476</v>
      </c>
      <c r="P3" s="15">
        <v>1751</v>
      </c>
      <c r="Q3" s="16">
        <f t="shared" si="3"/>
        <v>130.71387778412335</v>
      </c>
      <c r="R3" s="17" t="s">
        <v>1702</v>
      </c>
      <c r="S3" s="18">
        <f>ABS(O15-O3)*100</f>
        <v>26.660342806606717</v>
      </c>
      <c r="T3" s="10" t="s">
        <v>52</v>
      </c>
      <c r="U3" s="10" t="s">
        <v>36</v>
      </c>
      <c r="V3" s="12">
        <v>11020</v>
      </c>
      <c r="W3" s="10" t="s">
        <v>31</v>
      </c>
      <c r="X3" s="10" t="s">
        <v>1710</v>
      </c>
      <c r="Y3" s="10" t="s">
        <v>33</v>
      </c>
      <c r="Z3" s="10">
        <v>49</v>
      </c>
    </row>
    <row r="4" spans="1:26" x14ac:dyDescent="0.3">
      <c r="A4" s="55" t="s">
        <v>1702</v>
      </c>
      <c r="B4" s="10" t="s">
        <v>1708</v>
      </c>
      <c r="C4" s="10" t="s">
        <v>1709</v>
      </c>
      <c r="D4" s="11">
        <v>45279</v>
      </c>
      <c r="E4" s="12">
        <v>173500</v>
      </c>
      <c r="F4" s="10" t="s">
        <v>27</v>
      </c>
      <c r="G4" s="10" t="s">
        <v>28</v>
      </c>
      <c r="H4" s="12">
        <v>173500</v>
      </c>
      <c r="I4" s="12">
        <v>77900</v>
      </c>
      <c r="J4" s="13">
        <f t="shared" si="0"/>
        <v>44.899135446685875</v>
      </c>
      <c r="K4" s="12">
        <v>183939</v>
      </c>
      <c r="L4" s="12">
        <v>10457</v>
      </c>
      <c r="M4" s="12">
        <f t="shared" si="1"/>
        <v>163043</v>
      </c>
      <c r="N4" s="12">
        <v>97188</v>
      </c>
      <c r="O4" s="14">
        <f t="shared" si="2"/>
        <v>1.6776042309750174</v>
      </c>
      <c r="P4" s="15">
        <v>1218</v>
      </c>
      <c r="Q4" s="16">
        <f t="shared" si="3"/>
        <v>133.86124794745484</v>
      </c>
      <c r="R4" s="17" t="s">
        <v>1702</v>
      </c>
      <c r="S4" s="18">
        <f>ABS(O29-O4)*100</f>
        <v>167.76042309750176</v>
      </c>
      <c r="T4" s="10" t="s">
        <v>708</v>
      </c>
      <c r="U4" s="10" t="s">
        <v>36</v>
      </c>
      <c r="V4" s="12">
        <v>10457</v>
      </c>
      <c r="W4" s="10" t="s">
        <v>31</v>
      </c>
      <c r="X4" s="10" t="s">
        <v>1710</v>
      </c>
      <c r="Y4" s="10" t="s">
        <v>33</v>
      </c>
      <c r="Z4" s="10">
        <v>47</v>
      </c>
    </row>
    <row r="5" spans="1:26" x14ac:dyDescent="0.3">
      <c r="A5" s="55" t="s">
        <v>1702</v>
      </c>
      <c r="B5" s="10" t="s">
        <v>1725</v>
      </c>
      <c r="C5" s="10" t="s">
        <v>1726</v>
      </c>
      <c r="D5" s="11">
        <v>45565</v>
      </c>
      <c r="E5" s="12">
        <v>235000</v>
      </c>
      <c r="F5" s="10" t="s">
        <v>27</v>
      </c>
      <c r="G5" s="10" t="s">
        <v>28</v>
      </c>
      <c r="H5" s="12">
        <v>235000</v>
      </c>
      <c r="I5" s="12">
        <v>122300</v>
      </c>
      <c r="J5" s="13">
        <f t="shared" si="0"/>
        <v>52.042553191489361</v>
      </c>
      <c r="K5" s="12">
        <v>248780</v>
      </c>
      <c r="L5" s="12">
        <v>18417</v>
      </c>
      <c r="M5" s="12">
        <f t="shared" si="1"/>
        <v>216583</v>
      </c>
      <c r="N5" s="12">
        <v>129054</v>
      </c>
      <c r="O5" s="14">
        <f t="shared" si="2"/>
        <v>1.6782354673237558</v>
      </c>
      <c r="P5" s="15">
        <v>1372</v>
      </c>
      <c r="Q5" s="16">
        <f t="shared" si="3"/>
        <v>157.85932944606415</v>
      </c>
      <c r="R5" s="17" t="s">
        <v>1702</v>
      </c>
      <c r="S5" s="18">
        <f>ABS(O22-O5)*100</f>
        <v>47.020615543447853</v>
      </c>
      <c r="T5" s="10" t="s">
        <v>30</v>
      </c>
      <c r="U5" s="10" t="s">
        <v>36</v>
      </c>
      <c r="V5" s="12">
        <v>18417</v>
      </c>
      <c r="W5" s="10" t="s">
        <v>31</v>
      </c>
      <c r="X5" s="10" t="s">
        <v>1710</v>
      </c>
      <c r="Y5" s="10" t="s">
        <v>33</v>
      </c>
      <c r="Z5" s="10">
        <v>46</v>
      </c>
    </row>
    <row r="6" spans="1:26" x14ac:dyDescent="0.3">
      <c r="A6" s="55" t="s">
        <v>1702</v>
      </c>
      <c r="B6" s="10" t="s">
        <v>1749</v>
      </c>
      <c r="C6" s="10" t="s">
        <v>1750</v>
      </c>
      <c r="D6" s="11">
        <v>45205</v>
      </c>
      <c r="E6" s="12">
        <v>245000</v>
      </c>
      <c r="F6" s="10" t="s">
        <v>27</v>
      </c>
      <c r="G6" s="10" t="s">
        <v>28</v>
      </c>
      <c r="H6" s="12">
        <v>245000</v>
      </c>
      <c r="I6" s="12">
        <v>109000</v>
      </c>
      <c r="J6" s="13">
        <f t="shared" si="0"/>
        <v>44.489795918367349</v>
      </c>
      <c r="K6" s="12">
        <v>255708</v>
      </c>
      <c r="L6" s="12">
        <v>9999</v>
      </c>
      <c r="M6" s="12">
        <f t="shared" si="1"/>
        <v>235001</v>
      </c>
      <c r="N6" s="12">
        <v>137652</v>
      </c>
      <c r="O6" s="14">
        <f t="shared" si="2"/>
        <v>1.7072109377270217</v>
      </c>
      <c r="P6" s="15">
        <v>1446</v>
      </c>
      <c r="Q6" s="16">
        <f t="shared" si="3"/>
        <v>162.51798063623789</v>
      </c>
      <c r="R6" s="17" t="s">
        <v>1702</v>
      </c>
      <c r="S6" s="18">
        <f>ABS(O11-O6)*100</f>
        <v>15.724526223884938</v>
      </c>
      <c r="T6" s="10" t="s">
        <v>30</v>
      </c>
      <c r="U6" s="10" t="s">
        <v>36</v>
      </c>
      <c r="V6" s="12">
        <v>9999</v>
      </c>
      <c r="W6" s="10" t="s">
        <v>31</v>
      </c>
      <c r="X6" s="10" t="s">
        <v>1710</v>
      </c>
      <c r="Y6" s="10" t="s">
        <v>33</v>
      </c>
      <c r="Z6" s="10">
        <v>48</v>
      </c>
    </row>
    <row r="7" spans="1:26" x14ac:dyDescent="0.3">
      <c r="A7" s="56" t="s">
        <v>1702</v>
      </c>
      <c r="B7" s="19" t="s">
        <v>1721</v>
      </c>
      <c r="C7" s="19" t="s">
        <v>1722</v>
      </c>
      <c r="D7" s="20">
        <v>45394</v>
      </c>
      <c r="E7" s="21">
        <v>235000</v>
      </c>
      <c r="F7" s="19" t="s">
        <v>27</v>
      </c>
      <c r="G7" s="19" t="s">
        <v>28</v>
      </c>
      <c r="H7" s="21">
        <v>235000</v>
      </c>
      <c r="I7" s="21">
        <v>118800</v>
      </c>
      <c r="J7" s="22">
        <f t="shared" si="0"/>
        <v>50.553191489361701</v>
      </c>
      <c r="K7" s="21">
        <v>243478</v>
      </c>
      <c r="L7" s="21">
        <v>12094</v>
      </c>
      <c r="M7" s="21">
        <f t="shared" si="1"/>
        <v>222906</v>
      </c>
      <c r="N7" s="21">
        <v>129626</v>
      </c>
      <c r="O7" s="23">
        <f t="shared" si="2"/>
        <v>1.7196087204727446</v>
      </c>
      <c r="P7" s="24">
        <v>1723</v>
      </c>
      <c r="Q7" s="25">
        <f t="shared" si="3"/>
        <v>129.37086477074868</v>
      </c>
      <c r="R7" s="26" t="s">
        <v>1702</v>
      </c>
      <c r="S7" s="27">
        <f>ABS(O26-O7)*100</f>
        <v>17.84444689250715</v>
      </c>
      <c r="T7" s="19" t="s">
        <v>52</v>
      </c>
      <c r="U7" s="19" t="s">
        <v>36</v>
      </c>
      <c r="V7" s="21">
        <v>10370</v>
      </c>
      <c r="W7" s="19" t="s">
        <v>31</v>
      </c>
      <c r="X7" s="19" t="s">
        <v>1710</v>
      </c>
      <c r="Y7" s="19" t="s">
        <v>33</v>
      </c>
      <c r="Z7" s="19">
        <v>44</v>
      </c>
    </row>
    <row r="8" spans="1:26" x14ac:dyDescent="0.3">
      <c r="A8" s="55" t="s">
        <v>1702</v>
      </c>
      <c r="B8" s="10" t="s">
        <v>1733</v>
      </c>
      <c r="C8" s="10" t="s">
        <v>1734</v>
      </c>
      <c r="D8" s="11">
        <v>45394</v>
      </c>
      <c r="E8" s="12">
        <v>215000</v>
      </c>
      <c r="F8" s="10" t="s">
        <v>27</v>
      </c>
      <c r="G8" s="10" t="s">
        <v>28</v>
      </c>
      <c r="H8" s="12">
        <v>215000</v>
      </c>
      <c r="I8" s="12">
        <v>106300</v>
      </c>
      <c r="J8" s="13">
        <f t="shared" si="0"/>
        <v>49.441860465116278</v>
      </c>
      <c r="K8" s="12">
        <v>216107</v>
      </c>
      <c r="L8" s="12">
        <v>10207</v>
      </c>
      <c r="M8" s="12">
        <f t="shared" si="1"/>
        <v>204793</v>
      </c>
      <c r="N8" s="12">
        <v>115350</v>
      </c>
      <c r="O8" s="14">
        <f t="shared" si="2"/>
        <v>1.7754052882531426</v>
      </c>
      <c r="P8" s="15">
        <v>1050</v>
      </c>
      <c r="Q8" s="16">
        <f t="shared" si="3"/>
        <v>195.04095238095238</v>
      </c>
      <c r="R8" s="17" t="s">
        <v>1702</v>
      </c>
      <c r="S8" s="18">
        <f>ABS(O21-O8)*100</f>
        <v>36.383419321967622</v>
      </c>
      <c r="T8" s="10" t="s">
        <v>30</v>
      </c>
      <c r="U8" s="10" t="s">
        <v>36</v>
      </c>
      <c r="V8" s="12">
        <v>10207</v>
      </c>
      <c r="W8" s="10" t="s">
        <v>31</v>
      </c>
      <c r="X8" s="10" t="s">
        <v>1710</v>
      </c>
      <c r="Y8" s="10" t="s">
        <v>33</v>
      </c>
      <c r="Z8" s="10">
        <v>49</v>
      </c>
    </row>
    <row r="9" spans="1:26" x14ac:dyDescent="0.3">
      <c r="A9" s="56" t="s">
        <v>1702</v>
      </c>
      <c r="B9" s="19" t="s">
        <v>1731</v>
      </c>
      <c r="C9" s="19" t="s">
        <v>1732</v>
      </c>
      <c r="D9" s="20">
        <v>45630</v>
      </c>
      <c r="E9" s="21">
        <v>290000</v>
      </c>
      <c r="F9" s="19" t="s">
        <v>27</v>
      </c>
      <c r="G9" s="19" t="s">
        <v>28</v>
      </c>
      <c r="H9" s="21">
        <v>290000</v>
      </c>
      <c r="I9" s="21">
        <v>137500</v>
      </c>
      <c r="J9" s="22">
        <f t="shared" si="0"/>
        <v>47.413793103448278</v>
      </c>
      <c r="K9" s="21">
        <v>284095</v>
      </c>
      <c r="L9" s="21">
        <v>13196</v>
      </c>
      <c r="M9" s="21">
        <f t="shared" si="1"/>
        <v>276804</v>
      </c>
      <c r="N9" s="21">
        <v>151764</v>
      </c>
      <c r="O9" s="23">
        <f t="shared" si="2"/>
        <v>1.8239108088874831</v>
      </c>
      <c r="P9" s="24">
        <v>1765</v>
      </c>
      <c r="Q9" s="25">
        <f t="shared" si="3"/>
        <v>156.82946175637395</v>
      </c>
      <c r="R9" s="26" t="s">
        <v>1702</v>
      </c>
      <c r="S9" s="27">
        <f>ABS(O23-O9)*100</f>
        <v>38.569163006762899</v>
      </c>
      <c r="T9" s="19" t="s">
        <v>52</v>
      </c>
      <c r="U9" s="19" t="s">
        <v>31</v>
      </c>
      <c r="V9" s="21">
        <v>10200</v>
      </c>
      <c r="W9" s="19" t="s">
        <v>31</v>
      </c>
      <c r="X9" s="19" t="s">
        <v>1710</v>
      </c>
      <c r="Y9" s="19" t="s">
        <v>33</v>
      </c>
      <c r="Z9" s="19">
        <v>56</v>
      </c>
    </row>
    <row r="10" spans="1:26" x14ac:dyDescent="0.3">
      <c r="A10" s="56" t="s">
        <v>1702</v>
      </c>
      <c r="B10" s="19" t="s">
        <v>1737</v>
      </c>
      <c r="C10" s="19" t="s">
        <v>1738</v>
      </c>
      <c r="D10" s="20">
        <v>45148</v>
      </c>
      <c r="E10" s="21">
        <v>242000</v>
      </c>
      <c r="F10" s="19" t="s">
        <v>27</v>
      </c>
      <c r="G10" s="19" t="s">
        <v>28</v>
      </c>
      <c r="H10" s="21">
        <v>242000</v>
      </c>
      <c r="I10" s="21">
        <v>97800</v>
      </c>
      <c r="J10" s="22">
        <f t="shared" si="0"/>
        <v>40.413223140495866</v>
      </c>
      <c r="K10" s="21">
        <v>234268</v>
      </c>
      <c r="L10" s="21">
        <v>12385</v>
      </c>
      <c r="M10" s="21">
        <f t="shared" si="1"/>
        <v>229615</v>
      </c>
      <c r="N10" s="21">
        <v>124304</v>
      </c>
      <c r="O10" s="23">
        <f t="shared" si="2"/>
        <v>1.8472052387694684</v>
      </c>
      <c r="P10" s="24">
        <v>1314</v>
      </c>
      <c r="Q10" s="25">
        <f t="shared" si="3"/>
        <v>174.74505327245052</v>
      </c>
      <c r="R10" s="26" t="s">
        <v>1702</v>
      </c>
      <c r="S10" s="27">
        <f>ABS(O21-O10)*100</f>
        <v>29.203424270335042</v>
      </c>
      <c r="T10" s="19" t="s">
        <v>30</v>
      </c>
      <c r="U10" s="19" t="s">
        <v>36</v>
      </c>
      <c r="V10" s="21">
        <v>11957</v>
      </c>
      <c r="W10" s="19" t="s">
        <v>31</v>
      </c>
      <c r="X10" s="19" t="s">
        <v>1710</v>
      </c>
      <c r="Y10" s="19" t="s">
        <v>33</v>
      </c>
      <c r="Z10" s="19">
        <v>46</v>
      </c>
    </row>
    <row r="11" spans="1:26" x14ac:dyDescent="0.3">
      <c r="A11" s="56" t="s">
        <v>1702</v>
      </c>
      <c r="B11" s="19" t="s">
        <v>1739</v>
      </c>
      <c r="C11" s="19" t="s">
        <v>1740</v>
      </c>
      <c r="D11" s="20">
        <v>45455</v>
      </c>
      <c r="E11" s="21">
        <v>265000</v>
      </c>
      <c r="F11" s="19" t="s">
        <v>27</v>
      </c>
      <c r="G11" s="19" t="s">
        <v>28</v>
      </c>
      <c r="H11" s="21">
        <v>265000</v>
      </c>
      <c r="I11" s="21">
        <v>124500</v>
      </c>
      <c r="J11" s="22">
        <f t="shared" si="0"/>
        <v>46.981132075471699</v>
      </c>
      <c r="K11" s="21">
        <v>254292</v>
      </c>
      <c r="L11" s="21">
        <v>13703</v>
      </c>
      <c r="M11" s="21">
        <f t="shared" si="1"/>
        <v>251297</v>
      </c>
      <c r="N11" s="21">
        <v>134783</v>
      </c>
      <c r="O11" s="23">
        <f t="shared" si="2"/>
        <v>1.8644561999658711</v>
      </c>
      <c r="P11" s="24">
        <v>1446</v>
      </c>
      <c r="Q11" s="25">
        <f t="shared" si="3"/>
        <v>173.78769017980636</v>
      </c>
      <c r="R11" s="26" t="s">
        <v>1702</v>
      </c>
      <c r="S11" s="27">
        <f>ABS(O21-O11)*100</f>
        <v>27.478328150694775</v>
      </c>
      <c r="T11" s="19" t="s">
        <v>30</v>
      </c>
      <c r="U11" s="19" t="s">
        <v>36</v>
      </c>
      <c r="V11" s="21">
        <v>13703</v>
      </c>
      <c r="W11" s="19" t="s">
        <v>31</v>
      </c>
      <c r="X11" s="19" t="s">
        <v>1710</v>
      </c>
      <c r="Y11" s="19" t="s">
        <v>33</v>
      </c>
      <c r="Z11" s="19">
        <v>49</v>
      </c>
    </row>
    <row r="12" spans="1:26" x14ac:dyDescent="0.3">
      <c r="A12" s="55" t="s">
        <v>1702</v>
      </c>
      <c r="B12" s="10" t="s">
        <v>1711</v>
      </c>
      <c r="C12" s="10" t="s">
        <v>1712</v>
      </c>
      <c r="D12" s="11">
        <v>45054</v>
      </c>
      <c r="E12" s="12">
        <v>210000</v>
      </c>
      <c r="F12" s="10" t="s">
        <v>27</v>
      </c>
      <c r="G12" s="10" t="s">
        <v>28</v>
      </c>
      <c r="H12" s="12">
        <v>210000</v>
      </c>
      <c r="I12" s="12">
        <v>84500</v>
      </c>
      <c r="J12" s="13">
        <f t="shared" si="0"/>
        <v>40.238095238095241</v>
      </c>
      <c r="K12" s="12">
        <v>199135</v>
      </c>
      <c r="L12" s="12">
        <v>11174</v>
      </c>
      <c r="M12" s="12">
        <f t="shared" si="1"/>
        <v>198826</v>
      </c>
      <c r="N12" s="12">
        <v>105300</v>
      </c>
      <c r="O12" s="14">
        <f t="shared" si="2"/>
        <v>1.8881861348528015</v>
      </c>
      <c r="P12" s="15">
        <v>1098</v>
      </c>
      <c r="Q12" s="16">
        <f t="shared" si="3"/>
        <v>181.08014571948999</v>
      </c>
      <c r="R12" s="17" t="s">
        <v>1702</v>
      </c>
      <c r="S12" s="18">
        <f>ABS(O36-O12)*100</f>
        <v>188.81861348528014</v>
      </c>
      <c r="T12" s="10" t="s">
        <v>30</v>
      </c>
      <c r="U12" s="10" t="s">
        <v>36</v>
      </c>
      <c r="V12" s="12">
        <v>11174</v>
      </c>
      <c r="W12" s="10" t="s">
        <v>31</v>
      </c>
      <c r="X12" s="10" t="s">
        <v>1710</v>
      </c>
      <c r="Y12" s="10" t="s">
        <v>33</v>
      </c>
      <c r="Z12" s="10">
        <v>46</v>
      </c>
    </row>
    <row r="13" spans="1:26" x14ac:dyDescent="0.3">
      <c r="A13" s="55" t="s">
        <v>1702</v>
      </c>
      <c r="B13" s="10" t="s">
        <v>1743</v>
      </c>
      <c r="C13" s="10" t="s">
        <v>1744</v>
      </c>
      <c r="D13" s="11">
        <v>45215</v>
      </c>
      <c r="E13" s="12">
        <v>320000</v>
      </c>
      <c r="F13" s="10" t="s">
        <v>27</v>
      </c>
      <c r="G13" s="10" t="s">
        <v>28</v>
      </c>
      <c r="H13" s="12">
        <v>320000</v>
      </c>
      <c r="I13" s="12">
        <v>128800</v>
      </c>
      <c r="J13" s="13">
        <f t="shared" si="0"/>
        <v>40.25</v>
      </c>
      <c r="K13" s="12">
        <v>303180</v>
      </c>
      <c r="L13" s="12">
        <v>17409</v>
      </c>
      <c r="M13" s="12">
        <f t="shared" si="1"/>
        <v>302591</v>
      </c>
      <c r="N13" s="12">
        <v>160095</v>
      </c>
      <c r="O13" s="14">
        <f t="shared" si="2"/>
        <v>1.8900715200349791</v>
      </c>
      <c r="P13" s="15">
        <v>1858</v>
      </c>
      <c r="Q13" s="16">
        <f t="shared" si="3"/>
        <v>162.85844994617869</v>
      </c>
      <c r="R13" s="17" t="s">
        <v>1702</v>
      </c>
      <c r="S13" s="18">
        <f>ABS(O21-O13)*100</f>
        <v>24.916796143783969</v>
      </c>
      <c r="T13" s="10" t="s">
        <v>30</v>
      </c>
      <c r="U13" s="10" t="s">
        <v>36</v>
      </c>
      <c r="V13" s="12">
        <v>11017</v>
      </c>
      <c r="W13" s="10" t="s">
        <v>31</v>
      </c>
      <c r="X13" s="10" t="s">
        <v>1710</v>
      </c>
      <c r="Y13" s="10" t="s">
        <v>33</v>
      </c>
      <c r="Z13" s="10">
        <v>47</v>
      </c>
    </row>
    <row r="14" spans="1:26" x14ac:dyDescent="0.3">
      <c r="A14" s="56" t="s">
        <v>1702</v>
      </c>
      <c r="B14" s="19" t="s">
        <v>1715</v>
      </c>
      <c r="C14" s="19" t="s">
        <v>1716</v>
      </c>
      <c r="D14" s="20">
        <v>45209</v>
      </c>
      <c r="E14" s="21">
        <v>227000</v>
      </c>
      <c r="F14" s="19" t="s">
        <v>27</v>
      </c>
      <c r="G14" s="19" t="s">
        <v>28</v>
      </c>
      <c r="H14" s="21">
        <v>227000</v>
      </c>
      <c r="I14" s="21">
        <v>89400</v>
      </c>
      <c r="J14" s="22">
        <f t="shared" si="0"/>
        <v>39.383259911894278</v>
      </c>
      <c r="K14" s="21">
        <v>214811</v>
      </c>
      <c r="L14" s="21">
        <v>10279</v>
      </c>
      <c r="M14" s="21">
        <f t="shared" si="1"/>
        <v>216721</v>
      </c>
      <c r="N14" s="21">
        <v>114583</v>
      </c>
      <c r="O14" s="23">
        <f t="shared" si="2"/>
        <v>1.8913887749491636</v>
      </c>
      <c r="P14" s="24">
        <v>1238</v>
      </c>
      <c r="Q14" s="25">
        <f t="shared" si="3"/>
        <v>175.05735056542812</v>
      </c>
      <c r="R14" s="26" t="s">
        <v>1702</v>
      </c>
      <c r="S14" s="27">
        <f>ABS(O36-O14)*100</f>
        <v>189.13887749491636</v>
      </c>
      <c r="T14" s="19" t="s">
        <v>30</v>
      </c>
      <c r="U14" s="19" t="s">
        <v>36</v>
      </c>
      <c r="V14" s="21">
        <v>10200</v>
      </c>
      <c r="W14" s="19" t="s">
        <v>31</v>
      </c>
      <c r="X14" s="19" t="s">
        <v>1710</v>
      </c>
      <c r="Y14" s="19" t="s">
        <v>33</v>
      </c>
      <c r="Z14" s="19">
        <v>46</v>
      </c>
    </row>
    <row r="15" spans="1:26" x14ac:dyDescent="0.3">
      <c r="A15" s="55" t="s">
        <v>1702</v>
      </c>
      <c r="B15" s="10" t="s">
        <v>1717</v>
      </c>
      <c r="C15" s="10" t="s">
        <v>1718</v>
      </c>
      <c r="D15" s="11">
        <v>45471</v>
      </c>
      <c r="E15" s="12">
        <v>240000</v>
      </c>
      <c r="F15" s="10" t="s">
        <v>27</v>
      </c>
      <c r="G15" s="10" t="s">
        <v>28</v>
      </c>
      <c r="H15" s="12">
        <v>240000</v>
      </c>
      <c r="I15" s="12">
        <v>110400</v>
      </c>
      <c r="J15" s="13">
        <f t="shared" si="0"/>
        <v>46</v>
      </c>
      <c r="K15" s="12">
        <v>226046</v>
      </c>
      <c r="L15" s="12">
        <v>10200</v>
      </c>
      <c r="M15" s="12">
        <f t="shared" si="1"/>
        <v>229800</v>
      </c>
      <c r="N15" s="12">
        <v>120922</v>
      </c>
      <c r="O15" s="14">
        <f t="shared" si="2"/>
        <v>1.9003986040588148</v>
      </c>
      <c r="P15" s="15">
        <v>1515</v>
      </c>
      <c r="Q15" s="16">
        <f t="shared" si="3"/>
        <v>151.68316831683168</v>
      </c>
      <c r="R15" s="17" t="s">
        <v>1702</v>
      </c>
      <c r="S15" s="18">
        <f>ABS(O36-O15)*100</f>
        <v>190.03986040588148</v>
      </c>
      <c r="T15" s="10" t="s">
        <v>52</v>
      </c>
      <c r="U15" s="10" t="s">
        <v>36</v>
      </c>
      <c r="V15" s="12">
        <v>10200</v>
      </c>
      <c r="W15" s="10" t="s">
        <v>31</v>
      </c>
      <c r="X15" s="10" t="s">
        <v>1710</v>
      </c>
      <c r="Y15" s="10" t="s">
        <v>33</v>
      </c>
      <c r="Z15" s="10">
        <v>46</v>
      </c>
    </row>
    <row r="16" spans="1:26" x14ac:dyDescent="0.3">
      <c r="A16" s="56" t="s">
        <v>1702</v>
      </c>
      <c r="B16" s="19" t="s">
        <v>1745</v>
      </c>
      <c r="C16" s="19" t="s">
        <v>1746</v>
      </c>
      <c r="D16" s="20">
        <v>45730</v>
      </c>
      <c r="E16" s="21">
        <v>284900</v>
      </c>
      <c r="F16" s="19" t="s">
        <v>27</v>
      </c>
      <c r="G16" s="19" t="s">
        <v>28</v>
      </c>
      <c r="H16" s="21">
        <v>284900</v>
      </c>
      <c r="I16" s="21">
        <v>125300</v>
      </c>
      <c r="J16" s="22">
        <f t="shared" si="0"/>
        <v>43.980343980343974</v>
      </c>
      <c r="K16" s="21">
        <v>257331</v>
      </c>
      <c r="L16" s="21">
        <v>12336</v>
      </c>
      <c r="M16" s="21">
        <f t="shared" si="1"/>
        <v>272564</v>
      </c>
      <c r="N16" s="21">
        <v>137252</v>
      </c>
      <c r="O16" s="23">
        <f t="shared" si="2"/>
        <v>1.9858654154402122</v>
      </c>
      <c r="P16" s="24">
        <v>1751</v>
      </c>
      <c r="Q16" s="25">
        <f t="shared" si="3"/>
        <v>155.66190748143919</v>
      </c>
      <c r="R16" s="26" t="s">
        <v>1702</v>
      </c>
      <c r="S16" s="27">
        <f>ABS(O23-O16)*100</f>
        <v>22.373702351489989</v>
      </c>
      <c r="T16" s="19" t="s">
        <v>52</v>
      </c>
      <c r="U16" s="19" t="s">
        <v>31</v>
      </c>
      <c r="V16" s="21">
        <v>10858</v>
      </c>
      <c r="W16" s="19" t="s">
        <v>31</v>
      </c>
      <c r="X16" s="19" t="s">
        <v>1710</v>
      </c>
      <c r="Y16" s="19" t="s">
        <v>33</v>
      </c>
      <c r="Z16" s="19">
        <v>47</v>
      </c>
    </row>
    <row r="17" spans="1:26" x14ac:dyDescent="0.3">
      <c r="A17" s="56" t="s">
        <v>1702</v>
      </c>
      <c r="B17" s="19" t="s">
        <v>1753</v>
      </c>
      <c r="C17" s="19" t="s">
        <v>1754</v>
      </c>
      <c r="D17" s="20">
        <v>45119</v>
      </c>
      <c r="E17" s="21">
        <v>255000</v>
      </c>
      <c r="F17" s="19" t="s">
        <v>27</v>
      </c>
      <c r="G17" s="19" t="s">
        <v>28</v>
      </c>
      <c r="H17" s="21">
        <v>255000</v>
      </c>
      <c r="I17" s="21">
        <v>98600</v>
      </c>
      <c r="J17" s="22">
        <f t="shared" si="0"/>
        <v>38.666666666666664</v>
      </c>
      <c r="K17" s="21">
        <v>230260</v>
      </c>
      <c r="L17" s="21">
        <v>11999</v>
      </c>
      <c r="M17" s="21">
        <f t="shared" si="1"/>
        <v>243001</v>
      </c>
      <c r="N17" s="21">
        <v>122275</v>
      </c>
      <c r="O17" s="23">
        <f t="shared" si="2"/>
        <v>1.9873318339807811</v>
      </c>
      <c r="P17" s="24">
        <v>1238</v>
      </c>
      <c r="Q17" s="25">
        <f t="shared" si="3"/>
        <v>196.28513731825524</v>
      </c>
      <c r="R17" s="26" t="s">
        <v>1702</v>
      </c>
      <c r="S17" s="27">
        <f>ABS(O20-O17)*100</f>
        <v>7.3176384109505666</v>
      </c>
      <c r="T17" s="19" t="s">
        <v>30</v>
      </c>
      <c r="U17" s="19" t="s">
        <v>36</v>
      </c>
      <c r="V17" s="21">
        <v>10200</v>
      </c>
      <c r="W17" s="19" t="s">
        <v>31</v>
      </c>
      <c r="X17" s="19" t="s">
        <v>1710</v>
      </c>
      <c r="Y17" s="19" t="s">
        <v>33</v>
      </c>
      <c r="Z17" s="19">
        <v>49</v>
      </c>
    </row>
    <row r="18" spans="1:26" x14ac:dyDescent="0.3">
      <c r="A18" s="56" t="s">
        <v>1702</v>
      </c>
      <c r="B18" s="19" t="s">
        <v>1713</v>
      </c>
      <c r="C18" s="19" t="s">
        <v>1714</v>
      </c>
      <c r="D18" s="20">
        <v>45412</v>
      </c>
      <c r="E18" s="21">
        <v>195000</v>
      </c>
      <c r="F18" s="19" t="s">
        <v>27</v>
      </c>
      <c r="G18" s="19" t="s">
        <v>28</v>
      </c>
      <c r="H18" s="21">
        <v>195000</v>
      </c>
      <c r="I18" s="21">
        <v>86700</v>
      </c>
      <c r="J18" s="22">
        <f t="shared" si="0"/>
        <v>44.461538461538467</v>
      </c>
      <c r="K18" s="21">
        <v>175670</v>
      </c>
      <c r="L18" s="21">
        <v>10200</v>
      </c>
      <c r="M18" s="21">
        <f t="shared" si="1"/>
        <v>184800</v>
      </c>
      <c r="N18" s="21">
        <v>92700</v>
      </c>
      <c r="O18" s="23">
        <f t="shared" si="2"/>
        <v>1.993527508090615</v>
      </c>
      <c r="P18" s="24">
        <v>1098</v>
      </c>
      <c r="Q18" s="25">
        <f t="shared" si="3"/>
        <v>168.30601092896174</v>
      </c>
      <c r="R18" s="26" t="s">
        <v>1702</v>
      </c>
      <c r="S18" s="27">
        <f>ABS(O41-O18)*100</f>
        <v>199.35275080906149</v>
      </c>
      <c r="T18" s="19" t="s">
        <v>30</v>
      </c>
      <c r="U18" s="19" t="s">
        <v>36</v>
      </c>
      <c r="V18" s="21">
        <v>10200</v>
      </c>
      <c r="W18" s="19" t="s">
        <v>31</v>
      </c>
      <c r="X18" s="19" t="s">
        <v>1710</v>
      </c>
      <c r="Y18" s="19" t="s">
        <v>33</v>
      </c>
      <c r="Z18" s="19">
        <v>46</v>
      </c>
    </row>
    <row r="19" spans="1:26" x14ac:dyDescent="0.3">
      <c r="A19" s="55" t="s">
        <v>1702</v>
      </c>
      <c r="B19" s="10" t="s">
        <v>1741</v>
      </c>
      <c r="C19" s="10" t="s">
        <v>1742</v>
      </c>
      <c r="D19" s="11">
        <v>45449</v>
      </c>
      <c r="E19" s="12">
        <v>265000</v>
      </c>
      <c r="F19" s="10" t="s">
        <v>27</v>
      </c>
      <c r="G19" s="10" t="s">
        <v>28</v>
      </c>
      <c r="H19" s="12">
        <v>265000</v>
      </c>
      <c r="I19" s="12">
        <v>113300</v>
      </c>
      <c r="J19" s="13">
        <f t="shared" si="0"/>
        <v>42.754716981132077</v>
      </c>
      <c r="K19" s="12">
        <v>232195</v>
      </c>
      <c r="L19" s="12">
        <v>14386</v>
      </c>
      <c r="M19" s="12">
        <f t="shared" si="1"/>
        <v>250614</v>
      </c>
      <c r="N19" s="12">
        <v>122021</v>
      </c>
      <c r="O19" s="14">
        <f t="shared" si="2"/>
        <v>2.0538595815474388</v>
      </c>
      <c r="P19" s="15">
        <v>1515</v>
      </c>
      <c r="Q19" s="16">
        <f t="shared" si="3"/>
        <v>165.42178217821782</v>
      </c>
      <c r="R19" s="17" t="s">
        <v>1702</v>
      </c>
      <c r="S19" s="18">
        <f>ABS(O28-O19)*100</f>
        <v>205.38595815474389</v>
      </c>
      <c r="T19" s="10" t="s">
        <v>52</v>
      </c>
      <c r="U19" s="10" t="s">
        <v>36</v>
      </c>
      <c r="V19" s="12">
        <v>14386</v>
      </c>
      <c r="W19" s="10" t="s">
        <v>31</v>
      </c>
      <c r="X19" s="10" t="s">
        <v>1710</v>
      </c>
      <c r="Y19" s="10" t="s">
        <v>33</v>
      </c>
      <c r="Z19" s="10">
        <v>47</v>
      </c>
    </row>
    <row r="20" spans="1:26" x14ac:dyDescent="0.3">
      <c r="A20" s="55" t="s">
        <v>1702</v>
      </c>
      <c r="B20" s="10" t="s">
        <v>1751</v>
      </c>
      <c r="C20" s="10" t="s">
        <v>1752</v>
      </c>
      <c r="D20" s="11">
        <v>45440</v>
      </c>
      <c r="E20" s="12">
        <v>290000</v>
      </c>
      <c r="F20" s="10" t="s">
        <v>27</v>
      </c>
      <c r="G20" s="10" t="s">
        <v>28</v>
      </c>
      <c r="H20" s="12">
        <v>290000</v>
      </c>
      <c r="I20" s="12">
        <v>123300</v>
      </c>
      <c r="J20" s="13">
        <f t="shared" si="0"/>
        <v>42.517241379310342</v>
      </c>
      <c r="K20" s="12">
        <v>253224</v>
      </c>
      <c r="L20" s="12">
        <v>14951</v>
      </c>
      <c r="M20" s="12">
        <f t="shared" si="1"/>
        <v>275049</v>
      </c>
      <c r="N20" s="12">
        <v>133486</v>
      </c>
      <c r="O20" s="14">
        <f t="shared" si="2"/>
        <v>2.0605082180902867</v>
      </c>
      <c r="P20" s="15">
        <v>1648</v>
      </c>
      <c r="Q20" s="16">
        <f t="shared" si="3"/>
        <v>166.89866504854368</v>
      </c>
      <c r="R20" s="17" t="s">
        <v>1702</v>
      </c>
      <c r="S20" s="18">
        <f>ABS(O24-O20)*100</f>
        <v>26.496932683218155</v>
      </c>
      <c r="T20" s="10" t="s">
        <v>52</v>
      </c>
      <c r="U20" s="10" t="s">
        <v>36</v>
      </c>
      <c r="V20" s="12">
        <v>14951</v>
      </c>
      <c r="W20" s="10" t="s">
        <v>31</v>
      </c>
      <c r="X20" s="10" t="s">
        <v>1710</v>
      </c>
      <c r="Y20" s="10" t="s">
        <v>33</v>
      </c>
      <c r="Z20" s="10">
        <v>48</v>
      </c>
    </row>
    <row r="21" spans="1:26" x14ac:dyDescent="0.3">
      <c r="A21" s="56" t="s">
        <v>1702</v>
      </c>
      <c r="B21" s="19" t="s">
        <v>1729</v>
      </c>
      <c r="C21" s="19" t="s">
        <v>1730</v>
      </c>
      <c r="D21" s="20">
        <v>45387</v>
      </c>
      <c r="E21" s="21">
        <v>248000</v>
      </c>
      <c r="F21" s="19" t="s">
        <v>27</v>
      </c>
      <c r="G21" s="19" t="s">
        <v>28</v>
      </c>
      <c r="H21" s="21">
        <v>248000</v>
      </c>
      <c r="I21" s="21">
        <v>102800</v>
      </c>
      <c r="J21" s="22">
        <f t="shared" si="0"/>
        <v>41.451612903225801</v>
      </c>
      <c r="K21" s="21">
        <v>208624</v>
      </c>
      <c r="L21" s="21">
        <v>10200</v>
      </c>
      <c r="M21" s="21">
        <f t="shared" si="1"/>
        <v>237800</v>
      </c>
      <c r="N21" s="21">
        <v>111161</v>
      </c>
      <c r="O21" s="23">
        <f t="shared" si="2"/>
        <v>2.1392394814728188</v>
      </c>
      <c r="P21" s="24">
        <v>1182</v>
      </c>
      <c r="Q21" s="25">
        <f t="shared" si="3"/>
        <v>201.18443316412859</v>
      </c>
      <c r="R21" s="26" t="s">
        <v>1702</v>
      </c>
      <c r="S21" s="27">
        <f>ABS(O36-O21)*100</f>
        <v>213.92394814728189</v>
      </c>
      <c r="T21" s="19" t="s">
        <v>30</v>
      </c>
      <c r="U21" s="19" t="s">
        <v>36</v>
      </c>
      <c r="V21" s="21">
        <v>10200</v>
      </c>
      <c r="W21" s="19" t="s">
        <v>31</v>
      </c>
      <c r="X21" s="19" t="s">
        <v>1710</v>
      </c>
      <c r="Y21" s="19" t="s">
        <v>33</v>
      </c>
      <c r="Z21" s="19">
        <v>47</v>
      </c>
    </row>
    <row r="22" spans="1:26" x14ac:dyDescent="0.3">
      <c r="A22" s="56" t="s">
        <v>1702</v>
      </c>
      <c r="B22" s="19" t="s">
        <v>1723</v>
      </c>
      <c r="C22" s="19" t="s">
        <v>1724</v>
      </c>
      <c r="D22" s="20">
        <v>45735</v>
      </c>
      <c r="E22" s="21">
        <v>275000</v>
      </c>
      <c r="F22" s="19" t="s">
        <v>27</v>
      </c>
      <c r="G22" s="19" t="s">
        <v>28</v>
      </c>
      <c r="H22" s="21">
        <v>275000</v>
      </c>
      <c r="I22" s="21">
        <v>112700</v>
      </c>
      <c r="J22" s="22">
        <f t="shared" si="0"/>
        <v>40.981818181818177</v>
      </c>
      <c r="K22" s="21">
        <v>230234</v>
      </c>
      <c r="L22" s="21">
        <v>10370</v>
      </c>
      <c r="M22" s="21">
        <f t="shared" si="1"/>
        <v>264630</v>
      </c>
      <c r="N22" s="21">
        <v>123173</v>
      </c>
      <c r="O22" s="23">
        <f t="shared" si="2"/>
        <v>2.1484416227582344</v>
      </c>
      <c r="P22" s="24">
        <v>1314</v>
      </c>
      <c r="Q22" s="25">
        <f t="shared" si="3"/>
        <v>201.39269406392694</v>
      </c>
      <c r="R22" s="26" t="s">
        <v>1702</v>
      </c>
      <c r="S22" s="27">
        <f>ABS(O40-O22)*100</f>
        <v>214.84416227582344</v>
      </c>
      <c r="T22" s="19" t="s">
        <v>30</v>
      </c>
      <c r="U22" s="19" t="s">
        <v>31</v>
      </c>
      <c r="V22" s="21">
        <v>10370</v>
      </c>
      <c r="W22" s="19" t="s">
        <v>31</v>
      </c>
      <c r="X22" s="19" t="s">
        <v>1710</v>
      </c>
      <c r="Y22" s="19" t="s">
        <v>33</v>
      </c>
      <c r="Z22" s="19">
        <v>46</v>
      </c>
    </row>
    <row r="23" spans="1:26" x14ac:dyDescent="0.3">
      <c r="A23" s="55" t="s">
        <v>1702</v>
      </c>
      <c r="B23" s="10" t="s">
        <v>1727</v>
      </c>
      <c r="C23" s="10" t="s">
        <v>1728</v>
      </c>
      <c r="D23" s="11">
        <v>45621</v>
      </c>
      <c r="E23" s="12">
        <v>245000</v>
      </c>
      <c r="F23" s="10" t="s">
        <v>27</v>
      </c>
      <c r="G23" s="10" t="s">
        <v>28</v>
      </c>
      <c r="H23" s="12">
        <v>245000</v>
      </c>
      <c r="I23" s="12">
        <v>98300</v>
      </c>
      <c r="J23" s="13">
        <f t="shared" si="0"/>
        <v>40.122448979591837</v>
      </c>
      <c r="K23" s="12">
        <v>200154</v>
      </c>
      <c r="L23" s="12">
        <v>11624</v>
      </c>
      <c r="M23" s="12">
        <f t="shared" si="1"/>
        <v>233376</v>
      </c>
      <c r="N23" s="12">
        <v>105619</v>
      </c>
      <c r="O23" s="14">
        <f t="shared" si="2"/>
        <v>2.2096024389551121</v>
      </c>
      <c r="P23" s="15">
        <v>1226</v>
      </c>
      <c r="Q23" s="16">
        <f t="shared" si="3"/>
        <v>190.35562805872758</v>
      </c>
      <c r="R23" s="17" t="s">
        <v>1702</v>
      </c>
      <c r="S23" s="18">
        <f>ABS(O39-O23)*100</f>
        <v>220.96024389551121</v>
      </c>
      <c r="T23" s="10" t="s">
        <v>52</v>
      </c>
      <c r="U23" s="10" t="s">
        <v>31</v>
      </c>
      <c r="V23" s="12">
        <v>11624</v>
      </c>
      <c r="W23" s="10" t="s">
        <v>31</v>
      </c>
      <c r="X23" s="10" t="s">
        <v>1710</v>
      </c>
      <c r="Y23" s="10" t="s">
        <v>33</v>
      </c>
      <c r="Z23" s="10">
        <v>47</v>
      </c>
    </row>
    <row r="24" spans="1:26" ht="15" thickBot="1" x14ac:dyDescent="0.35">
      <c r="A24" s="55" t="s">
        <v>1702</v>
      </c>
      <c r="B24" s="10" t="s">
        <v>1719</v>
      </c>
      <c r="C24" s="10" t="s">
        <v>1720</v>
      </c>
      <c r="D24" s="11">
        <v>45513</v>
      </c>
      <c r="E24" s="12">
        <v>295000</v>
      </c>
      <c r="F24" s="10" t="s">
        <v>27</v>
      </c>
      <c r="G24" s="10" t="s">
        <v>28</v>
      </c>
      <c r="H24" s="12">
        <v>295000</v>
      </c>
      <c r="I24" s="12">
        <v>111700</v>
      </c>
      <c r="J24" s="13">
        <f t="shared" si="0"/>
        <v>37.864406779661017</v>
      </c>
      <c r="K24" s="12">
        <v>229160</v>
      </c>
      <c r="L24" s="12">
        <v>11708</v>
      </c>
      <c r="M24" s="12">
        <f t="shared" si="1"/>
        <v>283292</v>
      </c>
      <c r="N24" s="12">
        <v>121821</v>
      </c>
      <c r="O24" s="14">
        <f t="shared" si="2"/>
        <v>2.3254775449224683</v>
      </c>
      <c r="P24" s="15">
        <v>1515</v>
      </c>
      <c r="Q24" s="16">
        <f t="shared" si="3"/>
        <v>186.99141914191418</v>
      </c>
      <c r="R24" s="17" t="s">
        <v>1702</v>
      </c>
      <c r="S24" s="18">
        <f>ABS(O44-O24)*100</f>
        <v>232.54775449224684</v>
      </c>
      <c r="T24" s="10" t="s">
        <v>52</v>
      </c>
      <c r="U24" s="10" t="s">
        <v>36</v>
      </c>
      <c r="V24" s="12">
        <v>11708</v>
      </c>
      <c r="W24" s="10" t="s">
        <v>31</v>
      </c>
      <c r="X24" s="10" t="s">
        <v>1710</v>
      </c>
      <c r="Y24" s="10" t="s">
        <v>33</v>
      </c>
      <c r="Z24" s="10">
        <v>46</v>
      </c>
    </row>
    <row r="25" spans="1:26" ht="15" thickTop="1" x14ac:dyDescent="0.3">
      <c r="A25" s="57"/>
      <c r="B25" s="37"/>
      <c r="C25" s="37"/>
      <c r="D25" s="38" t="s">
        <v>2766</v>
      </c>
      <c r="E25" s="39">
        <f>+SUM(E2:E24)</f>
        <v>5720300</v>
      </c>
      <c r="F25" s="37"/>
      <c r="G25" s="37"/>
      <c r="H25" s="39">
        <f>+SUM(H2:H24)</f>
        <v>5720300</v>
      </c>
      <c r="I25" s="39">
        <f>+SUM(I2:I24)</f>
        <v>2497800</v>
      </c>
      <c r="J25" s="40"/>
      <c r="K25" s="39">
        <f>+SUM(K2:K24)</f>
        <v>5396004</v>
      </c>
      <c r="L25" s="39"/>
      <c r="M25" s="39">
        <f>+SUM(M2:M24)</f>
        <v>5444930</v>
      </c>
      <c r="N25" s="39">
        <f>+SUM(N2:N24)</f>
        <v>2868692</v>
      </c>
      <c r="O25" s="41"/>
      <c r="P25" s="42"/>
      <c r="Q25" s="43">
        <f>AVERAGE(Q2:Q24)</f>
        <v>167.46971958289376</v>
      </c>
      <c r="R25" s="44"/>
      <c r="S25" s="45">
        <f>ABS(O27-O26)*100</f>
        <v>0.6788558948333856</v>
      </c>
      <c r="T25" s="37"/>
      <c r="U25" s="37"/>
      <c r="V25" s="39"/>
      <c r="W25" s="37"/>
      <c r="X25" s="37"/>
      <c r="Y25" s="37"/>
      <c r="Z25" s="37"/>
    </row>
    <row r="26" spans="1:26" x14ac:dyDescent="0.3">
      <c r="A26" s="58"/>
      <c r="B26" s="28"/>
      <c r="C26" s="28"/>
      <c r="D26" s="29"/>
      <c r="E26" s="30"/>
      <c r="F26" s="28"/>
      <c r="G26" s="28"/>
      <c r="H26" s="30"/>
      <c r="I26" s="30" t="s">
        <v>2767</v>
      </c>
      <c r="J26" s="31">
        <f>I25/H25*100</f>
        <v>43.665542017027079</v>
      </c>
      <c r="K26" s="30"/>
      <c r="L26" s="30"/>
      <c r="M26" s="30"/>
      <c r="N26" s="30" t="s">
        <v>2769</v>
      </c>
      <c r="O26" s="32">
        <f>M25/N25</f>
        <v>1.8980531893978161</v>
      </c>
      <c r="P26" s="33"/>
      <c r="Q26" s="34" t="s">
        <v>2771</v>
      </c>
      <c r="R26" s="35">
        <f>STDEV(O2:O24)</f>
        <v>0.19276217415365121</v>
      </c>
      <c r="S26" s="36"/>
      <c r="T26" s="28"/>
      <c r="U26" s="28"/>
      <c r="V26" s="30"/>
      <c r="W26" s="28"/>
      <c r="X26" s="28"/>
      <c r="Y26" s="28"/>
      <c r="Z26" s="28"/>
    </row>
    <row r="27" spans="1:26" x14ac:dyDescent="0.3">
      <c r="A27" s="59"/>
      <c r="B27" s="46"/>
      <c r="C27" s="46"/>
      <c r="D27" s="47"/>
      <c r="E27" s="48"/>
      <c r="F27" s="46"/>
      <c r="G27" s="46"/>
      <c r="H27" s="48"/>
      <c r="I27" s="48" t="s">
        <v>2768</v>
      </c>
      <c r="J27" s="49">
        <f>STDEV(J2:J24)</f>
        <v>3.9112431252702371</v>
      </c>
      <c r="K27" s="48"/>
      <c r="L27" s="48"/>
      <c r="M27" s="48"/>
      <c r="N27" s="48" t="s">
        <v>2770</v>
      </c>
      <c r="O27" s="50">
        <f>AVERAGE(O2:O24)</f>
        <v>1.9048417483461499</v>
      </c>
      <c r="P27" s="51"/>
      <c r="Q27" s="52" t="s">
        <v>2772</v>
      </c>
      <c r="R27" s="54">
        <f>AVERAGE(S2:S24)</f>
        <v>108.85934236991064</v>
      </c>
      <c r="S27" s="53" t="s">
        <v>2773</v>
      </c>
      <c r="T27" s="46">
        <f>+(R27/O27)</f>
        <v>57.148759189274443</v>
      </c>
      <c r="U27" s="46"/>
      <c r="V27" s="48"/>
      <c r="W27" s="46"/>
      <c r="X27" s="46"/>
      <c r="Y27" s="46"/>
      <c r="Z27" s="46"/>
    </row>
    <row r="30" spans="1:26" x14ac:dyDescent="0.3">
      <c r="A30" s="60" t="s">
        <v>2811</v>
      </c>
    </row>
    <row r="31" spans="1:26" x14ac:dyDescent="0.3">
      <c r="A31" s="56" t="s">
        <v>1702</v>
      </c>
      <c r="B31" s="19" t="s">
        <v>1747</v>
      </c>
      <c r="C31" s="19" t="s">
        <v>1748</v>
      </c>
      <c r="D31" s="20">
        <v>45567</v>
      </c>
      <c r="E31" s="21">
        <v>160000</v>
      </c>
      <c r="F31" s="19" t="s">
        <v>27</v>
      </c>
      <c r="G31" s="19" t="s">
        <v>28</v>
      </c>
      <c r="H31" s="21">
        <v>160000</v>
      </c>
      <c r="I31" s="21">
        <v>120800</v>
      </c>
      <c r="J31" s="22">
        <f t="shared" ref="J31:J33" si="4">I31/H31*100</f>
        <v>75.5</v>
      </c>
      <c r="K31" s="21">
        <v>246736</v>
      </c>
      <c r="L31" s="21">
        <v>11059</v>
      </c>
      <c r="M31" s="21">
        <f t="shared" ref="M31:M33" si="5">H31-L31</f>
        <v>148941</v>
      </c>
      <c r="N31" s="21">
        <v>132031</v>
      </c>
      <c r="O31" s="23">
        <f t="shared" ref="O31:O33" si="6">M31/N31</f>
        <v>1.1280759821557058</v>
      </c>
      <c r="P31" s="24">
        <v>1446</v>
      </c>
      <c r="Q31" s="25">
        <f t="shared" ref="Q31:Q33" si="7">M31/P31</f>
        <v>103.00207468879668</v>
      </c>
      <c r="R31" s="26" t="s">
        <v>1702</v>
      </c>
      <c r="S31" s="27">
        <f>ABS(O37-O31)*100</f>
        <v>112.80759821557058</v>
      </c>
      <c r="T31" s="19" t="s">
        <v>30</v>
      </c>
      <c r="U31" s="19" t="s">
        <v>31</v>
      </c>
      <c r="V31" s="21">
        <v>11059</v>
      </c>
      <c r="W31" s="19" t="s">
        <v>31</v>
      </c>
      <c r="X31" s="19" t="s">
        <v>1710</v>
      </c>
      <c r="Y31" s="19" t="s">
        <v>33</v>
      </c>
      <c r="Z31" s="19">
        <v>48</v>
      </c>
    </row>
    <row r="32" spans="1:26" x14ac:dyDescent="0.3">
      <c r="A32" s="56" t="s">
        <v>1702</v>
      </c>
      <c r="B32" s="19" t="s">
        <v>1708</v>
      </c>
      <c r="C32" s="19" t="s">
        <v>1709</v>
      </c>
      <c r="D32" s="20">
        <v>45103</v>
      </c>
      <c r="E32" s="21">
        <v>145700</v>
      </c>
      <c r="F32" s="19" t="s">
        <v>27</v>
      </c>
      <c r="G32" s="19" t="s">
        <v>28</v>
      </c>
      <c r="H32" s="21">
        <v>145700</v>
      </c>
      <c r="I32" s="21">
        <v>77900</v>
      </c>
      <c r="J32" s="22">
        <f t="shared" si="4"/>
        <v>53.466026080988328</v>
      </c>
      <c r="K32" s="21">
        <v>183939</v>
      </c>
      <c r="L32" s="21">
        <v>10457</v>
      </c>
      <c r="M32" s="21">
        <f t="shared" si="5"/>
        <v>135243</v>
      </c>
      <c r="N32" s="21">
        <v>97188</v>
      </c>
      <c r="O32" s="23">
        <f t="shared" si="6"/>
        <v>1.3915606865045067</v>
      </c>
      <c r="P32" s="24">
        <v>1218</v>
      </c>
      <c r="Q32" s="25">
        <f t="shared" si="7"/>
        <v>111.03694581280789</v>
      </c>
      <c r="R32" s="26" t="s">
        <v>1702</v>
      </c>
      <c r="S32" s="27">
        <f>ABS(O58-O32)*100</f>
        <v>139.15606865045066</v>
      </c>
      <c r="T32" s="19" t="s">
        <v>708</v>
      </c>
      <c r="U32" s="19" t="s">
        <v>36</v>
      </c>
      <c r="V32" s="21">
        <v>10457</v>
      </c>
      <c r="W32" s="19" t="s">
        <v>31</v>
      </c>
      <c r="X32" s="19" t="s">
        <v>1710</v>
      </c>
      <c r="Y32" s="19" t="s">
        <v>33</v>
      </c>
      <c r="Z32" s="19">
        <v>47</v>
      </c>
    </row>
    <row r="33" spans="1:26" x14ac:dyDescent="0.3">
      <c r="A33" s="55" t="s">
        <v>1702</v>
      </c>
      <c r="B33" s="10" t="s">
        <v>1703</v>
      </c>
      <c r="C33" s="10" t="s">
        <v>1704</v>
      </c>
      <c r="D33" s="11">
        <v>45191</v>
      </c>
      <c r="E33" s="12">
        <v>140000</v>
      </c>
      <c r="F33" s="10" t="s">
        <v>27</v>
      </c>
      <c r="G33" s="10" t="s">
        <v>28</v>
      </c>
      <c r="H33" s="12">
        <v>140000</v>
      </c>
      <c r="I33" s="12">
        <v>75400</v>
      </c>
      <c r="J33" s="13">
        <f t="shared" si="4"/>
        <v>53.857142857142861</v>
      </c>
      <c r="K33" s="12">
        <v>174524</v>
      </c>
      <c r="L33" s="12">
        <v>7171</v>
      </c>
      <c r="M33" s="12">
        <f t="shared" si="5"/>
        <v>132829</v>
      </c>
      <c r="N33" s="12">
        <v>93755</v>
      </c>
      <c r="O33" s="14">
        <f t="shared" si="6"/>
        <v>1.4167671057543598</v>
      </c>
      <c r="P33" s="15">
        <v>1008</v>
      </c>
      <c r="Q33" s="16">
        <f t="shared" si="7"/>
        <v>131.7748015873016</v>
      </c>
      <c r="R33" s="17" t="s">
        <v>1702</v>
      </c>
      <c r="S33" s="18">
        <f>ABS(O60-O33)*100</f>
        <v>141.67671057543598</v>
      </c>
      <c r="T33" s="10" t="s">
        <v>30</v>
      </c>
      <c r="U33" s="10" t="s">
        <v>36</v>
      </c>
      <c r="V33" s="12">
        <v>7171</v>
      </c>
      <c r="W33" s="10" t="s">
        <v>31</v>
      </c>
      <c r="X33" s="10" t="s">
        <v>1695</v>
      </c>
      <c r="Y33" s="10" t="s">
        <v>33</v>
      </c>
      <c r="Z33" s="10">
        <v>47</v>
      </c>
    </row>
  </sheetData>
  <sortState xmlns:xlrd2="http://schemas.microsoft.com/office/spreadsheetml/2017/richdata2" ref="A2:Z24">
    <sortCondition ref="O2:O24"/>
  </sortState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D8A4F-44F5-45BF-BD9C-CB9529E79E70}">
  <dimension ref="A1:Z5"/>
  <sheetViews>
    <sheetView zoomScaleNormal="100" workbookViewId="0">
      <selection activeCell="H22" sqref="H22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5546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ht="15" thickBot="1" x14ac:dyDescent="0.35">
      <c r="A2" s="56" t="s">
        <v>1757</v>
      </c>
      <c r="B2" s="19" t="s">
        <v>1755</v>
      </c>
      <c r="C2" s="19" t="s">
        <v>1756</v>
      </c>
      <c r="D2" s="20">
        <v>45660</v>
      </c>
      <c r="E2" s="21">
        <v>145000</v>
      </c>
      <c r="F2" s="19" t="s">
        <v>27</v>
      </c>
      <c r="G2" s="19" t="s">
        <v>28</v>
      </c>
      <c r="H2" s="21">
        <v>145000</v>
      </c>
      <c r="I2" s="21">
        <v>80800</v>
      </c>
      <c r="J2" s="22">
        <f t="shared" ref="J2" si="0">I2/H2*100</f>
        <v>55.724137931034477</v>
      </c>
      <c r="K2" s="21">
        <v>199288</v>
      </c>
      <c r="L2" s="21">
        <v>9974</v>
      </c>
      <c r="M2" s="21">
        <f t="shared" ref="M2" si="1">H2-L2</f>
        <v>135026</v>
      </c>
      <c r="N2" s="21">
        <v>99638</v>
      </c>
      <c r="O2" s="23">
        <f t="shared" ref="O2" si="2">M2/N2</f>
        <v>1.355165699833397</v>
      </c>
      <c r="P2" s="24">
        <v>1464</v>
      </c>
      <c r="Q2" s="25">
        <f t="shared" ref="Q2" si="3">M2/P2</f>
        <v>92.230874316939889</v>
      </c>
      <c r="R2" s="26" t="s">
        <v>1757</v>
      </c>
      <c r="S2" s="27">
        <f>ABS(O5-O2)*100</f>
        <v>0</v>
      </c>
      <c r="T2" s="19" t="s">
        <v>52</v>
      </c>
      <c r="U2" s="19" t="s">
        <v>31</v>
      </c>
      <c r="V2" s="21">
        <v>9974</v>
      </c>
      <c r="W2" s="19" t="s">
        <v>31</v>
      </c>
      <c r="X2" s="19" t="s">
        <v>1758</v>
      </c>
      <c r="Y2" s="19" t="s">
        <v>33</v>
      </c>
      <c r="Z2" s="19">
        <v>45</v>
      </c>
    </row>
    <row r="3" spans="1:26" ht="15" thickTop="1" x14ac:dyDescent="0.3">
      <c r="A3" s="57"/>
      <c r="B3" s="37"/>
      <c r="C3" s="37"/>
      <c r="D3" s="38" t="s">
        <v>2766</v>
      </c>
      <c r="E3" s="39">
        <f>+SUM(E2:E2)</f>
        <v>145000</v>
      </c>
      <c r="F3" s="37"/>
      <c r="G3" s="37"/>
      <c r="H3" s="39">
        <f>+SUM(H2:H2)</f>
        <v>145000</v>
      </c>
      <c r="I3" s="39">
        <f>+SUM(I2:I2)</f>
        <v>80800</v>
      </c>
      <c r="J3" s="40"/>
      <c r="K3" s="39">
        <f>+SUM(K2:K2)</f>
        <v>199288</v>
      </c>
      <c r="L3" s="39"/>
      <c r="M3" s="39">
        <f>+SUM(M2:M2)</f>
        <v>135026</v>
      </c>
      <c r="N3" s="39">
        <f>+SUM(N2:N2)</f>
        <v>99638</v>
      </c>
      <c r="O3" s="41"/>
      <c r="P3" s="42"/>
      <c r="Q3" s="43">
        <f>AVERAGE(Q2:Q2)</f>
        <v>92.230874316939889</v>
      </c>
      <c r="R3" s="44"/>
      <c r="S3" s="45">
        <f>ABS(O5-O4)*100</f>
        <v>0</v>
      </c>
      <c r="T3" s="37"/>
      <c r="U3" s="37"/>
      <c r="V3" s="39"/>
      <c r="W3" s="37"/>
      <c r="X3" s="37"/>
      <c r="Y3" s="37"/>
      <c r="Z3" s="37"/>
    </row>
    <row r="4" spans="1:26" x14ac:dyDescent="0.3">
      <c r="A4" s="58"/>
      <c r="B4" s="28"/>
      <c r="C4" s="28"/>
      <c r="D4" s="29"/>
      <c r="E4" s="30"/>
      <c r="F4" s="28"/>
      <c r="G4" s="28"/>
      <c r="H4" s="30"/>
      <c r="I4" s="30" t="s">
        <v>2767</v>
      </c>
      <c r="J4" s="31">
        <f>I3/H3*100</f>
        <v>55.724137931034477</v>
      </c>
      <c r="K4" s="30"/>
      <c r="L4" s="30"/>
      <c r="M4" s="30"/>
      <c r="N4" s="30" t="s">
        <v>2769</v>
      </c>
      <c r="O4" s="32">
        <f>M3/N3</f>
        <v>1.355165699833397</v>
      </c>
      <c r="P4" s="33"/>
      <c r="Q4" s="34" t="s">
        <v>2771</v>
      </c>
      <c r="R4" s="35" t="e">
        <f>STDEV(O2:O2)</f>
        <v>#DIV/0!</v>
      </c>
      <c r="S4" s="36"/>
      <c r="T4" s="28"/>
      <c r="U4" s="28"/>
      <c r="V4" s="30"/>
      <c r="W4" s="28"/>
      <c r="X4" s="28"/>
      <c r="Y4" s="28"/>
      <c r="Z4" s="28"/>
    </row>
    <row r="5" spans="1:26" x14ac:dyDescent="0.3">
      <c r="A5" s="59"/>
      <c r="B5" s="46"/>
      <c r="C5" s="46"/>
      <c r="D5" s="47"/>
      <c r="E5" s="48"/>
      <c r="F5" s="46"/>
      <c r="G5" s="46"/>
      <c r="H5" s="48"/>
      <c r="I5" s="48" t="s">
        <v>2768</v>
      </c>
      <c r="J5" s="49" t="e">
        <f>STDEV(J2:J2)</f>
        <v>#DIV/0!</v>
      </c>
      <c r="K5" s="48"/>
      <c r="L5" s="48"/>
      <c r="M5" s="48"/>
      <c r="N5" s="48" t="s">
        <v>2770</v>
      </c>
      <c r="O5" s="50">
        <f>AVERAGE(O2:O2)</f>
        <v>1.355165699833397</v>
      </c>
      <c r="P5" s="51"/>
      <c r="Q5" s="52" t="s">
        <v>2772</v>
      </c>
      <c r="R5" s="54">
        <f>AVERAGE(S2:S2)</f>
        <v>0</v>
      </c>
      <c r="S5" s="53" t="s">
        <v>2773</v>
      </c>
      <c r="T5" s="46">
        <f>+(R5/O5)</f>
        <v>0</v>
      </c>
      <c r="U5" s="46"/>
      <c r="V5" s="48"/>
      <c r="W5" s="46"/>
      <c r="X5" s="46"/>
      <c r="Y5" s="46"/>
      <c r="Z5" s="46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25BA-22A4-42F7-A596-819434CFE6CA}">
  <dimension ref="A1:Z33"/>
  <sheetViews>
    <sheetView zoomScaleNormal="100" workbookViewId="0">
      <selection activeCell="S13" sqref="S13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9.3320312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17.33203125" bestFit="1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5.8867187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1765</v>
      </c>
      <c r="B2" s="10" t="s">
        <v>1841</v>
      </c>
      <c r="C2" s="10" t="s">
        <v>1842</v>
      </c>
      <c r="D2" s="11">
        <v>45380</v>
      </c>
      <c r="E2" s="12">
        <v>215000</v>
      </c>
      <c r="F2" s="10" t="s">
        <v>27</v>
      </c>
      <c r="G2" s="10" t="s">
        <v>28</v>
      </c>
      <c r="H2" s="12">
        <v>215000</v>
      </c>
      <c r="I2" s="12">
        <v>106200</v>
      </c>
      <c r="J2" s="13">
        <f t="shared" ref="J2:J24" si="0">I2/H2*100</f>
        <v>49.395348837209305</v>
      </c>
      <c r="K2" s="12">
        <v>274813</v>
      </c>
      <c r="L2" s="12">
        <v>12163</v>
      </c>
      <c r="M2" s="12">
        <f t="shared" ref="M2:M24" si="1">H2-L2</f>
        <v>202837</v>
      </c>
      <c r="N2" s="12">
        <v>147971</v>
      </c>
      <c r="O2" s="14">
        <f t="shared" ref="O2:O24" si="2">M2/N2</f>
        <v>1.3707888707922498</v>
      </c>
      <c r="P2" s="15">
        <v>1566</v>
      </c>
      <c r="Q2" s="16">
        <f t="shared" ref="Q2:Q24" si="3">M2/P2</f>
        <v>129.52554278416346</v>
      </c>
      <c r="R2" s="17" t="s">
        <v>1765</v>
      </c>
      <c r="S2" s="18">
        <f>ABS(O6-O2)*100</f>
        <v>13.389158685249768</v>
      </c>
      <c r="T2" s="10" t="s">
        <v>30</v>
      </c>
      <c r="U2" s="10" t="s">
        <v>36</v>
      </c>
      <c r="V2" s="12">
        <v>10614</v>
      </c>
      <c r="W2" s="10" t="s">
        <v>31</v>
      </c>
      <c r="X2" s="10" t="s">
        <v>1766</v>
      </c>
      <c r="Y2" s="10" t="s">
        <v>33</v>
      </c>
      <c r="Z2" s="10">
        <v>51</v>
      </c>
    </row>
    <row r="3" spans="1:26" x14ac:dyDescent="0.3">
      <c r="A3" s="55" t="s">
        <v>1765</v>
      </c>
      <c r="B3" s="10" t="s">
        <v>1831</v>
      </c>
      <c r="C3" s="10" t="s">
        <v>1832</v>
      </c>
      <c r="D3" s="11">
        <v>45393</v>
      </c>
      <c r="E3" s="12">
        <v>260000</v>
      </c>
      <c r="F3" s="10" t="s">
        <v>27</v>
      </c>
      <c r="G3" s="10" t="s">
        <v>28</v>
      </c>
      <c r="H3" s="12">
        <v>260000</v>
      </c>
      <c r="I3" s="12">
        <v>136000</v>
      </c>
      <c r="J3" s="13">
        <f t="shared" si="0"/>
        <v>52.307692307692314</v>
      </c>
      <c r="K3" s="12">
        <v>321038</v>
      </c>
      <c r="L3" s="12">
        <v>12523</v>
      </c>
      <c r="M3" s="12">
        <f t="shared" si="1"/>
        <v>247477</v>
      </c>
      <c r="N3" s="12">
        <v>173811</v>
      </c>
      <c r="O3" s="14">
        <f t="shared" si="2"/>
        <v>1.4238281811853104</v>
      </c>
      <c r="P3" s="15">
        <v>2140</v>
      </c>
      <c r="Q3" s="16">
        <f t="shared" si="3"/>
        <v>115.64345794392523</v>
      </c>
      <c r="R3" s="17" t="s">
        <v>1765</v>
      </c>
      <c r="S3" s="18">
        <f>ABS(O12-O3)*100</f>
        <v>23.061789503990692</v>
      </c>
      <c r="T3" s="10" t="s">
        <v>52</v>
      </c>
      <c r="U3" s="10" t="s">
        <v>36</v>
      </c>
      <c r="V3" s="12">
        <v>9600</v>
      </c>
      <c r="W3" s="10" t="s">
        <v>31</v>
      </c>
      <c r="X3" s="10" t="s">
        <v>1766</v>
      </c>
      <c r="Y3" s="10" t="s">
        <v>33</v>
      </c>
      <c r="Z3" s="10">
        <v>51</v>
      </c>
    </row>
    <row r="4" spans="1:26" x14ac:dyDescent="0.3">
      <c r="A4" s="55" t="s">
        <v>1765</v>
      </c>
      <c r="B4" s="10" t="s">
        <v>1771</v>
      </c>
      <c r="C4" s="10" t="s">
        <v>1772</v>
      </c>
      <c r="D4" s="11">
        <v>45330</v>
      </c>
      <c r="E4" s="12">
        <v>275000</v>
      </c>
      <c r="F4" s="10" t="s">
        <v>27</v>
      </c>
      <c r="G4" s="10" t="s">
        <v>28</v>
      </c>
      <c r="H4" s="12">
        <v>275000</v>
      </c>
      <c r="I4" s="12">
        <v>126800</v>
      </c>
      <c r="J4" s="13">
        <f t="shared" si="0"/>
        <v>46.109090909090909</v>
      </c>
      <c r="K4" s="12">
        <v>333151</v>
      </c>
      <c r="L4" s="12">
        <v>9675</v>
      </c>
      <c r="M4" s="12">
        <f t="shared" si="1"/>
        <v>265325</v>
      </c>
      <c r="N4" s="12">
        <v>182240</v>
      </c>
      <c r="O4" s="14">
        <f t="shared" si="2"/>
        <v>1.45590978928885</v>
      </c>
      <c r="P4" s="15">
        <v>2046</v>
      </c>
      <c r="Q4" s="16">
        <f t="shared" si="3"/>
        <v>129.67986314760509</v>
      </c>
      <c r="R4" s="17" t="s">
        <v>1765</v>
      </c>
      <c r="S4" s="18">
        <f>ABS(O27-O4)*100</f>
        <v>19.60261798459846</v>
      </c>
      <c r="T4" s="10" t="s">
        <v>52</v>
      </c>
      <c r="U4" s="10" t="s">
        <v>36</v>
      </c>
      <c r="V4" s="12">
        <v>9675</v>
      </c>
      <c r="W4" s="10" t="s">
        <v>31</v>
      </c>
      <c r="X4" s="10" t="s">
        <v>1766</v>
      </c>
      <c r="Y4" s="10" t="s">
        <v>33</v>
      </c>
      <c r="Z4" s="10">
        <v>56</v>
      </c>
    </row>
    <row r="5" spans="1:26" x14ac:dyDescent="0.3">
      <c r="A5" s="55" t="s">
        <v>1765</v>
      </c>
      <c r="B5" s="10" t="s">
        <v>1781</v>
      </c>
      <c r="C5" s="10" t="s">
        <v>1782</v>
      </c>
      <c r="D5" s="11">
        <v>45106</v>
      </c>
      <c r="E5" s="12">
        <v>220000</v>
      </c>
      <c r="F5" s="10" t="s">
        <v>27</v>
      </c>
      <c r="G5" s="10" t="s">
        <v>28</v>
      </c>
      <c r="H5" s="12">
        <v>220000</v>
      </c>
      <c r="I5" s="12">
        <v>102600</v>
      </c>
      <c r="J5" s="13">
        <f t="shared" si="0"/>
        <v>46.63636363636364</v>
      </c>
      <c r="K5" s="12">
        <v>263033</v>
      </c>
      <c r="L5" s="12">
        <v>11141</v>
      </c>
      <c r="M5" s="12">
        <f t="shared" si="1"/>
        <v>208859</v>
      </c>
      <c r="N5" s="12">
        <v>141910</v>
      </c>
      <c r="O5" s="14">
        <f t="shared" si="2"/>
        <v>1.4717708406736665</v>
      </c>
      <c r="P5" s="15">
        <v>1811</v>
      </c>
      <c r="Q5" s="16">
        <f t="shared" si="3"/>
        <v>115.32799558255108</v>
      </c>
      <c r="R5" s="17" t="s">
        <v>1765</v>
      </c>
      <c r="S5" s="18" t="e">
        <f>ABS(#REF!-O5)*100</f>
        <v>#REF!</v>
      </c>
      <c r="T5" s="10" t="s">
        <v>708</v>
      </c>
      <c r="U5" s="10" t="s">
        <v>36</v>
      </c>
      <c r="V5" s="12">
        <v>11141</v>
      </c>
      <c r="W5" s="10" t="s">
        <v>31</v>
      </c>
      <c r="X5" s="10" t="s">
        <v>1766</v>
      </c>
      <c r="Y5" s="10" t="s">
        <v>33</v>
      </c>
      <c r="Z5" s="10">
        <v>52</v>
      </c>
    </row>
    <row r="6" spans="1:26" x14ac:dyDescent="0.3">
      <c r="A6" s="55" t="s">
        <v>1765</v>
      </c>
      <c r="B6" s="10" t="s">
        <v>1825</v>
      </c>
      <c r="C6" s="10" t="s">
        <v>1826</v>
      </c>
      <c r="D6" s="11">
        <v>45548</v>
      </c>
      <c r="E6" s="12">
        <v>270000</v>
      </c>
      <c r="F6" s="10" t="s">
        <v>27</v>
      </c>
      <c r="G6" s="10" t="s">
        <v>28</v>
      </c>
      <c r="H6" s="12">
        <v>270000</v>
      </c>
      <c r="I6" s="12">
        <v>133900</v>
      </c>
      <c r="J6" s="13">
        <f t="shared" si="0"/>
        <v>49.592592592592595</v>
      </c>
      <c r="K6" s="12">
        <v>316782</v>
      </c>
      <c r="L6" s="12">
        <v>9600</v>
      </c>
      <c r="M6" s="12">
        <f t="shared" si="1"/>
        <v>260400</v>
      </c>
      <c r="N6" s="12">
        <v>173060</v>
      </c>
      <c r="O6" s="14">
        <f t="shared" si="2"/>
        <v>1.5046804576447474</v>
      </c>
      <c r="P6" s="15">
        <v>1954</v>
      </c>
      <c r="Q6" s="16">
        <f t="shared" si="3"/>
        <v>133.26509723643807</v>
      </c>
      <c r="R6" s="17" t="s">
        <v>1765</v>
      </c>
      <c r="S6" s="18">
        <f>ABS(O18-O6)*100</f>
        <v>21.658180793035562</v>
      </c>
      <c r="T6" s="10" t="s">
        <v>52</v>
      </c>
      <c r="U6" s="10" t="s">
        <v>36</v>
      </c>
      <c r="V6" s="12">
        <v>9600</v>
      </c>
      <c r="W6" s="10" t="s">
        <v>31</v>
      </c>
      <c r="X6" s="10" t="s">
        <v>1766</v>
      </c>
      <c r="Y6" s="10" t="s">
        <v>33</v>
      </c>
      <c r="Z6" s="10">
        <v>54</v>
      </c>
    </row>
    <row r="7" spans="1:26" x14ac:dyDescent="0.3">
      <c r="A7" s="56" t="s">
        <v>1765</v>
      </c>
      <c r="B7" s="19" t="s">
        <v>1837</v>
      </c>
      <c r="C7" s="19" t="s">
        <v>1838</v>
      </c>
      <c r="D7" s="20">
        <v>45134</v>
      </c>
      <c r="E7" s="21">
        <v>261000</v>
      </c>
      <c r="F7" s="19" t="s">
        <v>27</v>
      </c>
      <c r="G7" s="19" t="s">
        <v>28</v>
      </c>
      <c r="H7" s="21">
        <v>261000</v>
      </c>
      <c r="I7" s="21">
        <v>112100</v>
      </c>
      <c r="J7" s="22">
        <f t="shared" si="0"/>
        <v>42.950191570881223</v>
      </c>
      <c r="K7" s="21">
        <v>288996</v>
      </c>
      <c r="L7" s="21">
        <v>22265</v>
      </c>
      <c r="M7" s="21">
        <f t="shared" si="1"/>
        <v>238735</v>
      </c>
      <c r="N7" s="21">
        <v>150270</v>
      </c>
      <c r="O7" s="23">
        <f t="shared" si="2"/>
        <v>1.5887069940773275</v>
      </c>
      <c r="P7" s="24">
        <v>1820</v>
      </c>
      <c r="Q7" s="25">
        <f t="shared" si="3"/>
        <v>131.17307692307693</v>
      </c>
      <c r="R7" s="26" t="s">
        <v>1765</v>
      </c>
      <c r="S7" s="27">
        <f>ABS(O13-O7)*100</f>
        <v>6.9568920790227251</v>
      </c>
      <c r="T7" s="19" t="s">
        <v>52</v>
      </c>
      <c r="U7" s="19" t="s">
        <v>36</v>
      </c>
      <c r="V7" s="21">
        <v>22265</v>
      </c>
      <c r="W7" s="19" t="s">
        <v>31</v>
      </c>
      <c r="X7" s="19" t="s">
        <v>1766</v>
      </c>
      <c r="Y7" s="19" t="s">
        <v>33</v>
      </c>
      <c r="Z7" s="19">
        <v>51</v>
      </c>
    </row>
    <row r="8" spans="1:26" x14ac:dyDescent="0.3">
      <c r="A8" s="55" t="s">
        <v>1765</v>
      </c>
      <c r="B8" s="10" t="s">
        <v>1793</v>
      </c>
      <c r="C8" s="10" t="s">
        <v>1794</v>
      </c>
      <c r="D8" s="11">
        <v>45467</v>
      </c>
      <c r="E8" s="12">
        <v>270000</v>
      </c>
      <c r="F8" s="10" t="s">
        <v>27</v>
      </c>
      <c r="G8" s="10" t="s">
        <v>28</v>
      </c>
      <c r="H8" s="12">
        <v>270000</v>
      </c>
      <c r="I8" s="12">
        <v>128500</v>
      </c>
      <c r="J8" s="13">
        <f t="shared" si="0"/>
        <v>47.592592592592595</v>
      </c>
      <c r="K8" s="12">
        <v>299104</v>
      </c>
      <c r="L8" s="12">
        <v>11061</v>
      </c>
      <c r="M8" s="12">
        <f t="shared" si="1"/>
        <v>258939</v>
      </c>
      <c r="N8" s="12">
        <v>162277</v>
      </c>
      <c r="O8" s="14">
        <f t="shared" si="2"/>
        <v>1.5956605064180382</v>
      </c>
      <c r="P8" s="15">
        <v>2060</v>
      </c>
      <c r="Q8" s="16">
        <f t="shared" si="3"/>
        <v>125.69854368932039</v>
      </c>
      <c r="R8" s="17" t="s">
        <v>1765</v>
      </c>
      <c r="S8" s="18">
        <f>ABS(O21-O8)*100</f>
        <v>23.604687393820111</v>
      </c>
      <c r="T8" s="10" t="s">
        <v>708</v>
      </c>
      <c r="U8" s="10" t="s">
        <v>36</v>
      </c>
      <c r="V8" s="12">
        <v>11061</v>
      </c>
      <c r="W8" s="10" t="s">
        <v>31</v>
      </c>
      <c r="X8" s="10" t="s">
        <v>1766</v>
      </c>
      <c r="Y8" s="10" t="s">
        <v>33</v>
      </c>
      <c r="Z8" s="10">
        <v>55</v>
      </c>
    </row>
    <row r="9" spans="1:26" x14ac:dyDescent="0.3">
      <c r="A9" s="55" t="s">
        <v>1765</v>
      </c>
      <c r="B9" s="10" t="s">
        <v>1789</v>
      </c>
      <c r="C9" s="10" t="s">
        <v>1790</v>
      </c>
      <c r="D9" s="11">
        <v>45667</v>
      </c>
      <c r="E9" s="12">
        <v>311000</v>
      </c>
      <c r="F9" s="10" t="s">
        <v>27</v>
      </c>
      <c r="G9" s="10" t="s">
        <v>28</v>
      </c>
      <c r="H9" s="12">
        <v>311000</v>
      </c>
      <c r="I9" s="12">
        <v>145900</v>
      </c>
      <c r="J9" s="13">
        <f t="shared" si="0"/>
        <v>46.913183279742768</v>
      </c>
      <c r="K9" s="12">
        <v>343715</v>
      </c>
      <c r="L9" s="12">
        <v>19882</v>
      </c>
      <c r="M9" s="12">
        <f t="shared" si="1"/>
        <v>291118</v>
      </c>
      <c r="N9" s="12">
        <v>182441</v>
      </c>
      <c r="O9" s="14">
        <f t="shared" si="2"/>
        <v>1.5956829879248633</v>
      </c>
      <c r="P9" s="15">
        <v>1952</v>
      </c>
      <c r="Q9" s="16">
        <f t="shared" si="3"/>
        <v>149.13831967213116</v>
      </c>
      <c r="R9" s="17" t="s">
        <v>1765</v>
      </c>
      <c r="S9" s="18" t="e">
        <f>ABS(#REF!-O9)*100</f>
        <v>#REF!</v>
      </c>
      <c r="T9" s="10" t="s">
        <v>52</v>
      </c>
      <c r="U9" s="10" t="s">
        <v>31</v>
      </c>
      <c r="V9" s="12">
        <v>10572</v>
      </c>
      <c r="W9" s="10" t="s">
        <v>31</v>
      </c>
      <c r="X9" s="10" t="s">
        <v>1766</v>
      </c>
      <c r="Y9" s="10" t="s">
        <v>33</v>
      </c>
      <c r="Z9" s="10">
        <v>56</v>
      </c>
    </row>
    <row r="10" spans="1:26" x14ac:dyDescent="0.3">
      <c r="A10" s="56" t="s">
        <v>1765</v>
      </c>
      <c r="B10" s="19" t="s">
        <v>1791</v>
      </c>
      <c r="C10" s="19" t="s">
        <v>1792</v>
      </c>
      <c r="D10" s="20">
        <v>45709</v>
      </c>
      <c r="E10" s="21">
        <v>285000</v>
      </c>
      <c r="F10" s="19" t="s">
        <v>27</v>
      </c>
      <c r="G10" s="19" t="s">
        <v>28</v>
      </c>
      <c r="H10" s="21">
        <v>285000</v>
      </c>
      <c r="I10" s="21">
        <v>132900</v>
      </c>
      <c r="J10" s="22">
        <f t="shared" si="0"/>
        <v>46.631578947368418</v>
      </c>
      <c r="K10" s="21">
        <v>309640</v>
      </c>
      <c r="L10" s="21">
        <v>11467</v>
      </c>
      <c r="M10" s="21">
        <f t="shared" si="1"/>
        <v>273533</v>
      </c>
      <c r="N10" s="21">
        <v>167984</v>
      </c>
      <c r="O10" s="23">
        <f t="shared" si="2"/>
        <v>1.6283276978759882</v>
      </c>
      <c r="P10" s="24">
        <v>2076</v>
      </c>
      <c r="Q10" s="25">
        <f t="shared" si="3"/>
        <v>131.75963391136801</v>
      </c>
      <c r="R10" s="26" t="s">
        <v>1765</v>
      </c>
      <c r="S10" s="27">
        <f>ABS(O24-O10)*100</f>
        <v>24.47836827429235</v>
      </c>
      <c r="T10" s="19" t="s">
        <v>708</v>
      </c>
      <c r="U10" s="19" t="s">
        <v>31</v>
      </c>
      <c r="V10" s="21">
        <v>11467</v>
      </c>
      <c r="W10" s="19" t="s">
        <v>31</v>
      </c>
      <c r="X10" s="19" t="s">
        <v>1766</v>
      </c>
      <c r="Y10" s="19" t="s">
        <v>33</v>
      </c>
      <c r="Z10" s="19">
        <v>56</v>
      </c>
    </row>
    <row r="11" spans="1:26" x14ac:dyDescent="0.3">
      <c r="A11" s="55" t="s">
        <v>1765</v>
      </c>
      <c r="B11" s="10" t="s">
        <v>1779</v>
      </c>
      <c r="C11" s="10" t="s">
        <v>1780</v>
      </c>
      <c r="D11" s="11">
        <v>45344</v>
      </c>
      <c r="E11" s="12">
        <v>224900</v>
      </c>
      <c r="F11" s="10" t="s">
        <v>27</v>
      </c>
      <c r="G11" s="10" t="s">
        <v>28</v>
      </c>
      <c r="H11" s="12">
        <v>224900</v>
      </c>
      <c r="I11" s="12">
        <v>94200</v>
      </c>
      <c r="J11" s="13">
        <f t="shared" si="0"/>
        <v>41.885282347710096</v>
      </c>
      <c r="K11" s="12">
        <v>242215</v>
      </c>
      <c r="L11" s="12">
        <v>11848</v>
      </c>
      <c r="M11" s="12">
        <f t="shared" si="1"/>
        <v>213052</v>
      </c>
      <c r="N11" s="12">
        <v>129784</v>
      </c>
      <c r="O11" s="14">
        <f t="shared" si="2"/>
        <v>1.6415891018923749</v>
      </c>
      <c r="P11" s="15">
        <v>1234</v>
      </c>
      <c r="Q11" s="16">
        <f t="shared" si="3"/>
        <v>172.6515397082658</v>
      </c>
      <c r="R11" s="17" t="s">
        <v>1765</v>
      </c>
      <c r="S11" s="18">
        <f>ABS(O30-O11)*100</f>
        <v>164.1589101892375</v>
      </c>
      <c r="T11" s="10" t="s">
        <v>30</v>
      </c>
      <c r="U11" s="10" t="s">
        <v>36</v>
      </c>
      <c r="V11" s="12">
        <v>9600</v>
      </c>
      <c r="W11" s="10" t="s">
        <v>31</v>
      </c>
      <c r="X11" s="10" t="s">
        <v>1766</v>
      </c>
      <c r="Y11" s="10" t="s">
        <v>33</v>
      </c>
      <c r="Z11" s="10">
        <v>52</v>
      </c>
    </row>
    <row r="12" spans="1:26" x14ac:dyDescent="0.3">
      <c r="A12" s="56" t="s">
        <v>1765</v>
      </c>
      <c r="B12" s="19" t="s">
        <v>1843</v>
      </c>
      <c r="C12" s="19" t="s">
        <v>1844</v>
      </c>
      <c r="D12" s="20">
        <v>45202</v>
      </c>
      <c r="E12" s="21">
        <v>290000</v>
      </c>
      <c r="F12" s="19" t="s">
        <v>27</v>
      </c>
      <c r="G12" s="19" t="s">
        <v>28</v>
      </c>
      <c r="H12" s="21">
        <v>290000</v>
      </c>
      <c r="I12" s="21">
        <v>118300</v>
      </c>
      <c r="J12" s="22">
        <f t="shared" si="0"/>
        <v>40.793103448275865</v>
      </c>
      <c r="K12" s="21">
        <v>310358</v>
      </c>
      <c r="L12" s="21">
        <v>10617</v>
      </c>
      <c r="M12" s="21">
        <f t="shared" si="1"/>
        <v>279383</v>
      </c>
      <c r="N12" s="21">
        <v>168868</v>
      </c>
      <c r="O12" s="23">
        <f t="shared" si="2"/>
        <v>1.6544460762252173</v>
      </c>
      <c r="P12" s="24">
        <v>2122</v>
      </c>
      <c r="Q12" s="25">
        <f t="shared" si="3"/>
        <v>131.6602262016965</v>
      </c>
      <c r="R12" s="26" t="s">
        <v>1765</v>
      </c>
      <c r="S12" s="27">
        <f>ABS(O15-O12)*100</f>
        <v>2.7148389266464346</v>
      </c>
      <c r="T12" s="19" t="s">
        <v>52</v>
      </c>
      <c r="U12" s="19" t="s">
        <v>36</v>
      </c>
      <c r="V12" s="21">
        <v>10617</v>
      </c>
      <c r="W12" s="19" t="s">
        <v>31</v>
      </c>
      <c r="X12" s="19" t="s">
        <v>1766</v>
      </c>
      <c r="Y12" s="19" t="s">
        <v>33</v>
      </c>
      <c r="Z12" s="19">
        <v>51</v>
      </c>
    </row>
    <row r="13" spans="1:26" x14ac:dyDescent="0.3">
      <c r="A13" s="56" t="s">
        <v>1765</v>
      </c>
      <c r="B13" s="19" t="s">
        <v>1767</v>
      </c>
      <c r="C13" s="19" t="s">
        <v>1768</v>
      </c>
      <c r="D13" s="20">
        <v>45191</v>
      </c>
      <c r="E13" s="21">
        <v>227500</v>
      </c>
      <c r="F13" s="19" t="s">
        <v>27</v>
      </c>
      <c r="G13" s="19" t="s">
        <v>28</v>
      </c>
      <c r="H13" s="21">
        <v>227500</v>
      </c>
      <c r="I13" s="21">
        <v>94200</v>
      </c>
      <c r="J13" s="22">
        <f t="shared" si="0"/>
        <v>41.406593406593409</v>
      </c>
      <c r="K13" s="21">
        <v>242747</v>
      </c>
      <c r="L13" s="21">
        <v>10896</v>
      </c>
      <c r="M13" s="21">
        <f t="shared" si="1"/>
        <v>216604</v>
      </c>
      <c r="N13" s="21">
        <v>130620</v>
      </c>
      <c r="O13" s="23">
        <f t="shared" si="2"/>
        <v>1.6582759148675548</v>
      </c>
      <c r="P13" s="24">
        <v>1234</v>
      </c>
      <c r="Q13" s="25">
        <f t="shared" si="3"/>
        <v>175.52998379254458</v>
      </c>
      <c r="R13" s="26" t="s">
        <v>1765</v>
      </c>
      <c r="S13" s="27">
        <f>ABS(O38-O13)*100</f>
        <v>165.82759148675547</v>
      </c>
      <c r="T13" s="19" t="s">
        <v>30</v>
      </c>
      <c r="U13" s="19" t="s">
        <v>36</v>
      </c>
      <c r="V13" s="21">
        <v>10896</v>
      </c>
      <c r="W13" s="19" t="s">
        <v>31</v>
      </c>
      <c r="X13" s="19" t="s">
        <v>1766</v>
      </c>
      <c r="Y13" s="19" t="s">
        <v>33</v>
      </c>
      <c r="Z13" s="19">
        <v>52</v>
      </c>
    </row>
    <row r="14" spans="1:26" x14ac:dyDescent="0.3">
      <c r="A14" s="56" t="s">
        <v>1765</v>
      </c>
      <c r="B14" s="19" t="s">
        <v>1827</v>
      </c>
      <c r="C14" s="19" t="s">
        <v>1828</v>
      </c>
      <c r="D14" s="20">
        <v>45385</v>
      </c>
      <c r="E14" s="21">
        <v>260000</v>
      </c>
      <c r="F14" s="19" t="s">
        <v>27</v>
      </c>
      <c r="G14" s="19" t="s">
        <v>28</v>
      </c>
      <c r="H14" s="21">
        <v>260000</v>
      </c>
      <c r="I14" s="21">
        <v>119000</v>
      </c>
      <c r="J14" s="22">
        <f t="shared" si="0"/>
        <v>45.769230769230766</v>
      </c>
      <c r="K14" s="21">
        <v>275976</v>
      </c>
      <c r="L14" s="21">
        <v>9600</v>
      </c>
      <c r="M14" s="21">
        <f t="shared" si="1"/>
        <v>250400</v>
      </c>
      <c r="N14" s="21">
        <v>150070</v>
      </c>
      <c r="O14" s="23">
        <f t="shared" si="2"/>
        <v>1.6685546744852402</v>
      </c>
      <c r="P14" s="24">
        <v>1965</v>
      </c>
      <c r="Q14" s="25">
        <f t="shared" si="3"/>
        <v>127.43002544529261</v>
      </c>
      <c r="R14" s="26" t="s">
        <v>1765</v>
      </c>
      <c r="S14" s="27" t="e">
        <f>ABS(#REF!-O14)*100</f>
        <v>#REF!</v>
      </c>
      <c r="T14" s="19" t="s">
        <v>708</v>
      </c>
      <c r="U14" s="19" t="s">
        <v>36</v>
      </c>
      <c r="V14" s="21">
        <v>9600</v>
      </c>
      <c r="W14" s="19" t="s">
        <v>31</v>
      </c>
      <c r="X14" s="19" t="s">
        <v>1766</v>
      </c>
      <c r="Y14" s="19" t="s">
        <v>33</v>
      </c>
      <c r="Z14" s="19">
        <v>54</v>
      </c>
    </row>
    <row r="15" spans="1:26" x14ac:dyDescent="0.3">
      <c r="A15" s="56" t="s">
        <v>1765</v>
      </c>
      <c r="B15" s="19" t="s">
        <v>1829</v>
      </c>
      <c r="C15" s="19" t="s">
        <v>1830</v>
      </c>
      <c r="D15" s="20">
        <v>45483</v>
      </c>
      <c r="E15" s="21">
        <v>265000</v>
      </c>
      <c r="F15" s="19" t="s">
        <v>27</v>
      </c>
      <c r="G15" s="19" t="s">
        <v>28</v>
      </c>
      <c r="H15" s="21">
        <v>265000</v>
      </c>
      <c r="I15" s="21">
        <v>118800</v>
      </c>
      <c r="J15" s="22">
        <f t="shared" si="0"/>
        <v>44.830188679245282</v>
      </c>
      <c r="K15" s="21">
        <v>279177</v>
      </c>
      <c r="L15" s="21">
        <v>9776</v>
      </c>
      <c r="M15" s="21">
        <f t="shared" si="1"/>
        <v>255224</v>
      </c>
      <c r="N15" s="21">
        <v>151775</v>
      </c>
      <c r="O15" s="23">
        <f t="shared" si="2"/>
        <v>1.6815944654916817</v>
      </c>
      <c r="P15" s="24">
        <v>1566</v>
      </c>
      <c r="Q15" s="25">
        <f t="shared" si="3"/>
        <v>162.97828863346103</v>
      </c>
      <c r="R15" s="26" t="s">
        <v>1765</v>
      </c>
      <c r="S15" s="27" t="e">
        <f>ABS(#REF!-O15)*100</f>
        <v>#REF!</v>
      </c>
      <c r="T15" s="19" t="s">
        <v>30</v>
      </c>
      <c r="U15" s="19" t="s">
        <v>36</v>
      </c>
      <c r="V15" s="21">
        <v>9776</v>
      </c>
      <c r="W15" s="19" t="s">
        <v>31</v>
      </c>
      <c r="X15" s="19" t="s">
        <v>1766</v>
      </c>
      <c r="Y15" s="19" t="s">
        <v>33</v>
      </c>
      <c r="Z15" s="19">
        <v>52</v>
      </c>
    </row>
    <row r="16" spans="1:26" x14ac:dyDescent="0.3">
      <c r="A16" s="56" t="s">
        <v>1765</v>
      </c>
      <c r="B16" s="19" t="s">
        <v>1769</v>
      </c>
      <c r="C16" s="19" t="s">
        <v>1770</v>
      </c>
      <c r="D16" s="20">
        <v>45086</v>
      </c>
      <c r="E16" s="21">
        <v>287500</v>
      </c>
      <c r="F16" s="19" t="s">
        <v>27</v>
      </c>
      <c r="G16" s="19" t="s">
        <v>28</v>
      </c>
      <c r="H16" s="21">
        <v>287500</v>
      </c>
      <c r="I16" s="21">
        <v>115900</v>
      </c>
      <c r="J16" s="22">
        <f t="shared" si="0"/>
        <v>40.313043478260866</v>
      </c>
      <c r="K16" s="21">
        <v>301860</v>
      </c>
      <c r="L16" s="21">
        <v>12899</v>
      </c>
      <c r="M16" s="21">
        <f t="shared" si="1"/>
        <v>274601</v>
      </c>
      <c r="N16" s="21">
        <v>162794</v>
      </c>
      <c r="O16" s="23">
        <f t="shared" si="2"/>
        <v>1.6868004963327887</v>
      </c>
      <c r="P16" s="24">
        <v>1808</v>
      </c>
      <c r="Q16" s="25">
        <f t="shared" si="3"/>
        <v>151.88108407079645</v>
      </c>
      <c r="R16" s="26" t="s">
        <v>1765</v>
      </c>
      <c r="S16" s="27">
        <f>ABS(O40-O16)*100</f>
        <v>168.68004963327888</v>
      </c>
      <c r="T16" s="19" t="s">
        <v>52</v>
      </c>
      <c r="U16" s="19" t="s">
        <v>36</v>
      </c>
      <c r="V16" s="21">
        <v>9680</v>
      </c>
      <c r="W16" s="19" t="s">
        <v>31</v>
      </c>
      <c r="X16" s="19" t="s">
        <v>1766</v>
      </c>
      <c r="Y16" s="19" t="s">
        <v>33</v>
      </c>
      <c r="Z16" s="19">
        <v>56</v>
      </c>
    </row>
    <row r="17" spans="1:26" x14ac:dyDescent="0.3">
      <c r="A17" s="56" t="s">
        <v>1765</v>
      </c>
      <c r="B17" s="19" t="s">
        <v>1785</v>
      </c>
      <c r="C17" s="19" t="s">
        <v>1786</v>
      </c>
      <c r="D17" s="20">
        <v>45301</v>
      </c>
      <c r="E17" s="21">
        <v>295000</v>
      </c>
      <c r="F17" s="19" t="s">
        <v>27</v>
      </c>
      <c r="G17" s="19" t="s">
        <v>28</v>
      </c>
      <c r="H17" s="21">
        <v>295000</v>
      </c>
      <c r="I17" s="21">
        <v>115900</v>
      </c>
      <c r="J17" s="22">
        <f t="shared" si="0"/>
        <v>39.288135593220339</v>
      </c>
      <c r="K17" s="21">
        <v>304049</v>
      </c>
      <c r="L17" s="21">
        <v>11218</v>
      </c>
      <c r="M17" s="21">
        <f t="shared" si="1"/>
        <v>283782</v>
      </c>
      <c r="N17" s="21">
        <v>164975</v>
      </c>
      <c r="O17" s="23">
        <f t="shared" si="2"/>
        <v>1.7201515381118351</v>
      </c>
      <c r="P17" s="24">
        <v>1782</v>
      </c>
      <c r="Q17" s="25">
        <f t="shared" si="3"/>
        <v>159.24915824915826</v>
      </c>
      <c r="R17" s="26" t="s">
        <v>1765</v>
      </c>
      <c r="S17" s="27">
        <f>ABS(O33-O17)*100</f>
        <v>39.190990367556246</v>
      </c>
      <c r="T17" s="19" t="s">
        <v>52</v>
      </c>
      <c r="U17" s="19" t="s">
        <v>36</v>
      </c>
      <c r="V17" s="21">
        <v>9600</v>
      </c>
      <c r="W17" s="19" t="s">
        <v>31</v>
      </c>
      <c r="X17" s="19" t="s">
        <v>1766</v>
      </c>
      <c r="Y17" s="19" t="s">
        <v>33</v>
      </c>
      <c r="Z17" s="19">
        <v>57</v>
      </c>
    </row>
    <row r="18" spans="1:26" x14ac:dyDescent="0.3">
      <c r="A18" s="56" t="s">
        <v>1765</v>
      </c>
      <c r="B18" s="19" t="s">
        <v>1783</v>
      </c>
      <c r="C18" s="19" t="s">
        <v>1784</v>
      </c>
      <c r="D18" s="20">
        <v>45545</v>
      </c>
      <c r="E18" s="21">
        <v>310000</v>
      </c>
      <c r="F18" s="19" t="s">
        <v>27</v>
      </c>
      <c r="G18" s="19" t="s">
        <v>28</v>
      </c>
      <c r="H18" s="21">
        <v>310000</v>
      </c>
      <c r="I18" s="21">
        <v>134400</v>
      </c>
      <c r="J18" s="22">
        <f t="shared" si="0"/>
        <v>43.354838709677416</v>
      </c>
      <c r="K18" s="21">
        <v>319257</v>
      </c>
      <c r="L18" s="21">
        <v>13547</v>
      </c>
      <c r="M18" s="21">
        <f t="shared" si="1"/>
        <v>296453</v>
      </c>
      <c r="N18" s="21">
        <v>172230</v>
      </c>
      <c r="O18" s="23">
        <f t="shared" si="2"/>
        <v>1.7212622655751031</v>
      </c>
      <c r="P18" s="24">
        <v>1879</v>
      </c>
      <c r="Q18" s="25">
        <f t="shared" si="3"/>
        <v>157.77168706758914</v>
      </c>
      <c r="R18" s="26" t="s">
        <v>1765</v>
      </c>
      <c r="S18" s="27">
        <f>ABS(O35-O18)*100</f>
        <v>172.12622655751031</v>
      </c>
      <c r="T18" s="19" t="s">
        <v>52</v>
      </c>
      <c r="U18" s="19" t="s">
        <v>36</v>
      </c>
      <c r="V18" s="21">
        <v>9600</v>
      </c>
      <c r="W18" s="19" t="s">
        <v>31</v>
      </c>
      <c r="X18" s="19" t="s">
        <v>1766</v>
      </c>
      <c r="Y18" s="19" t="s">
        <v>33</v>
      </c>
      <c r="Z18" s="19">
        <v>52</v>
      </c>
    </row>
    <row r="19" spans="1:26" x14ac:dyDescent="0.3">
      <c r="A19" s="55" t="s">
        <v>1765</v>
      </c>
      <c r="B19" s="10" t="s">
        <v>1787</v>
      </c>
      <c r="C19" s="10" t="s">
        <v>1788</v>
      </c>
      <c r="D19" s="11">
        <v>45520</v>
      </c>
      <c r="E19" s="12">
        <v>275000</v>
      </c>
      <c r="F19" s="10" t="s">
        <v>27</v>
      </c>
      <c r="G19" s="10" t="s">
        <v>28</v>
      </c>
      <c r="H19" s="12">
        <v>275000</v>
      </c>
      <c r="I19" s="12">
        <v>117600</v>
      </c>
      <c r="J19" s="13">
        <f t="shared" si="0"/>
        <v>42.763636363636365</v>
      </c>
      <c r="K19" s="12">
        <v>277480</v>
      </c>
      <c r="L19" s="12">
        <v>11833</v>
      </c>
      <c r="M19" s="12">
        <f t="shared" si="1"/>
        <v>263167</v>
      </c>
      <c r="N19" s="12">
        <v>149660</v>
      </c>
      <c r="O19" s="14">
        <f t="shared" si="2"/>
        <v>1.7584324468795938</v>
      </c>
      <c r="P19" s="15">
        <v>1648</v>
      </c>
      <c r="Q19" s="16">
        <f t="shared" si="3"/>
        <v>159.688713592233</v>
      </c>
      <c r="R19" s="17" t="s">
        <v>1765</v>
      </c>
      <c r="S19" s="18">
        <f>ABS(O34-O19)*100</f>
        <v>175.84324468795938</v>
      </c>
      <c r="T19" s="10" t="s">
        <v>52</v>
      </c>
      <c r="U19" s="10" t="s">
        <v>36</v>
      </c>
      <c r="V19" s="12">
        <v>9600</v>
      </c>
      <c r="W19" s="10" t="s">
        <v>31</v>
      </c>
      <c r="X19" s="10" t="s">
        <v>1766</v>
      </c>
      <c r="Y19" s="10" t="s">
        <v>33</v>
      </c>
      <c r="Z19" s="10">
        <v>54</v>
      </c>
    </row>
    <row r="20" spans="1:26" x14ac:dyDescent="0.3">
      <c r="A20" s="56" t="s">
        <v>1765</v>
      </c>
      <c r="B20" s="19" t="s">
        <v>1775</v>
      </c>
      <c r="C20" s="19" t="s">
        <v>1776</v>
      </c>
      <c r="D20" s="20">
        <v>45510</v>
      </c>
      <c r="E20" s="21">
        <v>326500</v>
      </c>
      <c r="F20" s="19" t="s">
        <v>27</v>
      </c>
      <c r="G20" s="19" t="s">
        <v>28</v>
      </c>
      <c r="H20" s="21">
        <v>326500</v>
      </c>
      <c r="I20" s="21">
        <v>138200</v>
      </c>
      <c r="J20" s="22">
        <f t="shared" si="0"/>
        <v>42.32771822358346</v>
      </c>
      <c r="K20" s="21">
        <v>327020</v>
      </c>
      <c r="L20" s="21">
        <v>11326</v>
      </c>
      <c r="M20" s="21">
        <f t="shared" si="1"/>
        <v>315174</v>
      </c>
      <c r="N20" s="21">
        <v>177855</v>
      </c>
      <c r="O20" s="23">
        <f t="shared" si="2"/>
        <v>1.7720840010120604</v>
      </c>
      <c r="P20" s="24">
        <v>1954</v>
      </c>
      <c r="Q20" s="25">
        <f t="shared" si="3"/>
        <v>161.29682702149438</v>
      </c>
      <c r="R20" s="26" t="s">
        <v>1765</v>
      </c>
      <c r="S20" s="27">
        <f>ABS(O41-O20)*100</f>
        <v>177.20840010120605</v>
      </c>
      <c r="T20" s="19" t="s">
        <v>52</v>
      </c>
      <c r="U20" s="19" t="s">
        <v>36</v>
      </c>
      <c r="V20" s="21">
        <v>9602</v>
      </c>
      <c r="W20" s="19" t="s">
        <v>31</v>
      </c>
      <c r="X20" s="19" t="s">
        <v>1766</v>
      </c>
      <c r="Y20" s="19" t="s">
        <v>33</v>
      </c>
      <c r="Z20" s="19">
        <v>56</v>
      </c>
    </row>
    <row r="21" spans="1:26" x14ac:dyDescent="0.3">
      <c r="A21" s="55" t="s">
        <v>1765</v>
      </c>
      <c r="B21" s="10" t="s">
        <v>1763</v>
      </c>
      <c r="C21" s="10" t="s">
        <v>1764</v>
      </c>
      <c r="D21" s="11">
        <v>45686</v>
      </c>
      <c r="E21" s="12">
        <v>295000</v>
      </c>
      <c r="F21" s="10" t="s">
        <v>27</v>
      </c>
      <c r="G21" s="10" t="s">
        <v>28</v>
      </c>
      <c r="H21" s="12">
        <v>295000</v>
      </c>
      <c r="I21" s="12">
        <v>120900</v>
      </c>
      <c r="J21" s="13">
        <f t="shared" si="0"/>
        <v>40.983050847457626</v>
      </c>
      <c r="K21" s="12">
        <v>286258</v>
      </c>
      <c r="L21" s="12">
        <v>12613</v>
      </c>
      <c r="M21" s="12">
        <f t="shared" si="1"/>
        <v>282387</v>
      </c>
      <c r="N21" s="12">
        <v>154166</v>
      </c>
      <c r="O21" s="14">
        <f t="shared" si="2"/>
        <v>1.8317073803562394</v>
      </c>
      <c r="P21" s="15">
        <v>1613</v>
      </c>
      <c r="Q21" s="16">
        <f t="shared" si="3"/>
        <v>175.06943583384998</v>
      </c>
      <c r="R21" s="17" t="s">
        <v>1765</v>
      </c>
      <c r="S21" s="18">
        <f>ABS(O47-O21)*100</f>
        <v>183.17073803562394</v>
      </c>
      <c r="T21" s="10" t="s">
        <v>52</v>
      </c>
      <c r="U21" s="10" t="s">
        <v>31</v>
      </c>
      <c r="V21" s="12">
        <v>12613</v>
      </c>
      <c r="W21" s="10" t="s">
        <v>31</v>
      </c>
      <c r="X21" s="10" t="s">
        <v>1766</v>
      </c>
      <c r="Y21" s="10" t="s">
        <v>33</v>
      </c>
      <c r="Z21" s="10">
        <v>52</v>
      </c>
    </row>
    <row r="22" spans="1:26" x14ac:dyDescent="0.3">
      <c r="A22" s="56" t="s">
        <v>1765</v>
      </c>
      <c r="B22" s="19" t="s">
        <v>1777</v>
      </c>
      <c r="C22" s="19" t="s">
        <v>1778</v>
      </c>
      <c r="D22" s="20">
        <v>45435</v>
      </c>
      <c r="E22" s="21">
        <v>288000</v>
      </c>
      <c r="F22" s="19" t="s">
        <v>27</v>
      </c>
      <c r="G22" s="19" t="s">
        <v>28</v>
      </c>
      <c r="H22" s="21">
        <v>288000</v>
      </c>
      <c r="I22" s="21">
        <v>117900</v>
      </c>
      <c r="J22" s="22">
        <f t="shared" si="0"/>
        <v>40.9375</v>
      </c>
      <c r="K22" s="21">
        <v>279024</v>
      </c>
      <c r="L22" s="21">
        <v>9600</v>
      </c>
      <c r="M22" s="21">
        <f t="shared" si="1"/>
        <v>278400</v>
      </c>
      <c r="N22" s="21">
        <v>151788</v>
      </c>
      <c r="O22" s="23">
        <f t="shared" si="2"/>
        <v>1.8341370859356472</v>
      </c>
      <c r="P22" s="24">
        <v>1675</v>
      </c>
      <c r="Q22" s="25">
        <f t="shared" si="3"/>
        <v>166.20895522388059</v>
      </c>
      <c r="R22" s="26" t="s">
        <v>1765</v>
      </c>
      <c r="S22" s="27">
        <f>ABS(O42-O22)*100</f>
        <v>183.41370859356471</v>
      </c>
      <c r="T22" s="19" t="s">
        <v>52</v>
      </c>
      <c r="U22" s="19" t="s">
        <v>36</v>
      </c>
      <c r="V22" s="21">
        <v>9600</v>
      </c>
      <c r="W22" s="19" t="s">
        <v>31</v>
      </c>
      <c r="X22" s="19" t="s">
        <v>1766</v>
      </c>
      <c r="Y22" s="19" t="s">
        <v>33</v>
      </c>
      <c r="Z22" s="19">
        <v>54</v>
      </c>
    </row>
    <row r="23" spans="1:26" x14ac:dyDescent="0.3">
      <c r="A23" s="56" t="s">
        <v>1765</v>
      </c>
      <c r="B23" s="19" t="s">
        <v>1835</v>
      </c>
      <c r="C23" s="19" t="s">
        <v>1836</v>
      </c>
      <c r="D23" s="20">
        <v>45737</v>
      </c>
      <c r="E23" s="21">
        <v>267500</v>
      </c>
      <c r="F23" s="19" t="s">
        <v>27</v>
      </c>
      <c r="G23" s="19" t="s">
        <v>28</v>
      </c>
      <c r="H23" s="21">
        <v>267500</v>
      </c>
      <c r="I23" s="21">
        <v>110700</v>
      </c>
      <c r="J23" s="22">
        <f t="shared" si="0"/>
        <v>41.383177570093459</v>
      </c>
      <c r="K23" s="21">
        <v>256150</v>
      </c>
      <c r="L23" s="21">
        <v>10525</v>
      </c>
      <c r="M23" s="21">
        <f t="shared" si="1"/>
        <v>256975</v>
      </c>
      <c r="N23" s="21">
        <v>138380</v>
      </c>
      <c r="O23" s="23">
        <f t="shared" si="2"/>
        <v>1.8570241364359013</v>
      </c>
      <c r="P23" s="24">
        <v>1811</v>
      </c>
      <c r="Q23" s="25">
        <f t="shared" si="3"/>
        <v>141.8967421314191</v>
      </c>
      <c r="R23" s="26" t="s">
        <v>1765</v>
      </c>
      <c r="S23" s="27">
        <f>ABS(O28-O23)*100</f>
        <v>185.70241364359012</v>
      </c>
      <c r="T23" s="19" t="s">
        <v>708</v>
      </c>
      <c r="U23" s="19" t="s">
        <v>31</v>
      </c>
      <c r="V23" s="21">
        <v>10525</v>
      </c>
      <c r="W23" s="19" t="s">
        <v>31</v>
      </c>
      <c r="X23" s="19" t="s">
        <v>1766</v>
      </c>
      <c r="Y23" s="19" t="s">
        <v>33</v>
      </c>
      <c r="Z23" s="19">
        <v>51</v>
      </c>
    </row>
    <row r="24" spans="1:26" ht="15" thickBot="1" x14ac:dyDescent="0.35">
      <c r="A24" s="55" t="s">
        <v>1765</v>
      </c>
      <c r="B24" s="10" t="s">
        <v>1839</v>
      </c>
      <c r="C24" s="10" t="s">
        <v>1840</v>
      </c>
      <c r="D24" s="11">
        <v>45201</v>
      </c>
      <c r="E24" s="12">
        <v>250000</v>
      </c>
      <c r="F24" s="10" t="s">
        <v>27</v>
      </c>
      <c r="G24" s="10" t="s">
        <v>28</v>
      </c>
      <c r="H24" s="12">
        <v>250000</v>
      </c>
      <c r="I24" s="12">
        <v>92200</v>
      </c>
      <c r="J24" s="13">
        <f t="shared" si="0"/>
        <v>36.880000000000003</v>
      </c>
      <c r="K24" s="12">
        <v>237461</v>
      </c>
      <c r="L24" s="12">
        <v>10607</v>
      </c>
      <c r="M24" s="12">
        <f t="shared" si="1"/>
        <v>239393</v>
      </c>
      <c r="N24" s="12">
        <v>127805</v>
      </c>
      <c r="O24" s="14">
        <f t="shared" si="2"/>
        <v>1.8731113806189117</v>
      </c>
      <c r="P24" s="15">
        <v>1244</v>
      </c>
      <c r="Q24" s="16">
        <f t="shared" si="3"/>
        <v>192.43810289389069</v>
      </c>
      <c r="R24" s="17" t="s">
        <v>1765</v>
      </c>
      <c r="S24" s="18">
        <f>ABS(O27-O24)*100</f>
        <v>22.117541148407717</v>
      </c>
      <c r="T24" s="10" t="s">
        <v>30</v>
      </c>
      <c r="U24" s="10" t="s">
        <v>36</v>
      </c>
      <c r="V24" s="12">
        <v>10607</v>
      </c>
      <c r="W24" s="10" t="s">
        <v>31</v>
      </c>
      <c r="X24" s="10" t="s">
        <v>1766</v>
      </c>
      <c r="Y24" s="10" t="s">
        <v>33</v>
      </c>
      <c r="Z24" s="10">
        <v>51</v>
      </c>
    </row>
    <row r="25" spans="1:26" ht="15" thickTop="1" x14ac:dyDescent="0.3">
      <c r="A25" s="57"/>
      <c r="B25" s="37"/>
      <c r="C25" s="37"/>
      <c r="D25" s="38" t="s">
        <v>2766</v>
      </c>
      <c r="E25" s="39">
        <f>+SUM(E2:E24)</f>
        <v>6228900</v>
      </c>
      <c r="F25" s="37"/>
      <c r="G25" s="37"/>
      <c r="H25" s="39">
        <f>+SUM(H2:H24)</f>
        <v>6228900</v>
      </c>
      <c r="I25" s="39">
        <f>+SUM(I2:I24)</f>
        <v>2733100</v>
      </c>
      <c r="J25" s="40"/>
      <c r="K25" s="39">
        <f>+SUM(K2:K24)</f>
        <v>6689304</v>
      </c>
      <c r="L25" s="39"/>
      <c r="M25" s="39">
        <f>+SUM(M2:M24)</f>
        <v>5952218</v>
      </c>
      <c r="N25" s="39">
        <f>+SUM(N2:N24)</f>
        <v>3612734</v>
      </c>
      <c r="O25" s="41"/>
      <c r="P25" s="42"/>
      <c r="Q25" s="43">
        <f>AVERAGE(Q2:Q24)</f>
        <v>147.69401307635439</v>
      </c>
      <c r="R25" s="44"/>
      <c r="S25" s="45">
        <f>ABS(O27-O26)*100</f>
        <v>0.43698876021227573</v>
      </c>
      <c r="T25" s="37"/>
      <c r="U25" s="37"/>
      <c r="V25" s="39"/>
      <c r="W25" s="37"/>
      <c r="X25" s="37"/>
      <c r="Y25" s="37"/>
      <c r="Z25" s="37"/>
    </row>
    <row r="26" spans="1:26" x14ac:dyDescent="0.3">
      <c r="A26" s="58"/>
      <c r="B26" s="28"/>
      <c r="C26" s="28"/>
      <c r="D26" s="29"/>
      <c r="E26" s="30"/>
      <c r="F26" s="28"/>
      <c r="G26" s="28"/>
      <c r="H26" s="30"/>
      <c r="I26" s="30" t="s">
        <v>2767</v>
      </c>
      <c r="J26" s="31">
        <f>I25/H25*100</f>
        <v>43.877731220600744</v>
      </c>
      <c r="K26" s="30"/>
      <c r="L26" s="30"/>
      <c r="M26" s="30"/>
      <c r="N26" s="30" t="s">
        <v>2769</v>
      </c>
      <c r="O26" s="32">
        <f>M25/N25</f>
        <v>1.6475660815327118</v>
      </c>
      <c r="P26" s="33"/>
      <c r="Q26" s="34" t="s">
        <v>2771</v>
      </c>
      <c r="R26" s="35">
        <f>STDEV(O2:O24)</f>
        <v>0.13960814098180016</v>
      </c>
      <c r="S26" s="36"/>
      <c r="T26" s="28"/>
      <c r="U26" s="28"/>
      <c r="V26" s="30"/>
      <c r="W26" s="28"/>
      <c r="X26" s="28"/>
      <c r="Y26" s="28"/>
      <c r="Z26" s="28"/>
    </row>
    <row r="27" spans="1:26" x14ac:dyDescent="0.3">
      <c r="A27" s="59"/>
      <c r="B27" s="46"/>
      <c r="C27" s="46"/>
      <c r="D27" s="47"/>
      <c r="E27" s="48"/>
      <c r="F27" s="46"/>
      <c r="G27" s="46"/>
      <c r="H27" s="48"/>
      <c r="I27" s="48" t="s">
        <v>2768</v>
      </c>
      <c r="J27" s="49">
        <f>STDEV(J2:J24)</f>
        <v>3.7661490500569079</v>
      </c>
      <c r="K27" s="48"/>
      <c r="L27" s="48"/>
      <c r="M27" s="48"/>
      <c r="N27" s="48" t="s">
        <v>2770</v>
      </c>
      <c r="O27" s="50">
        <f>AVERAGE(O2:O24)</f>
        <v>1.6519359691348345</v>
      </c>
      <c r="P27" s="51"/>
      <c r="Q27" s="52" t="s">
        <v>2772</v>
      </c>
      <c r="R27" s="54" t="e">
        <f>AVERAGE(S2:S24)</f>
        <v>#REF!</v>
      </c>
      <c r="S27" s="53" t="s">
        <v>2773</v>
      </c>
      <c r="T27" s="46" t="e">
        <f>+(R27/O27)</f>
        <v>#REF!</v>
      </c>
      <c r="U27" s="46"/>
      <c r="V27" s="48"/>
      <c r="W27" s="46"/>
      <c r="X27" s="46"/>
      <c r="Y27" s="46"/>
      <c r="Z27" s="46"/>
    </row>
    <row r="30" spans="1:26" x14ac:dyDescent="0.3">
      <c r="A30" s="60" t="s">
        <v>2811</v>
      </c>
    </row>
    <row r="31" spans="1:26" x14ac:dyDescent="0.3">
      <c r="A31" s="56" t="s">
        <v>1765</v>
      </c>
      <c r="B31" s="19" t="s">
        <v>1789</v>
      </c>
      <c r="C31" s="19" t="s">
        <v>1790</v>
      </c>
      <c r="D31" s="20">
        <v>45497</v>
      </c>
      <c r="E31" s="21">
        <v>182500</v>
      </c>
      <c r="F31" s="19" t="s">
        <v>27</v>
      </c>
      <c r="G31" s="19" t="s">
        <v>28</v>
      </c>
      <c r="H31" s="21">
        <v>182500</v>
      </c>
      <c r="I31" s="21">
        <v>145900</v>
      </c>
      <c r="J31" s="22">
        <f>I31/H31*100</f>
        <v>79.945205479452056</v>
      </c>
      <c r="K31" s="21">
        <v>343715</v>
      </c>
      <c r="L31" s="21">
        <v>19882</v>
      </c>
      <c r="M31" s="21">
        <f>H31-L31</f>
        <v>162618</v>
      </c>
      <c r="N31" s="21">
        <v>182441</v>
      </c>
      <c r="O31" s="23">
        <f>M31/N31</f>
        <v>0.89134569532067898</v>
      </c>
      <c r="P31" s="24">
        <v>1952</v>
      </c>
      <c r="Q31" s="25">
        <f>M31/P31</f>
        <v>83.308401639344268</v>
      </c>
      <c r="R31" s="26" t="s">
        <v>1765</v>
      </c>
      <c r="S31" s="27">
        <f>ABS(O46-O31)*100</f>
        <v>89.1345695320679</v>
      </c>
      <c r="T31" s="19" t="s">
        <v>52</v>
      </c>
      <c r="U31" s="19" t="s">
        <v>36</v>
      </c>
      <c r="V31" s="21">
        <v>10572</v>
      </c>
      <c r="W31" s="19" t="s">
        <v>31</v>
      </c>
      <c r="X31" s="19" t="s">
        <v>1766</v>
      </c>
      <c r="Y31" s="19" t="s">
        <v>33</v>
      </c>
      <c r="Z31" s="19">
        <v>56</v>
      </c>
    </row>
    <row r="32" spans="1:26" x14ac:dyDescent="0.3">
      <c r="A32" s="55" t="s">
        <v>1765</v>
      </c>
      <c r="B32" s="10" t="s">
        <v>1833</v>
      </c>
      <c r="C32" s="10" t="s">
        <v>1834</v>
      </c>
      <c r="D32" s="11">
        <v>45349</v>
      </c>
      <c r="E32" s="12">
        <v>267000</v>
      </c>
      <c r="F32" s="10" t="s">
        <v>27</v>
      </c>
      <c r="G32" s="10" t="s">
        <v>28</v>
      </c>
      <c r="H32" s="12">
        <v>267000</v>
      </c>
      <c r="I32" s="12">
        <v>90800</v>
      </c>
      <c r="J32" s="13">
        <f>I32/H32*100</f>
        <v>34.007490636704119</v>
      </c>
      <c r="K32" s="12">
        <v>234104</v>
      </c>
      <c r="L32" s="12">
        <v>9600</v>
      </c>
      <c r="M32" s="12">
        <f>H32-L32</f>
        <v>257400</v>
      </c>
      <c r="N32" s="12">
        <v>126481</v>
      </c>
      <c r="O32" s="14">
        <f>M32/N32</f>
        <v>2.03508827412813</v>
      </c>
      <c r="P32" s="15">
        <v>1244</v>
      </c>
      <c r="Q32" s="16">
        <f>M32/P32</f>
        <v>206.91318327974275</v>
      </c>
      <c r="R32" s="17" t="s">
        <v>1765</v>
      </c>
      <c r="S32" s="18">
        <f>ABS(O40-O32)*100</f>
        <v>203.50882741281299</v>
      </c>
      <c r="T32" s="10" t="s">
        <v>30</v>
      </c>
      <c r="U32" s="10" t="s">
        <v>36</v>
      </c>
      <c r="V32" s="12">
        <v>9600</v>
      </c>
      <c r="W32" s="10" t="s">
        <v>31</v>
      </c>
      <c r="X32" s="10" t="s">
        <v>1766</v>
      </c>
      <c r="Y32" s="10" t="s">
        <v>33</v>
      </c>
      <c r="Z32" s="10">
        <v>51</v>
      </c>
    </row>
    <row r="33" spans="1:26" x14ac:dyDescent="0.3">
      <c r="A33" s="55" t="s">
        <v>1765</v>
      </c>
      <c r="B33" s="10" t="s">
        <v>1773</v>
      </c>
      <c r="C33" s="10" t="s">
        <v>1774</v>
      </c>
      <c r="D33" s="11">
        <v>45639</v>
      </c>
      <c r="E33" s="12">
        <v>300000</v>
      </c>
      <c r="F33" s="10" t="s">
        <v>27</v>
      </c>
      <c r="G33" s="10" t="s">
        <v>28</v>
      </c>
      <c r="H33" s="12">
        <v>300000</v>
      </c>
      <c r="I33" s="12">
        <v>109600</v>
      </c>
      <c r="J33" s="13">
        <f>I33/H33*100</f>
        <v>36.533333333333331</v>
      </c>
      <c r="K33" s="12">
        <v>253657</v>
      </c>
      <c r="L33" s="12">
        <v>9600</v>
      </c>
      <c r="M33" s="12">
        <f>H33-L33</f>
        <v>290400</v>
      </c>
      <c r="N33" s="12">
        <v>137496</v>
      </c>
      <c r="O33" s="14">
        <f>M33/N33</f>
        <v>2.1120614417873975</v>
      </c>
      <c r="P33" s="15">
        <v>1810</v>
      </c>
      <c r="Q33" s="16">
        <f>M33/P33</f>
        <v>160.44198895027625</v>
      </c>
      <c r="R33" s="17" t="s">
        <v>1765</v>
      </c>
      <c r="S33" s="18">
        <f>ABS(O57-O33)*100</f>
        <v>211.20614417873975</v>
      </c>
      <c r="T33" s="10" t="s">
        <v>708</v>
      </c>
      <c r="U33" s="10" t="s">
        <v>31</v>
      </c>
      <c r="V33" s="12">
        <v>9600</v>
      </c>
      <c r="W33" s="10" t="s">
        <v>31</v>
      </c>
      <c r="X33" s="10" t="s">
        <v>1766</v>
      </c>
      <c r="Y33" s="10" t="s">
        <v>33</v>
      </c>
      <c r="Z33" s="10">
        <v>52</v>
      </c>
    </row>
  </sheetData>
  <sortState xmlns:xlrd2="http://schemas.microsoft.com/office/spreadsheetml/2017/richdata2" ref="A2:Z24">
    <sortCondition ref="O2:O24"/>
  </sortState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AAFB2-372B-4910-836C-1D80F17C51A5}">
  <dimension ref="A1:Z25"/>
  <sheetViews>
    <sheetView zoomScaleNormal="100" workbookViewId="0">
      <selection activeCell="A23" sqref="A23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17.33203125" bestFit="1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1761</v>
      </c>
      <c r="B2" s="10" t="s">
        <v>1801</v>
      </c>
      <c r="C2" s="10" t="s">
        <v>1802</v>
      </c>
      <c r="D2" s="11">
        <v>45132</v>
      </c>
      <c r="E2" s="12">
        <v>178000</v>
      </c>
      <c r="F2" s="10" t="s">
        <v>27</v>
      </c>
      <c r="G2" s="10" t="s">
        <v>28</v>
      </c>
      <c r="H2" s="12">
        <v>178000</v>
      </c>
      <c r="I2" s="12">
        <v>90100</v>
      </c>
      <c r="J2" s="13">
        <f t="shared" ref="J2:J15" si="0">I2/H2*100</f>
        <v>50.617977528089888</v>
      </c>
      <c r="K2" s="12">
        <v>241140</v>
      </c>
      <c r="L2" s="12">
        <v>26170</v>
      </c>
      <c r="M2" s="12">
        <f t="shared" ref="M2:M15" si="1">H2-L2</f>
        <v>151830</v>
      </c>
      <c r="N2" s="12">
        <v>122840</v>
      </c>
      <c r="O2" s="14">
        <f t="shared" ref="O2:O15" si="2">M2/N2</f>
        <v>1.2359980462390101</v>
      </c>
      <c r="P2" s="15">
        <v>2062</v>
      </c>
      <c r="Q2" s="16">
        <f t="shared" ref="Q2:Q15" si="3">M2/P2</f>
        <v>73.632395732298733</v>
      </c>
      <c r="R2" s="17" t="s">
        <v>1761</v>
      </c>
      <c r="S2" s="18" t="e">
        <f>ABS(#REF!-O2)*100</f>
        <v>#REF!</v>
      </c>
      <c r="T2" s="10" t="s">
        <v>52</v>
      </c>
      <c r="U2" s="10" t="s">
        <v>36</v>
      </c>
      <c r="V2" s="12">
        <v>26170</v>
      </c>
      <c r="W2" s="10" t="s">
        <v>31</v>
      </c>
      <c r="X2" s="10" t="s">
        <v>1762</v>
      </c>
      <c r="Y2" s="10" t="s">
        <v>33</v>
      </c>
      <c r="Z2" s="10">
        <v>43</v>
      </c>
    </row>
    <row r="3" spans="1:26" x14ac:dyDescent="0.3">
      <c r="A3" s="56" t="s">
        <v>1761</v>
      </c>
      <c r="B3" s="19" t="s">
        <v>1807</v>
      </c>
      <c r="C3" s="19" t="s">
        <v>1808</v>
      </c>
      <c r="D3" s="20">
        <v>45092</v>
      </c>
      <c r="E3" s="21">
        <v>105000</v>
      </c>
      <c r="F3" s="19" t="s">
        <v>27</v>
      </c>
      <c r="G3" s="19" t="s">
        <v>28</v>
      </c>
      <c r="H3" s="21">
        <v>105000</v>
      </c>
      <c r="I3" s="21">
        <v>50800</v>
      </c>
      <c r="J3" s="22">
        <f t="shared" si="0"/>
        <v>48.38095238095238</v>
      </c>
      <c r="K3" s="21">
        <v>134238</v>
      </c>
      <c r="L3" s="21">
        <v>11867</v>
      </c>
      <c r="M3" s="21">
        <f t="shared" si="1"/>
        <v>93133</v>
      </c>
      <c r="N3" s="21">
        <v>69926</v>
      </c>
      <c r="O3" s="23">
        <f t="shared" si="2"/>
        <v>1.3318794153819753</v>
      </c>
      <c r="P3" s="24">
        <v>912</v>
      </c>
      <c r="Q3" s="25">
        <f t="shared" si="3"/>
        <v>102.11951754385964</v>
      </c>
      <c r="R3" s="26" t="s">
        <v>1761</v>
      </c>
      <c r="S3" s="27">
        <f>ABS(O15-O3)*100</f>
        <v>83.005800551108692</v>
      </c>
      <c r="T3" s="19" t="s">
        <v>30</v>
      </c>
      <c r="U3" s="19" t="s">
        <v>36</v>
      </c>
      <c r="V3" s="21">
        <v>11867</v>
      </c>
      <c r="W3" s="19" t="s">
        <v>31</v>
      </c>
      <c r="X3" s="19" t="s">
        <v>1762</v>
      </c>
      <c r="Y3" s="19" t="s">
        <v>33</v>
      </c>
      <c r="Z3" s="19">
        <v>45</v>
      </c>
    </row>
    <row r="4" spans="1:26" x14ac:dyDescent="0.3">
      <c r="A4" s="55" t="s">
        <v>1761</v>
      </c>
      <c r="B4" s="10" t="s">
        <v>1823</v>
      </c>
      <c r="C4" s="10" t="s">
        <v>1824</v>
      </c>
      <c r="D4" s="11">
        <v>45568</v>
      </c>
      <c r="E4" s="12">
        <v>180000</v>
      </c>
      <c r="F4" s="10" t="s">
        <v>27</v>
      </c>
      <c r="G4" s="10" t="s">
        <v>28</v>
      </c>
      <c r="H4" s="12">
        <v>180000</v>
      </c>
      <c r="I4" s="12">
        <v>83200</v>
      </c>
      <c r="J4" s="13">
        <f t="shared" si="0"/>
        <v>46.222222222222221</v>
      </c>
      <c r="K4" s="12">
        <v>195296</v>
      </c>
      <c r="L4" s="12">
        <v>24587</v>
      </c>
      <c r="M4" s="12">
        <f t="shared" si="1"/>
        <v>155413</v>
      </c>
      <c r="N4" s="12">
        <v>97548</v>
      </c>
      <c r="O4" s="14">
        <f t="shared" si="2"/>
        <v>1.5931951449542789</v>
      </c>
      <c r="P4" s="15">
        <v>1188</v>
      </c>
      <c r="Q4" s="16">
        <f t="shared" si="3"/>
        <v>130.81902356902356</v>
      </c>
      <c r="R4" s="17" t="s">
        <v>1761</v>
      </c>
      <c r="S4" s="18">
        <f>ABS(O7-O4)*100</f>
        <v>8.2462887216182779</v>
      </c>
      <c r="T4" s="10" t="s">
        <v>30</v>
      </c>
      <c r="U4" s="10" t="s">
        <v>36</v>
      </c>
      <c r="V4" s="12">
        <v>24587</v>
      </c>
      <c r="W4" s="10" t="s">
        <v>31</v>
      </c>
      <c r="X4" s="10" t="s">
        <v>1762</v>
      </c>
      <c r="Y4" s="10" t="s">
        <v>33</v>
      </c>
      <c r="Z4" s="10">
        <v>45</v>
      </c>
    </row>
    <row r="5" spans="1:26" x14ac:dyDescent="0.3">
      <c r="A5" s="56" t="s">
        <v>1761</v>
      </c>
      <c r="B5" s="19" t="s">
        <v>1813</v>
      </c>
      <c r="C5" s="19" t="s">
        <v>1814</v>
      </c>
      <c r="D5" s="20">
        <v>45597</v>
      </c>
      <c r="E5" s="21">
        <v>140000</v>
      </c>
      <c r="F5" s="19" t="s">
        <v>27</v>
      </c>
      <c r="G5" s="19" t="s">
        <v>28</v>
      </c>
      <c r="H5" s="21">
        <v>140000</v>
      </c>
      <c r="I5" s="21">
        <v>66400</v>
      </c>
      <c r="J5" s="22">
        <f t="shared" si="0"/>
        <v>47.428571428571431</v>
      </c>
      <c r="K5" s="21">
        <v>151058</v>
      </c>
      <c r="L5" s="21">
        <v>12706</v>
      </c>
      <c r="M5" s="21">
        <f t="shared" si="1"/>
        <v>127294</v>
      </c>
      <c r="N5" s="21">
        <v>79058</v>
      </c>
      <c r="O5" s="23">
        <f t="shared" si="2"/>
        <v>1.6101343317564321</v>
      </c>
      <c r="P5" s="24">
        <v>1007</v>
      </c>
      <c r="Q5" s="25">
        <f t="shared" si="3"/>
        <v>126.40913604766634</v>
      </c>
      <c r="R5" s="26" t="s">
        <v>1761</v>
      </c>
      <c r="S5" s="27">
        <f>ABS(O13-O5)*100</f>
        <v>39.032191290844899</v>
      </c>
      <c r="T5" s="19" t="s">
        <v>30</v>
      </c>
      <c r="U5" s="19" t="s">
        <v>31</v>
      </c>
      <c r="V5" s="21">
        <v>12706</v>
      </c>
      <c r="W5" s="19" t="s">
        <v>31</v>
      </c>
      <c r="X5" s="19" t="s">
        <v>1762</v>
      </c>
      <c r="Y5" s="19" t="s">
        <v>33</v>
      </c>
      <c r="Z5" s="19">
        <v>47</v>
      </c>
    </row>
    <row r="6" spans="1:26" x14ac:dyDescent="0.3">
      <c r="A6" s="55" t="s">
        <v>1761</v>
      </c>
      <c r="B6" s="10" t="s">
        <v>1759</v>
      </c>
      <c r="C6" s="10" t="s">
        <v>1760</v>
      </c>
      <c r="D6" s="11">
        <v>45366</v>
      </c>
      <c r="E6" s="12">
        <v>333000</v>
      </c>
      <c r="F6" s="10" t="s">
        <v>27</v>
      </c>
      <c r="G6" s="10" t="s">
        <v>28</v>
      </c>
      <c r="H6" s="12">
        <v>333000</v>
      </c>
      <c r="I6" s="12">
        <v>99800</v>
      </c>
      <c r="J6" s="13">
        <f t="shared" si="0"/>
        <v>29.969969969969966</v>
      </c>
      <c r="K6" s="12">
        <v>347618</v>
      </c>
      <c r="L6" s="12">
        <v>38465</v>
      </c>
      <c r="M6" s="12">
        <f t="shared" si="1"/>
        <v>294535</v>
      </c>
      <c r="N6" s="12">
        <v>176658</v>
      </c>
      <c r="O6" s="14">
        <f t="shared" si="2"/>
        <v>1.6672610354470219</v>
      </c>
      <c r="P6" s="15">
        <v>2599</v>
      </c>
      <c r="Q6" s="16">
        <f t="shared" si="3"/>
        <v>113.326279338207</v>
      </c>
      <c r="R6" s="17" t="s">
        <v>1761</v>
      </c>
      <c r="S6" s="18">
        <f>ABS(O23-O6)*100</f>
        <v>84.1829937653185</v>
      </c>
      <c r="T6" s="10" t="s">
        <v>30</v>
      </c>
      <c r="U6" s="10" t="s">
        <v>36</v>
      </c>
      <c r="V6" s="12">
        <v>18683</v>
      </c>
      <c r="W6" s="10" t="s">
        <v>31</v>
      </c>
      <c r="X6" s="10" t="s">
        <v>1762</v>
      </c>
      <c r="Y6" s="10" t="s">
        <v>33</v>
      </c>
      <c r="Z6" s="10">
        <v>51</v>
      </c>
    </row>
    <row r="7" spans="1:26" x14ac:dyDescent="0.3">
      <c r="A7" s="56" t="s">
        <v>1761</v>
      </c>
      <c r="B7" s="19" t="s">
        <v>1811</v>
      </c>
      <c r="C7" s="19" t="s">
        <v>1812</v>
      </c>
      <c r="D7" s="20">
        <v>45615</v>
      </c>
      <c r="E7" s="21">
        <v>140000</v>
      </c>
      <c r="F7" s="19" t="s">
        <v>27</v>
      </c>
      <c r="G7" s="19" t="s">
        <v>28</v>
      </c>
      <c r="H7" s="21">
        <v>140000</v>
      </c>
      <c r="I7" s="21">
        <v>65200</v>
      </c>
      <c r="J7" s="22">
        <f t="shared" si="0"/>
        <v>46.571428571428569</v>
      </c>
      <c r="K7" s="21">
        <v>145694</v>
      </c>
      <c r="L7" s="21">
        <v>11658</v>
      </c>
      <c r="M7" s="21">
        <f t="shared" si="1"/>
        <v>128342</v>
      </c>
      <c r="N7" s="21">
        <v>76592</v>
      </c>
      <c r="O7" s="23">
        <f t="shared" si="2"/>
        <v>1.6756580321704617</v>
      </c>
      <c r="P7" s="24">
        <v>1001</v>
      </c>
      <c r="Q7" s="25">
        <f t="shared" si="3"/>
        <v>128.21378621378622</v>
      </c>
      <c r="R7" s="26" t="s">
        <v>1761</v>
      </c>
      <c r="S7" s="27" t="e">
        <f>ABS(#REF!-O7)*100</f>
        <v>#REF!</v>
      </c>
      <c r="T7" s="19" t="s">
        <v>30</v>
      </c>
      <c r="U7" s="19" t="s">
        <v>31</v>
      </c>
      <c r="V7" s="21">
        <v>9428</v>
      </c>
      <c r="W7" s="19" t="s">
        <v>31</v>
      </c>
      <c r="X7" s="19" t="s">
        <v>1762</v>
      </c>
      <c r="Y7" s="19" t="s">
        <v>33</v>
      </c>
      <c r="Z7" s="19">
        <v>47</v>
      </c>
    </row>
    <row r="8" spans="1:26" x14ac:dyDescent="0.3">
      <c r="A8" s="56" t="s">
        <v>1761</v>
      </c>
      <c r="B8" s="19" t="s">
        <v>1821</v>
      </c>
      <c r="C8" s="19" t="s">
        <v>1822</v>
      </c>
      <c r="D8" s="20">
        <v>45474</v>
      </c>
      <c r="E8" s="21">
        <v>129000</v>
      </c>
      <c r="F8" s="19" t="s">
        <v>27</v>
      </c>
      <c r="G8" s="19" t="s">
        <v>28</v>
      </c>
      <c r="H8" s="21">
        <v>129000</v>
      </c>
      <c r="I8" s="21">
        <v>56300</v>
      </c>
      <c r="J8" s="22">
        <f t="shared" si="0"/>
        <v>43.643410852713174</v>
      </c>
      <c r="K8" s="21">
        <v>128947</v>
      </c>
      <c r="L8" s="21">
        <v>10040</v>
      </c>
      <c r="M8" s="21">
        <f t="shared" si="1"/>
        <v>118960</v>
      </c>
      <c r="N8" s="21">
        <v>67946</v>
      </c>
      <c r="O8" s="23">
        <f t="shared" si="2"/>
        <v>1.7508021075560003</v>
      </c>
      <c r="P8" s="24">
        <v>1001</v>
      </c>
      <c r="Q8" s="25">
        <f t="shared" si="3"/>
        <v>118.84115884115884</v>
      </c>
      <c r="R8" s="26" t="s">
        <v>1761</v>
      </c>
      <c r="S8" s="27">
        <f>ABS(O12-O8)*100</f>
        <v>15.147863168126063</v>
      </c>
      <c r="T8" s="19" t="s">
        <v>30</v>
      </c>
      <c r="U8" s="19" t="s">
        <v>36</v>
      </c>
      <c r="V8" s="21">
        <v>8116</v>
      </c>
      <c r="W8" s="19" t="s">
        <v>31</v>
      </c>
      <c r="X8" s="19" t="s">
        <v>1762</v>
      </c>
      <c r="Y8" s="19" t="s">
        <v>33</v>
      </c>
      <c r="Z8" s="19">
        <v>48</v>
      </c>
    </row>
    <row r="9" spans="1:26" x14ac:dyDescent="0.3">
      <c r="A9" s="55" t="s">
        <v>1761</v>
      </c>
      <c r="B9" s="10" t="s">
        <v>1809</v>
      </c>
      <c r="C9" s="10" t="s">
        <v>1810</v>
      </c>
      <c r="D9" s="11">
        <v>45623</v>
      </c>
      <c r="E9" s="12">
        <v>130900</v>
      </c>
      <c r="F9" s="10" t="s">
        <v>27</v>
      </c>
      <c r="G9" s="10" t="s">
        <v>28</v>
      </c>
      <c r="H9" s="12">
        <v>130900</v>
      </c>
      <c r="I9" s="12">
        <v>56000</v>
      </c>
      <c r="J9" s="13">
        <f t="shared" si="0"/>
        <v>42.780748663101605</v>
      </c>
      <c r="K9" s="12">
        <v>128573</v>
      </c>
      <c r="L9" s="12">
        <v>9428</v>
      </c>
      <c r="M9" s="12">
        <f t="shared" si="1"/>
        <v>121472</v>
      </c>
      <c r="N9" s="12">
        <v>68082</v>
      </c>
      <c r="O9" s="14">
        <f t="shared" si="2"/>
        <v>1.7842014041890661</v>
      </c>
      <c r="P9" s="15">
        <v>1008</v>
      </c>
      <c r="Q9" s="16">
        <f t="shared" si="3"/>
        <v>120.50793650793651</v>
      </c>
      <c r="R9" s="17" t="s">
        <v>1761</v>
      </c>
      <c r="S9" s="18">
        <f>ABS(O18-O9)*100</f>
        <v>3.9734881004721334</v>
      </c>
      <c r="T9" s="10" t="s">
        <v>30</v>
      </c>
      <c r="U9" s="10" t="s">
        <v>31</v>
      </c>
      <c r="V9" s="12">
        <v>9428</v>
      </c>
      <c r="W9" s="10" t="s">
        <v>31</v>
      </c>
      <c r="X9" s="10" t="s">
        <v>1762</v>
      </c>
      <c r="Y9" s="10" t="s">
        <v>33</v>
      </c>
      <c r="Z9" s="10">
        <v>47</v>
      </c>
    </row>
    <row r="10" spans="1:26" x14ac:dyDescent="0.3">
      <c r="A10" s="55" t="s">
        <v>1761</v>
      </c>
      <c r="B10" s="10" t="s">
        <v>1795</v>
      </c>
      <c r="C10" s="10" t="s">
        <v>1796</v>
      </c>
      <c r="D10" s="11">
        <v>45224</v>
      </c>
      <c r="E10" s="12">
        <v>140000</v>
      </c>
      <c r="F10" s="10" t="s">
        <v>27</v>
      </c>
      <c r="G10" s="10" t="s">
        <v>28</v>
      </c>
      <c r="H10" s="12">
        <v>140000</v>
      </c>
      <c r="I10" s="12">
        <v>51100</v>
      </c>
      <c r="J10" s="13">
        <f t="shared" si="0"/>
        <v>36.5</v>
      </c>
      <c r="K10" s="12">
        <v>135925</v>
      </c>
      <c r="L10" s="12">
        <v>11313</v>
      </c>
      <c r="M10" s="12">
        <f t="shared" si="1"/>
        <v>128687</v>
      </c>
      <c r="N10" s="12">
        <v>71206</v>
      </c>
      <c r="O10" s="14">
        <f t="shared" si="2"/>
        <v>1.8072493890964245</v>
      </c>
      <c r="P10" s="15">
        <v>912</v>
      </c>
      <c r="Q10" s="16">
        <f t="shared" si="3"/>
        <v>141.10416666666666</v>
      </c>
      <c r="R10" s="17" t="s">
        <v>1761</v>
      </c>
      <c r="S10" s="18">
        <f>ABS(O26-O10)*100</f>
        <v>180.72493890964245</v>
      </c>
      <c r="T10" s="10" t="s">
        <v>30</v>
      </c>
      <c r="U10" s="10" t="s">
        <v>36</v>
      </c>
      <c r="V10" s="12">
        <v>11313</v>
      </c>
      <c r="W10" s="10" t="s">
        <v>31</v>
      </c>
      <c r="X10" s="10" t="s">
        <v>1762</v>
      </c>
      <c r="Y10" s="10" t="s">
        <v>33</v>
      </c>
      <c r="Z10" s="10">
        <v>45</v>
      </c>
    </row>
    <row r="11" spans="1:26" x14ac:dyDescent="0.3">
      <c r="A11" s="55" t="s">
        <v>1761</v>
      </c>
      <c r="B11" s="10" t="s">
        <v>1803</v>
      </c>
      <c r="C11" s="10" t="s">
        <v>1804</v>
      </c>
      <c r="D11" s="11">
        <v>45576</v>
      </c>
      <c r="E11" s="12">
        <v>205001</v>
      </c>
      <c r="F11" s="10" t="s">
        <v>27</v>
      </c>
      <c r="G11" s="10" t="s">
        <v>28</v>
      </c>
      <c r="H11" s="12">
        <v>205001</v>
      </c>
      <c r="I11" s="12">
        <v>86200</v>
      </c>
      <c r="J11" s="13">
        <f t="shared" si="0"/>
        <v>42.048575372803057</v>
      </c>
      <c r="K11" s="12">
        <v>199021</v>
      </c>
      <c r="L11" s="12">
        <v>25316</v>
      </c>
      <c r="M11" s="12">
        <f t="shared" si="1"/>
        <v>179685</v>
      </c>
      <c r="N11" s="12">
        <v>99260</v>
      </c>
      <c r="O11" s="14">
        <f t="shared" si="2"/>
        <v>1.8102458190610518</v>
      </c>
      <c r="P11" s="15">
        <v>1080</v>
      </c>
      <c r="Q11" s="16">
        <f t="shared" si="3"/>
        <v>166.375</v>
      </c>
      <c r="R11" s="17" t="s">
        <v>1761</v>
      </c>
      <c r="S11" s="18">
        <f>ABS(O23-O11)*100</f>
        <v>98.481472126721485</v>
      </c>
      <c r="T11" s="10" t="s">
        <v>30</v>
      </c>
      <c r="U11" s="10" t="s">
        <v>36</v>
      </c>
      <c r="V11" s="12">
        <v>25316</v>
      </c>
      <c r="W11" s="10" t="s">
        <v>31</v>
      </c>
      <c r="X11" s="10" t="s">
        <v>1762</v>
      </c>
      <c r="Y11" s="10" t="s">
        <v>33</v>
      </c>
      <c r="Z11" s="10">
        <v>45</v>
      </c>
    </row>
    <row r="12" spans="1:26" x14ac:dyDescent="0.3">
      <c r="A12" s="56" t="s">
        <v>1761</v>
      </c>
      <c r="B12" s="19" t="s">
        <v>1799</v>
      </c>
      <c r="C12" s="19" t="s">
        <v>1800</v>
      </c>
      <c r="D12" s="20">
        <v>45449</v>
      </c>
      <c r="E12" s="21">
        <v>150000</v>
      </c>
      <c r="F12" s="19" t="s">
        <v>27</v>
      </c>
      <c r="G12" s="19" t="s">
        <v>28</v>
      </c>
      <c r="H12" s="21">
        <v>150000</v>
      </c>
      <c r="I12" s="21">
        <v>60800</v>
      </c>
      <c r="J12" s="22">
        <f t="shared" si="0"/>
        <v>40.533333333333331</v>
      </c>
      <c r="K12" s="21">
        <v>138596</v>
      </c>
      <c r="L12" s="21">
        <v>7542</v>
      </c>
      <c r="M12" s="21">
        <f t="shared" si="1"/>
        <v>142458</v>
      </c>
      <c r="N12" s="21">
        <v>74888</v>
      </c>
      <c r="O12" s="23">
        <f t="shared" si="2"/>
        <v>1.9022807392372609</v>
      </c>
      <c r="P12" s="24">
        <v>1001</v>
      </c>
      <c r="Q12" s="25">
        <f t="shared" si="3"/>
        <v>142.31568431568431</v>
      </c>
      <c r="R12" s="26" t="s">
        <v>1761</v>
      </c>
      <c r="S12" s="27">
        <f>ABS(O26-O12)*100</f>
        <v>190.2280739237261</v>
      </c>
      <c r="T12" s="19" t="s">
        <v>30</v>
      </c>
      <c r="U12" s="19" t="s">
        <v>36</v>
      </c>
      <c r="V12" s="21">
        <v>7542</v>
      </c>
      <c r="W12" s="19" t="s">
        <v>31</v>
      </c>
      <c r="X12" s="19" t="s">
        <v>1762</v>
      </c>
      <c r="Y12" s="19" t="s">
        <v>33</v>
      </c>
      <c r="Z12" s="19">
        <v>47</v>
      </c>
    </row>
    <row r="13" spans="1:26" x14ac:dyDescent="0.3">
      <c r="A13" s="55" t="s">
        <v>1761</v>
      </c>
      <c r="B13" s="10" t="s">
        <v>1817</v>
      </c>
      <c r="C13" s="10" t="s">
        <v>1818</v>
      </c>
      <c r="D13" s="11">
        <v>45167</v>
      </c>
      <c r="E13" s="12">
        <v>144000</v>
      </c>
      <c r="F13" s="10" t="s">
        <v>27</v>
      </c>
      <c r="G13" s="10" t="s">
        <v>28</v>
      </c>
      <c r="H13" s="12">
        <v>144000</v>
      </c>
      <c r="I13" s="12">
        <v>50100</v>
      </c>
      <c r="J13" s="13">
        <f t="shared" si="0"/>
        <v>34.791666666666664</v>
      </c>
      <c r="K13" s="12">
        <v>126984</v>
      </c>
      <c r="L13" s="12">
        <v>8077</v>
      </c>
      <c r="M13" s="12">
        <f t="shared" si="1"/>
        <v>135923</v>
      </c>
      <c r="N13" s="12">
        <v>67946</v>
      </c>
      <c r="O13" s="14">
        <f t="shared" si="2"/>
        <v>2.000456244664881</v>
      </c>
      <c r="P13" s="15">
        <v>1001</v>
      </c>
      <c r="Q13" s="16">
        <f t="shared" si="3"/>
        <v>135.78721278721278</v>
      </c>
      <c r="R13" s="17" t="s">
        <v>1761</v>
      </c>
      <c r="S13" s="18">
        <f>ABS(O17-O13)*100</f>
        <v>28.853291927855885</v>
      </c>
      <c r="T13" s="10" t="s">
        <v>30</v>
      </c>
      <c r="U13" s="10" t="s">
        <v>36</v>
      </c>
      <c r="V13" s="12">
        <v>8077</v>
      </c>
      <c r="W13" s="10" t="s">
        <v>31</v>
      </c>
      <c r="X13" s="10" t="s">
        <v>1762</v>
      </c>
      <c r="Y13" s="10" t="s">
        <v>33</v>
      </c>
      <c r="Z13" s="10">
        <v>48</v>
      </c>
    </row>
    <row r="14" spans="1:26" x14ac:dyDescent="0.3">
      <c r="A14" s="56" t="s">
        <v>1761</v>
      </c>
      <c r="B14" s="19" t="s">
        <v>1797</v>
      </c>
      <c r="C14" s="19" t="s">
        <v>1798</v>
      </c>
      <c r="D14" s="20">
        <v>45464</v>
      </c>
      <c r="E14" s="21">
        <v>159000</v>
      </c>
      <c r="F14" s="19" t="s">
        <v>27</v>
      </c>
      <c r="G14" s="19" t="s">
        <v>28</v>
      </c>
      <c r="H14" s="21">
        <v>159000</v>
      </c>
      <c r="I14" s="21">
        <v>57000</v>
      </c>
      <c r="J14" s="22">
        <f t="shared" si="0"/>
        <v>35.849056603773583</v>
      </c>
      <c r="K14" s="21">
        <v>134903</v>
      </c>
      <c r="L14" s="21">
        <v>11313</v>
      </c>
      <c r="M14" s="21">
        <f t="shared" si="1"/>
        <v>147687</v>
      </c>
      <c r="N14" s="21">
        <v>70622</v>
      </c>
      <c r="O14" s="23">
        <f t="shared" si="2"/>
        <v>2.0912321939339016</v>
      </c>
      <c r="P14" s="24">
        <v>912</v>
      </c>
      <c r="Q14" s="25">
        <f t="shared" si="3"/>
        <v>161.9375</v>
      </c>
      <c r="R14" s="26" t="s">
        <v>1761</v>
      </c>
      <c r="S14" s="27">
        <f>ABS(O29-O14)*100</f>
        <v>209.12321939339017</v>
      </c>
      <c r="T14" s="19" t="s">
        <v>30</v>
      </c>
      <c r="U14" s="19" t="s">
        <v>36</v>
      </c>
      <c r="V14" s="21">
        <v>11313</v>
      </c>
      <c r="W14" s="19" t="s">
        <v>31</v>
      </c>
      <c r="X14" s="19" t="s">
        <v>1762</v>
      </c>
      <c r="Y14" s="19" t="s">
        <v>33</v>
      </c>
      <c r="Z14" s="19">
        <v>45</v>
      </c>
    </row>
    <row r="15" spans="1:26" ht="15" thickBot="1" x14ac:dyDescent="0.35">
      <c r="A15" s="56" t="s">
        <v>1761</v>
      </c>
      <c r="B15" s="19" t="s">
        <v>1819</v>
      </c>
      <c r="C15" s="19" t="s">
        <v>1820</v>
      </c>
      <c r="D15" s="20">
        <v>45485</v>
      </c>
      <c r="E15" s="21">
        <v>155000</v>
      </c>
      <c r="F15" s="19" t="s">
        <v>27</v>
      </c>
      <c r="G15" s="19" t="s">
        <v>28</v>
      </c>
      <c r="H15" s="21">
        <v>155000</v>
      </c>
      <c r="I15" s="21">
        <v>55300</v>
      </c>
      <c r="J15" s="22">
        <f t="shared" si="0"/>
        <v>35.677419354838705</v>
      </c>
      <c r="K15" s="21">
        <v>127012</v>
      </c>
      <c r="L15" s="21">
        <v>8105</v>
      </c>
      <c r="M15" s="21">
        <f t="shared" si="1"/>
        <v>146895</v>
      </c>
      <c r="N15" s="21">
        <v>67946</v>
      </c>
      <c r="O15" s="23">
        <f t="shared" si="2"/>
        <v>2.1619374208930622</v>
      </c>
      <c r="P15" s="24">
        <v>1001</v>
      </c>
      <c r="Q15" s="25">
        <f t="shared" si="3"/>
        <v>146.74825174825176</v>
      </c>
      <c r="R15" s="26" t="s">
        <v>1761</v>
      </c>
      <c r="S15" s="27">
        <f>ABS(O18-O15)*100</f>
        <v>41.747089770871739</v>
      </c>
      <c r="T15" s="19" t="s">
        <v>30</v>
      </c>
      <c r="U15" s="19" t="s">
        <v>36</v>
      </c>
      <c r="V15" s="21">
        <v>8105</v>
      </c>
      <c r="W15" s="19" t="s">
        <v>31</v>
      </c>
      <c r="X15" s="19" t="s">
        <v>1762</v>
      </c>
      <c r="Y15" s="19" t="s">
        <v>33</v>
      </c>
      <c r="Z15" s="19">
        <v>48</v>
      </c>
    </row>
    <row r="16" spans="1:26" ht="15" thickTop="1" x14ac:dyDescent="0.3">
      <c r="A16" s="57"/>
      <c r="B16" s="37"/>
      <c r="C16" s="37"/>
      <c r="D16" s="38" t="s">
        <v>2766</v>
      </c>
      <c r="E16" s="39">
        <f>+SUM(E2:E15)</f>
        <v>2288901</v>
      </c>
      <c r="F16" s="37"/>
      <c r="G16" s="37"/>
      <c r="H16" s="39">
        <f>+SUM(H2:H15)</f>
        <v>2288901</v>
      </c>
      <c r="I16" s="39">
        <f>+SUM(I2:I15)</f>
        <v>928300</v>
      </c>
      <c r="J16" s="40"/>
      <c r="K16" s="39">
        <f>+SUM(K2:K15)</f>
        <v>2335005</v>
      </c>
      <c r="L16" s="39"/>
      <c r="M16" s="39">
        <f>+SUM(M2:M15)</f>
        <v>2072314</v>
      </c>
      <c r="N16" s="39">
        <f>+SUM(N2:N15)</f>
        <v>1210518</v>
      </c>
      <c r="O16" s="41"/>
      <c r="P16" s="42"/>
      <c r="Q16" s="43">
        <f>AVERAGE(Q2:Q15)</f>
        <v>129.1526463794109</v>
      </c>
      <c r="R16" s="44"/>
      <c r="S16" s="45">
        <f>ABS(O18-O17)*100</f>
        <v>3.2543197798022616</v>
      </c>
      <c r="T16" s="37"/>
      <c r="U16" s="37"/>
      <c r="V16" s="39"/>
      <c r="W16" s="37"/>
      <c r="X16" s="37"/>
      <c r="Y16" s="37"/>
      <c r="Z16" s="37"/>
    </row>
    <row r="17" spans="1:26" x14ac:dyDescent="0.3">
      <c r="A17" s="58"/>
      <c r="B17" s="28"/>
      <c r="C17" s="28"/>
      <c r="D17" s="29"/>
      <c r="E17" s="30"/>
      <c r="F17" s="28"/>
      <c r="G17" s="28"/>
      <c r="H17" s="30"/>
      <c r="I17" s="30" t="s">
        <v>2767</v>
      </c>
      <c r="J17" s="31">
        <f>I16/H16*100</f>
        <v>40.556581521000687</v>
      </c>
      <c r="K17" s="30"/>
      <c r="L17" s="30"/>
      <c r="M17" s="30"/>
      <c r="N17" s="30" t="s">
        <v>2769</v>
      </c>
      <c r="O17" s="32">
        <f>M16/N16</f>
        <v>1.7119233253863222</v>
      </c>
      <c r="P17" s="33"/>
      <c r="Q17" s="34" t="s">
        <v>2771</v>
      </c>
      <c r="R17" s="35">
        <f>STDEV(O2:O15)</f>
        <v>0.25947340554725917</v>
      </c>
      <c r="S17" s="36"/>
      <c r="T17" s="28"/>
      <c r="U17" s="28"/>
      <c r="V17" s="30"/>
      <c r="W17" s="28"/>
      <c r="X17" s="28"/>
      <c r="Y17" s="28"/>
      <c r="Z17" s="28"/>
    </row>
    <row r="18" spans="1:26" x14ac:dyDescent="0.3">
      <c r="A18" s="59"/>
      <c r="B18" s="46"/>
      <c r="C18" s="46"/>
      <c r="D18" s="47"/>
      <c r="E18" s="48"/>
      <c r="F18" s="46"/>
      <c r="G18" s="46"/>
      <c r="H18" s="48"/>
      <c r="I18" s="48" t="s">
        <v>2768</v>
      </c>
      <c r="J18" s="49">
        <f>STDEV(J2:J15)</f>
        <v>6.1387832331111083</v>
      </c>
      <c r="K18" s="48"/>
      <c r="L18" s="48"/>
      <c r="M18" s="48"/>
      <c r="N18" s="48" t="s">
        <v>2770</v>
      </c>
      <c r="O18" s="50">
        <f>AVERAGE(O2:O15)</f>
        <v>1.7444665231843448</v>
      </c>
      <c r="P18" s="51"/>
      <c r="Q18" s="52" t="s">
        <v>2772</v>
      </c>
      <c r="R18" s="54" t="e">
        <f>AVERAGE(S2:S15)</f>
        <v>#REF!</v>
      </c>
      <c r="S18" s="53" t="s">
        <v>2773</v>
      </c>
      <c r="T18" s="46" t="e">
        <f>+(R18/O18)</f>
        <v>#REF!</v>
      </c>
      <c r="U18" s="46"/>
      <c r="V18" s="48"/>
      <c r="W18" s="46"/>
      <c r="X18" s="46"/>
      <c r="Y18" s="46"/>
      <c r="Z18" s="46"/>
    </row>
    <row r="22" spans="1:26" x14ac:dyDescent="0.3">
      <c r="A22" s="60" t="s">
        <v>2811</v>
      </c>
    </row>
    <row r="23" spans="1:26" x14ac:dyDescent="0.3">
      <c r="A23" s="55" t="s">
        <v>1761</v>
      </c>
      <c r="B23" s="10" t="s">
        <v>1809</v>
      </c>
      <c r="C23" s="10" t="s">
        <v>1810</v>
      </c>
      <c r="D23" s="11">
        <v>45471</v>
      </c>
      <c r="E23" s="12">
        <v>65625</v>
      </c>
      <c r="F23" s="10" t="s">
        <v>27</v>
      </c>
      <c r="G23" s="10" t="s">
        <v>28</v>
      </c>
      <c r="H23" s="12">
        <v>65625</v>
      </c>
      <c r="I23" s="12">
        <v>56000</v>
      </c>
      <c r="J23" s="13">
        <f>I23/H23*100</f>
        <v>85.333333333333343</v>
      </c>
      <c r="K23" s="12">
        <v>128573</v>
      </c>
      <c r="L23" s="12">
        <v>9428</v>
      </c>
      <c r="M23" s="12">
        <f>H23-L23</f>
        <v>56197</v>
      </c>
      <c r="N23" s="12">
        <v>68082</v>
      </c>
      <c r="O23" s="14">
        <f>M23/N23</f>
        <v>0.82543109779383683</v>
      </c>
      <c r="P23" s="15">
        <v>1008</v>
      </c>
      <c r="Q23" s="16">
        <f>M23/P23</f>
        <v>55.750992063492063</v>
      </c>
      <c r="R23" s="17" t="s">
        <v>1761</v>
      </c>
      <c r="S23" s="18">
        <f>ABS(O33-O23)*100</f>
        <v>82.543109779383684</v>
      </c>
      <c r="T23" s="10" t="s">
        <v>30</v>
      </c>
      <c r="U23" s="10" t="s">
        <v>36</v>
      </c>
      <c r="V23" s="12">
        <v>9428</v>
      </c>
      <c r="W23" s="10" t="s">
        <v>31</v>
      </c>
      <c r="X23" s="10" t="s">
        <v>1762</v>
      </c>
      <c r="Y23" s="10" t="s">
        <v>33</v>
      </c>
      <c r="Z23" s="10">
        <v>47</v>
      </c>
    </row>
    <row r="24" spans="1:26" x14ac:dyDescent="0.3">
      <c r="A24" s="55" t="s">
        <v>1761</v>
      </c>
      <c r="B24" s="10" t="s">
        <v>1815</v>
      </c>
      <c r="C24" s="10" t="s">
        <v>1816</v>
      </c>
      <c r="D24" s="11">
        <v>45125</v>
      </c>
      <c r="E24" s="12">
        <v>185000</v>
      </c>
      <c r="F24" s="10" t="s">
        <v>27</v>
      </c>
      <c r="G24" s="10" t="s">
        <v>28</v>
      </c>
      <c r="H24" s="12">
        <v>185000</v>
      </c>
      <c r="I24" s="12">
        <v>53900</v>
      </c>
      <c r="J24" s="13">
        <f>I24/H24*100</f>
        <v>29.135135135135137</v>
      </c>
      <c r="K24" s="12">
        <v>141551</v>
      </c>
      <c r="L24" s="12">
        <v>23422</v>
      </c>
      <c r="M24" s="12">
        <f>H24-L24</f>
        <v>161578</v>
      </c>
      <c r="N24" s="12">
        <v>67502</v>
      </c>
      <c r="O24" s="14">
        <f>M24/N24</f>
        <v>2.3936772243785369</v>
      </c>
      <c r="P24" s="15">
        <v>968</v>
      </c>
      <c r="Q24" s="16">
        <f>M24/P24</f>
        <v>166.9194214876033</v>
      </c>
      <c r="R24" s="17" t="s">
        <v>1761</v>
      </c>
      <c r="S24" s="18">
        <f>ABS(O31-O24)*100</f>
        <v>239.3677224378537</v>
      </c>
      <c r="T24" s="10" t="s">
        <v>147</v>
      </c>
      <c r="U24" s="10" t="s">
        <v>36</v>
      </c>
      <c r="V24" s="12">
        <v>23422</v>
      </c>
      <c r="W24" s="10" t="s">
        <v>31</v>
      </c>
      <c r="X24" s="10" t="s">
        <v>1762</v>
      </c>
      <c r="Y24" s="10" t="s">
        <v>33</v>
      </c>
      <c r="Z24" s="10">
        <v>45</v>
      </c>
    </row>
    <row r="25" spans="1:26" x14ac:dyDescent="0.3">
      <c r="A25" s="56" t="s">
        <v>1761</v>
      </c>
      <c r="B25" s="19" t="s">
        <v>1805</v>
      </c>
      <c r="C25" s="19" t="s">
        <v>1806</v>
      </c>
      <c r="D25" s="20">
        <v>45182</v>
      </c>
      <c r="E25" s="21">
        <v>220000</v>
      </c>
      <c r="F25" s="19" t="s">
        <v>27</v>
      </c>
      <c r="G25" s="19" t="s">
        <v>28</v>
      </c>
      <c r="H25" s="21">
        <v>220000</v>
      </c>
      <c r="I25" s="21">
        <v>49300</v>
      </c>
      <c r="J25" s="22">
        <f>I25/H25*100</f>
        <v>22.40909090909091</v>
      </c>
      <c r="K25" s="21">
        <v>163185</v>
      </c>
      <c r="L25" s="21">
        <v>23691</v>
      </c>
      <c r="M25" s="21">
        <f>H25-L25</f>
        <v>196309</v>
      </c>
      <c r="N25" s="21">
        <v>79710</v>
      </c>
      <c r="O25" s="23">
        <f>M25/N25</f>
        <v>2.4627901141638437</v>
      </c>
      <c r="P25" s="24">
        <v>972</v>
      </c>
      <c r="Q25" s="25">
        <f>M25/P25</f>
        <v>201.96399176954733</v>
      </c>
      <c r="R25" s="26" t="s">
        <v>1761</v>
      </c>
      <c r="S25" s="27">
        <f>ABS(O38-O25)*100</f>
        <v>246.27901141638438</v>
      </c>
      <c r="T25" s="19" t="s">
        <v>147</v>
      </c>
      <c r="U25" s="19" t="s">
        <v>36</v>
      </c>
      <c r="V25" s="21">
        <v>23691</v>
      </c>
      <c r="W25" s="19" t="s">
        <v>31</v>
      </c>
      <c r="X25" s="19" t="s">
        <v>1762</v>
      </c>
      <c r="Y25" s="19" t="s">
        <v>33</v>
      </c>
      <c r="Z25" s="19">
        <v>45</v>
      </c>
    </row>
  </sheetData>
  <sortState xmlns:xlrd2="http://schemas.microsoft.com/office/spreadsheetml/2017/richdata2" ref="A2:Z15">
    <sortCondition ref="O2:O1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3BFC-31D1-4DBB-BDAB-E78F1B8A94BD}">
  <dimension ref="A1:Z46"/>
  <sheetViews>
    <sheetView topLeftCell="A7" zoomScaleNormal="100" workbookViewId="0">
      <selection activeCell="K17" sqref="K17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441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78</v>
      </c>
      <c r="B2" s="19" t="s">
        <v>86</v>
      </c>
      <c r="C2" s="19" t="s">
        <v>87</v>
      </c>
      <c r="D2" s="20">
        <v>45580</v>
      </c>
      <c r="E2" s="21">
        <v>90000</v>
      </c>
      <c r="F2" s="19" t="s">
        <v>27</v>
      </c>
      <c r="G2" s="19" t="s">
        <v>28</v>
      </c>
      <c r="H2" s="21">
        <v>90000</v>
      </c>
      <c r="I2" s="21">
        <v>50900</v>
      </c>
      <c r="J2" s="22">
        <f t="shared" ref="J2:J32" si="0">I2/H2*100</f>
        <v>56.555555555555557</v>
      </c>
      <c r="K2" s="21">
        <v>119059</v>
      </c>
      <c r="L2" s="21">
        <v>7983</v>
      </c>
      <c r="M2" s="21">
        <f t="shared" ref="M2:M32" si="1">H2-L2</f>
        <v>82017</v>
      </c>
      <c r="N2" s="21">
        <v>55538</v>
      </c>
      <c r="O2" s="23">
        <f t="shared" ref="O2:O32" si="2">M2/N2</f>
        <v>1.4767726601606108</v>
      </c>
      <c r="P2" s="24">
        <v>728</v>
      </c>
      <c r="Q2" s="25">
        <f t="shared" ref="Q2:Q32" si="3">M2/P2</f>
        <v>112.66071428571429</v>
      </c>
      <c r="R2" s="26" t="s">
        <v>78</v>
      </c>
      <c r="S2" s="27">
        <f>ABS(O33-O2)*100</f>
        <v>147.67726601606108</v>
      </c>
      <c r="T2" s="19" t="s">
        <v>30</v>
      </c>
      <c r="U2" s="19" t="s">
        <v>31</v>
      </c>
      <c r="V2" s="21">
        <v>7983</v>
      </c>
      <c r="W2" s="19" t="s">
        <v>31</v>
      </c>
      <c r="X2" s="19" t="s">
        <v>79</v>
      </c>
      <c r="Y2" s="19" t="s">
        <v>33</v>
      </c>
      <c r="Z2" s="19">
        <v>45</v>
      </c>
    </row>
    <row r="3" spans="1:26" x14ac:dyDescent="0.3">
      <c r="A3" s="55" t="s">
        <v>78</v>
      </c>
      <c r="B3" s="10" t="s">
        <v>86</v>
      </c>
      <c r="C3" s="10" t="s">
        <v>87</v>
      </c>
      <c r="D3" s="11">
        <v>45565</v>
      </c>
      <c r="E3" s="12">
        <v>90000</v>
      </c>
      <c r="F3" s="10" t="s">
        <v>27</v>
      </c>
      <c r="G3" s="10" t="s">
        <v>28</v>
      </c>
      <c r="H3" s="12">
        <v>90000</v>
      </c>
      <c r="I3" s="12">
        <v>50900</v>
      </c>
      <c r="J3" s="13">
        <f t="shared" si="0"/>
        <v>56.555555555555557</v>
      </c>
      <c r="K3" s="12">
        <v>119059</v>
      </c>
      <c r="L3" s="12">
        <v>7983</v>
      </c>
      <c r="M3" s="12">
        <f t="shared" si="1"/>
        <v>82017</v>
      </c>
      <c r="N3" s="12">
        <v>55538</v>
      </c>
      <c r="O3" s="14">
        <f t="shared" si="2"/>
        <v>1.4767726601606108</v>
      </c>
      <c r="P3" s="15">
        <v>728</v>
      </c>
      <c r="Q3" s="16">
        <f t="shared" si="3"/>
        <v>112.66071428571429</v>
      </c>
      <c r="R3" s="17" t="s">
        <v>78</v>
      </c>
      <c r="S3" s="18">
        <f>ABS(O33-O3)*100</f>
        <v>147.67726601606108</v>
      </c>
      <c r="T3" s="10" t="s">
        <v>30</v>
      </c>
      <c r="U3" s="10" t="s">
        <v>31</v>
      </c>
      <c r="V3" s="12">
        <v>7983</v>
      </c>
      <c r="W3" s="10" t="s">
        <v>31</v>
      </c>
      <c r="X3" s="10" t="s">
        <v>79</v>
      </c>
      <c r="Y3" s="10" t="s">
        <v>33</v>
      </c>
      <c r="Z3" s="10">
        <v>45</v>
      </c>
    </row>
    <row r="4" spans="1:26" x14ac:dyDescent="0.3">
      <c r="A4" s="56" t="s">
        <v>78</v>
      </c>
      <c r="B4" s="19" t="s">
        <v>133</v>
      </c>
      <c r="C4" s="19" t="s">
        <v>134</v>
      </c>
      <c r="D4" s="20">
        <v>45376</v>
      </c>
      <c r="E4" s="21">
        <v>211000</v>
      </c>
      <c r="F4" s="19" t="s">
        <v>27</v>
      </c>
      <c r="G4" s="19" t="s">
        <v>28</v>
      </c>
      <c r="H4" s="21">
        <v>211000</v>
      </c>
      <c r="I4" s="21">
        <v>96900</v>
      </c>
      <c r="J4" s="22">
        <f t="shared" si="0"/>
        <v>45.924170616113749</v>
      </c>
      <c r="K4" s="21">
        <v>264263</v>
      </c>
      <c r="L4" s="21">
        <v>15539</v>
      </c>
      <c r="M4" s="21">
        <f t="shared" si="1"/>
        <v>195461</v>
      </c>
      <c r="N4" s="21">
        <v>124362</v>
      </c>
      <c r="O4" s="23">
        <f t="shared" si="2"/>
        <v>1.5717100078802206</v>
      </c>
      <c r="P4" s="24">
        <v>1568</v>
      </c>
      <c r="Q4" s="25">
        <f t="shared" si="3"/>
        <v>124.65625</v>
      </c>
      <c r="R4" s="26" t="s">
        <v>78</v>
      </c>
      <c r="S4" s="27">
        <f>ABS(O19-O4)*100</f>
        <v>55.531278174965792</v>
      </c>
      <c r="T4" s="19" t="s">
        <v>30</v>
      </c>
      <c r="U4" s="19" t="s">
        <v>36</v>
      </c>
      <c r="V4" s="21">
        <v>15539</v>
      </c>
      <c r="W4" s="19" t="s">
        <v>31</v>
      </c>
      <c r="X4" s="19" t="s">
        <v>79</v>
      </c>
      <c r="Y4" s="19" t="s">
        <v>33</v>
      </c>
      <c r="Z4" s="19">
        <v>41</v>
      </c>
    </row>
    <row r="5" spans="1:26" x14ac:dyDescent="0.3">
      <c r="A5" s="56" t="s">
        <v>78</v>
      </c>
      <c r="B5" s="19" t="s">
        <v>98</v>
      </c>
      <c r="C5" s="19" t="s">
        <v>99</v>
      </c>
      <c r="D5" s="20">
        <v>45702</v>
      </c>
      <c r="E5" s="21">
        <v>132500</v>
      </c>
      <c r="F5" s="19" t="s">
        <v>27</v>
      </c>
      <c r="G5" s="19" t="s">
        <v>28</v>
      </c>
      <c r="H5" s="21">
        <v>132500</v>
      </c>
      <c r="I5" s="21">
        <v>71100</v>
      </c>
      <c r="J5" s="22">
        <f t="shared" si="0"/>
        <v>53.660377358490564</v>
      </c>
      <c r="K5" s="21">
        <v>163548</v>
      </c>
      <c r="L5" s="21">
        <v>10474</v>
      </c>
      <c r="M5" s="21">
        <f t="shared" si="1"/>
        <v>122026</v>
      </c>
      <c r="N5" s="21">
        <v>76537</v>
      </c>
      <c r="O5" s="23">
        <f t="shared" si="2"/>
        <v>1.5943399924219659</v>
      </c>
      <c r="P5" s="24">
        <v>1021</v>
      </c>
      <c r="Q5" s="25">
        <f t="shared" si="3"/>
        <v>119.51616062683644</v>
      </c>
      <c r="R5" s="26" t="s">
        <v>78</v>
      </c>
      <c r="S5" s="27">
        <f>ABS(O32-O5)*100</f>
        <v>95.104207116275433</v>
      </c>
      <c r="T5" s="19" t="s">
        <v>30</v>
      </c>
      <c r="U5" s="19" t="s">
        <v>31</v>
      </c>
      <c r="V5" s="21">
        <v>10474</v>
      </c>
      <c r="W5" s="19" t="s">
        <v>31</v>
      </c>
      <c r="X5" s="19" t="s">
        <v>79</v>
      </c>
      <c r="Y5" s="19" t="s">
        <v>33</v>
      </c>
      <c r="Z5" s="19">
        <v>45</v>
      </c>
    </row>
    <row r="6" spans="1:26" x14ac:dyDescent="0.3">
      <c r="A6" s="55" t="s">
        <v>78</v>
      </c>
      <c r="B6" s="10" t="s">
        <v>96</v>
      </c>
      <c r="C6" s="10" t="s">
        <v>97</v>
      </c>
      <c r="D6" s="11">
        <v>45029</v>
      </c>
      <c r="E6" s="12">
        <v>147000</v>
      </c>
      <c r="F6" s="10" t="s">
        <v>27</v>
      </c>
      <c r="G6" s="10" t="s">
        <v>28</v>
      </c>
      <c r="H6" s="12">
        <v>147000</v>
      </c>
      <c r="I6" s="12">
        <v>62800</v>
      </c>
      <c r="J6" s="13">
        <f t="shared" si="0"/>
        <v>42.721088435374149</v>
      </c>
      <c r="K6" s="12">
        <v>175490</v>
      </c>
      <c r="L6" s="12">
        <v>9860</v>
      </c>
      <c r="M6" s="12">
        <f t="shared" si="1"/>
        <v>137140</v>
      </c>
      <c r="N6" s="12">
        <v>82815</v>
      </c>
      <c r="O6" s="14">
        <f t="shared" si="2"/>
        <v>1.6559801968242469</v>
      </c>
      <c r="P6" s="15">
        <v>1186</v>
      </c>
      <c r="Q6" s="16">
        <f t="shared" si="3"/>
        <v>115.63237774030354</v>
      </c>
      <c r="R6" s="17" t="s">
        <v>78</v>
      </c>
      <c r="S6" s="18" t="e">
        <f>ABS(#REF!-O6)*100</f>
        <v>#REF!</v>
      </c>
      <c r="T6" s="10" t="s">
        <v>30</v>
      </c>
      <c r="U6" s="10" t="s">
        <v>36</v>
      </c>
      <c r="V6" s="12">
        <v>9860</v>
      </c>
      <c r="W6" s="10" t="s">
        <v>31</v>
      </c>
      <c r="X6" s="10" t="s">
        <v>79</v>
      </c>
      <c r="Y6" s="10" t="s">
        <v>33</v>
      </c>
      <c r="Z6" s="10">
        <v>43</v>
      </c>
    </row>
    <row r="7" spans="1:26" x14ac:dyDescent="0.3">
      <c r="A7" s="56" t="s">
        <v>78</v>
      </c>
      <c r="B7" s="19" t="s">
        <v>131</v>
      </c>
      <c r="C7" s="19" t="s">
        <v>132</v>
      </c>
      <c r="D7" s="20">
        <v>45320</v>
      </c>
      <c r="E7" s="21">
        <v>160000</v>
      </c>
      <c r="F7" s="19" t="s">
        <v>27</v>
      </c>
      <c r="G7" s="19" t="s">
        <v>28</v>
      </c>
      <c r="H7" s="21">
        <v>160000</v>
      </c>
      <c r="I7" s="21">
        <v>70000</v>
      </c>
      <c r="J7" s="22">
        <f t="shared" si="0"/>
        <v>43.75</v>
      </c>
      <c r="K7" s="21">
        <v>187559</v>
      </c>
      <c r="L7" s="21">
        <v>21525</v>
      </c>
      <c r="M7" s="21">
        <f t="shared" si="1"/>
        <v>138475</v>
      </c>
      <c r="N7" s="21">
        <v>83017</v>
      </c>
      <c r="O7" s="23">
        <f t="shared" si="2"/>
        <v>1.6680318488984185</v>
      </c>
      <c r="P7" s="24">
        <v>1051</v>
      </c>
      <c r="Q7" s="25">
        <f t="shared" si="3"/>
        <v>131.75547098001903</v>
      </c>
      <c r="R7" s="26" t="s">
        <v>78</v>
      </c>
      <c r="S7" s="27">
        <f>ABS(O23-O7)*100</f>
        <v>60.721312990483398</v>
      </c>
      <c r="T7" s="19" t="s">
        <v>30</v>
      </c>
      <c r="U7" s="19" t="s">
        <v>36</v>
      </c>
      <c r="V7" s="21">
        <v>21525</v>
      </c>
      <c r="W7" s="19" t="s">
        <v>31</v>
      </c>
      <c r="X7" s="19" t="s">
        <v>79</v>
      </c>
      <c r="Y7" s="19" t="s">
        <v>33</v>
      </c>
      <c r="Z7" s="19">
        <v>45</v>
      </c>
    </row>
    <row r="8" spans="1:26" x14ac:dyDescent="0.3">
      <c r="A8" s="56" t="s">
        <v>78</v>
      </c>
      <c r="B8" s="19" t="s">
        <v>90</v>
      </c>
      <c r="C8" s="19" t="s">
        <v>91</v>
      </c>
      <c r="D8" s="20">
        <v>45049</v>
      </c>
      <c r="E8" s="21">
        <v>245000</v>
      </c>
      <c r="F8" s="19" t="s">
        <v>27</v>
      </c>
      <c r="G8" s="19" t="s">
        <v>28</v>
      </c>
      <c r="H8" s="21">
        <v>245000</v>
      </c>
      <c r="I8" s="21">
        <v>54700</v>
      </c>
      <c r="J8" s="22">
        <f t="shared" si="0"/>
        <v>22.326530612244898</v>
      </c>
      <c r="K8" s="21">
        <v>274998</v>
      </c>
      <c r="L8" s="21">
        <v>10404</v>
      </c>
      <c r="M8" s="21">
        <f t="shared" si="1"/>
        <v>234596</v>
      </c>
      <c r="N8" s="21">
        <v>132297</v>
      </c>
      <c r="O8" s="23">
        <f t="shared" si="2"/>
        <v>1.773252605879196</v>
      </c>
      <c r="P8" s="24">
        <v>1456</v>
      </c>
      <c r="Q8" s="25">
        <f t="shared" si="3"/>
        <v>161.12362637362637</v>
      </c>
      <c r="R8" s="26" t="s">
        <v>78</v>
      </c>
      <c r="S8" s="27">
        <f>ABS(O36-O8)*100</f>
        <v>177.32526058791959</v>
      </c>
      <c r="T8" s="19" t="s">
        <v>52</v>
      </c>
      <c r="U8" s="19" t="s">
        <v>36</v>
      </c>
      <c r="V8" s="21">
        <v>7960</v>
      </c>
      <c r="W8" s="19" t="s">
        <v>31</v>
      </c>
      <c r="X8" s="19" t="s">
        <v>79</v>
      </c>
      <c r="Y8" s="19" t="s">
        <v>33</v>
      </c>
      <c r="Z8" s="19">
        <v>62</v>
      </c>
    </row>
    <row r="9" spans="1:26" x14ac:dyDescent="0.3">
      <c r="A9" s="56" t="s">
        <v>78</v>
      </c>
      <c r="B9" s="19" t="s">
        <v>117</v>
      </c>
      <c r="C9" s="19" t="s">
        <v>118</v>
      </c>
      <c r="D9" s="20">
        <v>45048</v>
      </c>
      <c r="E9" s="21">
        <v>120000</v>
      </c>
      <c r="F9" s="19" t="s">
        <v>27</v>
      </c>
      <c r="G9" s="19" t="s">
        <v>28</v>
      </c>
      <c r="H9" s="21">
        <v>120000</v>
      </c>
      <c r="I9" s="21">
        <v>48300</v>
      </c>
      <c r="J9" s="22">
        <f t="shared" si="0"/>
        <v>40.25</v>
      </c>
      <c r="K9" s="21">
        <v>128970</v>
      </c>
      <c r="L9" s="21">
        <v>12028</v>
      </c>
      <c r="M9" s="21">
        <f t="shared" si="1"/>
        <v>107972</v>
      </c>
      <c r="N9" s="21">
        <v>58471</v>
      </c>
      <c r="O9" s="23">
        <f t="shared" si="2"/>
        <v>1.8465906175711035</v>
      </c>
      <c r="P9" s="24">
        <v>662</v>
      </c>
      <c r="Q9" s="25">
        <f t="shared" si="3"/>
        <v>163.09969788519638</v>
      </c>
      <c r="R9" s="26" t="s">
        <v>78</v>
      </c>
      <c r="S9" s="27" t="e">
        <f>ABS(#REF!-O9)*100</f>
        <v>#REF!</v>
      </c>
      <c r="T9" s="19" t="s">
        <v>30</v>
      </c>
      <c r="U9" s="19" t="s">
        <v>36</v>
      </c>
      <c r="V9" s="21">
        <v>12028</v>
      </c>
      <c r="W9" s="19" t="s">
        <v>31</v>
      </c>
      <c r="X9" s="19" t="s">
        <v>79</v>
      </c>
      <c r="Y9" s="19" t="s">
        <v>33</v>
      </c>
      <c r="Z9" s="19">
        <v>45</v>
      </c>
    </row>
    <row r="10" spans="1:26" x14ac:dyDescent="0.3">
      <c r="A10" s="56" t="s">
        <v>102</v>
      </c>
      <c r="B10" s="19" t="s">
        <v>111</v>
      </c>
      <c r="C10" s="19" t="s">
        <v>112</v>
      </c>
      <c r="D10" s="20">
        <v>45280</v>
      </c>
      <c r="E10" s="21">
        <v>135000</v>
      </c>
      <c r="F10" s="19" t="s">
        <v>69</v>
      </c>
      <c r="G10" s="19" t="s">
        <v>28</v>
      </c>
      <c r="H10" s="21">
        <v>135000</v>
      </c>
      <c r="I10" s="21">
        <v>57900</v>
      </c>
      <c r="J10" s="22">
        <f t="shared" si="0"/>
        <v>42.888888888888886</v>
      </c>
      <c r="K10" s="21">
        <v>141148</v>
      </c>
      <c r="L10" s="21">
        <v>10857</v>
      </c>
      <c r="M10" s="21">
        <f t="shared" si="1"/>
        <v>124143</v>
      </c>
      <c r="N10" s="21">
        <v>66305</v>
      </c>
      <c r="O10" s="23">
        <f t="shared" si="2"/>
        <v>1.8723022396501019</v>
      </c>
      <c r="P10" s="24">
        <v>748</v>
      </c>
      <c r="Q10" s="25">
        <f t="shared" si="3"/>
        <v>165.96657754010695</v>
      </c>
      <c r="R10" s="26" t="s">
        <v>102</v>
      </c>
      <c r="S10" s="27">
        <f>ABS(O13-O10)*100</f>
        <v>8.6137210687140318</v>
      </c>
      <c r="T10" s="19" t="s">
        <v>30</v>
      </c>
      <c r="U10" s="19" t="s">
        <v>36</v>
      </c>
      <c r="V10" s="21">
        <v>10857</v>
      </c>
      <c r="W10" s="19" t="s">
        <v>31</v>
      </c>
      <c r="X10" s="19" t="s">
        <v>103</v>
      </c>
      <c r="Y10" s="19" t="s">
        <v>33</v>
      </c>
      <c r="Z10" s="19">
        <v>45</v>
      </c>
    </row>
    <row r="11" spans="1:26" x14ac:dyDescent="0.3">
      <c r="A11" s="56" t="s">
        <v>78</v>
      </c>
      <c r="B11" s="19" t="s">
        <v>119</v>
      </c>
      <c r="C11" s="19" t="s">
        <v>120</v>
      </c>
      <c r="D11" s="20">
        <v>45289</v>
      </c>
      <c r="E11" s="21">
        <v>140000</v>
      </c>
      <c r="F11" s="19" t="s">
        <v>27</v>
      </c>
      <c r="G11" s="19" t="s">
        <v>28</v>
      </c>
      <c r="H11" s="21">
        <v>140000</v>
      </c>
      <c r="I11" s="21">
        <v>54600</v>
      </c>
      <c r="J11" s="22">
        <f t="shared" si="0"/>
        <v>39</v>
      </c>
      <c r="K11" s="21">
        <v>146421</v>
      </c>
      <c r="L11" s="21">
        <v>8855</v>
      </c>
      <c r="M11" s="21">
        <f t="shared" si="1"/>
        <v>131145</v>
      </c>
      <c r="N11" s="21">
        <v>68783</v>
      </c>
      <c r="O11" s="23">
        <f t="shared" si="2"/>
        <v>1.9066484451099837</v>
      </c>
      <c r="P11" s="24">
        <v>914</v>
      </c>
      <c r="Q11" s="25">
        <f t="shared" si="3"/>
        <v>143.48468271334792</v>
      </c>
      <c r="R11" s="26" t="s">
        <v>78</v>
      </c>
      <c r="S11" s="27" t="e">
        <f>ABS(#REF!-O11)*100</f>
        <v>#REF!</v>
      </c>
      <c r="T11" s="19" t="s">
        <v>43</v>
      </c>
      <c r="U11" s="19" t="s">
        <v>36</v>
      </c>
      <c r="V11" s="21">
        <v>8855</v>
      </c>
      <c r="W11" s="19" t="s">
        <v>31</v>
      </c>
      <c r="X11" s="19" t="s">
        <v>79</v>
      </c>
      <c r="Y11" s="19" t="s">
        <v>33</v>
      </c>
      <c r="Z11" s="19">
        <v>45</v>
      </c>
    </row>
    <row r="12" spans="1:26" x14ac:dyDescent="0.3">
      <c r="A12" s="56" t="s">
        <v>78</v>
      </c>
      <c r="B12" s="19" t="s">
        <v>127</v>
      </c>
      <c r="C12" s="19" t="s">
        <v>128</v>
      </c>
      <c r="D12" s="20">
        <v>45680</v>
      </c>
      <c r="E12" s="21">
        <v>180250</v>
      </c>
      <c r="F12" s="19" t="s">
        <v>27</v>
      </c>
      <c r="G12" s="19" t="s">
        <v>28</v>
      </c>
      <c r="H12" s="21">
        <v>180250</v>
      </c>
      <c r="I12" s="21">
        <v>81800</v>
      </c>
      <c r="J12" s="22">
        <f t="shared" si="0"/>
        <v>45.381414701803052</v>
      </c>
      <c r="K12" s="21">
        <v>186161</v>
      </c>
      <c r="L12" s="21">
        <v>11825</v>
      </c>
      <c r="M12" s="21">
        <f t="shared" si="1"/>
        <v>168425</v>
      </c>
      <c r="N12" s="21">
        <v>87168</v>
      </c>
      <c r="O12" s="23">
        <f t="shared" si="2"/>
        <v>1.9321884177679882</v>
      </c>
      <c r="P12" s="24">
        <v>1192</v>
      </c>
      <c r="Q12" s="25">
        <f t="shared" si="3"/>
        <v>141.29614093959731</v>
      </c>
      <c r="R12" s="26" t="s">
        <v>78</v>
      </c>
      <c r="S12" s="27">
        <f>ABS(O27-O12)*100</f>
        <v>51.861737642527707</v>
      </c>
      <c r="T12" s="19" t="s">
        <v>43</v>
      </c>
      <c r="U12" s="19" t="s">
        <v>31</v>
      </c>
      <c r="V12" s="21">
        <v>11825</v>
      </c>
      <c r="W12" s="19" t="s">
        <v>31</v>
      </c>
      <c r="X12" s="19" t="s">
        <v>79</v>
      </c>
      <c r="Y12" s="19" t="s">
        <v>33</v>
      </c>
      <c r="Z12" s="19">
        <v>45</v>
      </c>
    </row>
    <row r="13" spans="1:26" x14ac:dyDescent="0.3">
      <c r="A13" s="55" t="s">
        <v>78</v>
      </c>
      <c r="B13" s="10" t="s">
        <v>141</v>
      </c>
      <c r="C13" s="10" t="s">
        <v>142</v>
      </c>
      <c r="D13" s="11">
        <v>45043</v>
      </c>
      <c r="E13" s="12">
        <v>148000</v>
      </c>
      <c r="F13" s="10" t="s">
        <v>27</v>
      </c>
      <c r="G13" s="10" t="s">
        <v>28</v>
      </c>
      <c r="H13" s="12">
        <v>148000</v>
      </c>
      <c r="I13" s="12">
        <v>56200</v>
      </c>
      <c r="J13" s="13">
        <f t="shared" si="0"/>
        <v>37.972972972972975</v>
      </c>
      <c r="K13" s="12">
        <v>150970</v>
      </c>
      <c r="L13" s="12">
        <v>8046</v>
      </c>
      <c r="M13" s="12">
        <f t="shared" si="1"/>
        <v>139954</v>
      </c>
      <c r="N13" s="12">
        <v>71462</v>
      </c>
      <c r="O13" s="14">
        <f t="shared" si="2"/>
        <v>1.9584394503372422</v>
      </c>
      <c r="P13" s="15">
        <v>910</v>
      </c>
      <c r="Q13" s="16">
        <f t="shared" si="3"/>
        <v>153.79560439560439</v>
      </c>
      <c r="R13" s="17" t="s">
        <v>78</v>
      </c>
      <c r="S13" s="18">
        <f>ABS(O19-O13)*100</f>
        <v>16.858333929263637</v>
      </c>
      <c r="T13" s="10" t="s">
        <v>43</v>
      </c>
      <c r="U13" s="10" t="s">
        <v>36</v>
      </c>
      <c r="V13" s="12">
        <v>8046</v>
      </c>
      <c r="W13" s="10" t="s">
        <v>31</v>
      </c>
      <c r="X13" s="10" t="s">
        <v>79</v>
      </c>
      <c r="Y13" s="10" t="s">
        <v>33</v>
      </c>
      <c r="Z13" s="10">
        <v>45</v>
      </c>
    </row>
    <row r="14" spans="1:26" x14ac:dyDescent="0.3">
      <c r="A14" s="55" t="s">
        <v>102</v>
      </c>
      <c r="B14" s="10" t="s">
        <v>104</v>
      </c>
      <c r="C14" s="10" t="s">
        <v>105</v>
      </c>
      <c r="D14" s="11">
        <v>45121</v>
      </c>
      <c r="E14" s="12">
        <v>145000</v>
      </c>
      <c r="F14" s="10" t="s">
        <v>27</v>
      </c>
      <c r="G14" s="10" t="s">
        <v>28</v>
      </c>
      <c r="H14" s="12">
        <v>145000</v>
      </c>
      <c r="I14" s="12">
        <v>59900</v>
      </c>
      <c r="J14" s="13">
        <f t="shared" si="0"/>
        <v>41.310344827586206</v>
      </c>
      <c r="K14" s="12">
        <v>144581</v>
      </c>
      <c r="L14" s="12">
        <v>8693</v>
      </c>
      <c r="M14" s="12">
        <f t="shared" si="1"/>
        <v>136307</v>
      </c>
      <c r="N14" s="12">
        <v>69154</v>
      </c>
      <c r="O14" s="14">
        <f t="shared" si="2"/>
        <v>1.9710645805014895</v>
      </c>
      <c r="P14" s="15">
        <v>921</v>
      </c>
      <c r="Q14" s="16">
        <f t="shared" si="3"/>
        <v>147.99891422366991</v>
      </c>
      <c r="R14" s="17" t="s">
        <v>102</v>
      </c>
      <c r="S14" s="18">
        <f>ABS(O18-O14)*100</f>
        <v>13.513039777459145</v>
      </c>
      <c r="T14" s="10" t="s">
        <v>43</v>
      </c>
      <c r="U14" s="10" t="s">
        <v>36</v>
      </c>
      <c r="V14" s="12">
        <v>7763</v>
      </c>
      <c r="W14" s="10" t="s">
        <v>31</v>
      </c>
      <c r="X14" s="10" t="s">
        <v>103</v>
      </c>
      <c r="Y14" s="10" t="s">
        <v>33</v>
      </c>
      <c r="Z14" s="10">
        <v>45</v>
      </c>
    </row>
    <row r="15" spans="1:26" x14ac:dyDescent="0.3">
      <c r="A15" s="55" t="s">
        <v>78</v>
      </c>
      <c r="B15" s="10" t="s">
        <v>121</v>
      </c>
      <c r="C15" s="10" t="s">
        <v>122</v>
      </c>
      <c r="D15" s="11">
        <v>45313</v>
      </c>
      <c r="E15" s="12">
        <v>161000</v>
      </c>
      <c r="F15" s="10" t="s">
        <v>27</v>
      </c>
      <c r="G15" s="10" t="s">
        <v>28</v>
      </c>
      <c r="H15" s="12">
        <v>161000</v>
      </c>
      <c r="I15" s="12">
        <v>58100</v>
      </c>
      <c r="J15" s="13">
        <f t="shared" si="0"/>
        <v>36.086956521739133</v>
      </c>
      <c r="K15" s="12">
        <v>155521</v>
      </c>
      <c r="L15" s="12">
        <v>10591</v>
      </c>
      <c r="M15" s="12">
        <f t="shared" si="1"/>
        <v>150409</v>
      </c>
      <c r="N15" s="12">
        <v>72465</v>
      </c>
      <c r="O15" s="14">
        <f t="shared" si="2"/>
        <v>2.0756089146484511</v>
      </c>
      <c r="P15" s="15">
        <v>957</v>
      </c>
      <c r="Q15" s="16">
        <f t="shared" si="3"/>
        <v>157.16718913270637</v>
      </c>
      <c r="R15" s="17" t="s">
        <v>78</v>
      </c>
      <c r="S15" s="18" t="e">
        <f>ABS(#REF!-O15)*100</f>
        <v>#REF!</v>
      </c>
      <c r="T15" s="10" t="s">
        <v>43</v>
      </c>
      <c r="U15" s="10" t="s">
        <v>36</v>
      </c>
      <c r="V15" s="12">
        <v>10591</v>
      </c>
      <c r="W15" s="10" t="s">
        <v>31</v>
      </c>
      <c r="X15" s="10" t="s">
        <v>79</v>
      </c>
      <c r="Y15" s="10" t="s">
        <v>33</v>
      </c>
      <c r="Z15" s="10">
        <v>45</v>
      </c>
    </row>
    <row r="16" spans="1:26" x14ac:dyDescent="0.3">
      <c r="A16" s="55" t="s">
        <v>78</v>
      </c>
      <c r="B16" s="10" t="s">
        <v>88</v>
      </c>
      <c r="C16" s="10" t="s">
        <v>89</v>
      </c>
      <c r="D16" s="11">
        <v>45720</v>
      </c>
      <c r="E16" s="12">
        <v>129000</v>
      </c>
      <c r="F16" s="10" t="s">
        <v>27</v>
      </c>
      <c r="G16" s="10" t="s">
        <v>28</v>
      </c>
      <c r="H16" s="12">
        <v>129000</v>
      </c>
      <c r="I16" s="12">
        <v>53200</v>
      </c>
      <c r="J16" s="13">
        <f t="shared" si="0"/>
        <v>41.240310077519382</v>
      </c>
      <c r="K16" s="12">
        <v>124229</v>
      </c>
      <c r="L16" s="12">
        <v>7983</v>
      </c>
      <c r="M16" s="12">
        <f t="shared" si="1"/>
        <v>121017</v>
      </c>
      <c r="N16" s="12">
        <v>58123</v>
      </c>
      <c r="O16" s="14">
        <f t="shared" si="2"/>
        <v>2.082084544844554</v>
      </c>
      <c r="P16" s="15">
        <v>728</v>
      </c>
      <c r="Q16" s="16">
        <f t="shared" si="3"/>
        <v>166.23214285714286</v>
      </c>
      <c r="R16" s="17" t="s">
        <v>78</v>
      </c>
      <c r="S16" s="18">
        <f>ABS(O41-O16)*100</f>
        <v>60.567262018242609</v>
      </c>
      <c r="T16" s="10" t="s">
        <v>30</v>
      </c>
      <c r="U16" s="10" t="s">
        <v>31</v>
      </c>
      <c r="V16" s="12">
        <v>7983</v>
      </c>
      <c r="W16" s="10" t="s">
        <v>31</v>
      </c>
      <c r="X16" s="10" t="s">
        <v>79</v>
      </c>
      <c r="Y16" s="10" t="s">
        <v>33</v>
      </c>
      <c r="Z16" s="10">
        <v>45</v>
      </c>
    </row>
    <row r="17" spans="1:26" x14ac:dyDescent="0.3">
      <c r="A17" s="55" t="s">
        <v>78</v>
      </c>
      <c r="B17" s="10" t="s">
        <v>129</v>
      </c>
      <c r="C17" s="10" t="s">
        <v>130</v>
      </c>
      <c r="D17" s="11">
        <v>45734</v>
      </c>
      <c r="E17" s="12">
        <v>172000</v>
      </c>
      <c r="F17" s="10" t="s">
        <v>27</v>
      </c>
      <c r="G17" s="10" t="s">
        <v>28</v>
      </c>
      <c r="H17" s="12">
        <v>172000</v>
      </c>
      <c r="I17" s="12">
        <v>73800</v>
      </c>
      <c r="J17" s="13">
        <f t="shared" si="0"/>
        <v>42.906976744186046</v>
      </c>
      <c r="K17" s="12">
        <v>164391</v>
      </c>
      <c r="L17" s="12">
        <v>8046</v>
      </c>
      <c r="M17" s="12">
        <f t="shared" si="1"/>
        <v>163954</v>
      </c>
      <c r="N17" s="12">
        <v>78172</v>
      </c>
      <c r="O17" s="14">
        <f t="shared" si="2"/>
        <v>2.0973494345801567</v>
      </c>
      <c r="P17" s="15">
        <v>1021</v>
      </c>
      <c r="Q17" s="16">
        <f t="shared" si="3"/>
        <v>160.58178256611166</v>
      </c>
      <c r="R17" s="17" t="s">
        <v>78</v>
      </c>
      <c r="S17" s="18">
        <f>ABS(O30-O17)*100</f>
        <v>40.297365609145963</v>
      </c>
      <c r="T17" s="10" t="s">
        <v>43</v>
      </c>
      <c r="U17" s="10" t="s">
        <v>31</v>
      </c>
      <c r="V17" s="12">
        <v>8046</v>
      </c>
      <c r="W17" s="10" t="s">
        <v>31</v>
      </c>
      <c r="X17" s="10" t="s">
        <v>79</v>
      </c>
      <c r="Y17" s="10" t="s">
        <v>33</v>
      </c>
      <c r="Z17" s="10">
        <v>45</v>
      </c>
    </row>
    <row r="18" spans="1:26" x14ac:dyDescent="0.3">
      <c r="A18" s="62" t="s">
        <v>102</v>
      </c>
      <c r="B18" s="19" t="s">
        <v>2775</v>
      </c>
      <c r="C18" s="19" t="s">
        <v>2776</v>
      </c>
      <c r="D18" s="20">
        <v>45268</v>
      </c>
      <c r="E18" s="21">
        <v>137000</v>
      </c>
      <c r="F18" s="19" t="s">
        <v>27</v>
      </c>
      <c r="G18" s="10" t="s">
        <v>28</v>
      </c>
      <c r="H18" s="21">
        <v>137000</v>
      </c>
      <c r="I18" s="21">
        <v>53600</v>
      </c>
      <c r="J18" s="22">
        <f t="shared" si="0"/>
        <v>39.124087591240873</v>
      </c>
      <c r="K18" s="21">
        <v>128325</v>
      </c>
      <c r="L18" s="21">
        <v>7568</v>
      </c>
      <c r="M18" s="21">
        <f t="shared" si="1"/>
        <v>129432</v>
      </c>
      <c r="N18" s="21">
        <v>61453</v>
      </c>
      <c r="O18" s="23">
        <f t="shared" si="2"/>
        <v>2.1061949782760809</v>
      </c>
      <c r="P18" s="24">
        <v>679</v>
      </c>
      <c r="Q18" s="25">
        <f t="shared" si="3"/>
        <v>190.62150220913108</v>
      </c>
      <c r="R18" s="26" t="s">
        <v>102</v>
      </c>
      <c r="S18" s="27">
        <f>ABS(O1316-O18)*100</f>
        <v>210.61949782760809</v>
      </c>
      <c r="T18" s="19" t="s">
        <v>30</v>
      </c>
      <c r="U18" s="19" t="s">
        <v>36</v>
      </c>
      <c r="V18" s="21">
        <v>7568</v>
      </c>
      <c r="W18" s="19" t="s">
        <v>31</v>
      </c>
      <c r="X18" s="19" t="s">
        <v>103</v>
      </c>
      <c r="Y18" s="19" t="s">
        <v>33</v>
      </c>
      <c r="Z18" s="19">
        <v>45</v>
      </c>
    </row>
    <row r="19" spans="1:26" x14ac:dyDescent="0.3">
      <c r="A19" s="55" t="s">
        <v>102</v>
      </c>
      <c r="B19" s="10" t="s">
        <v>106</v>
      </c>
      <c r="C19" s="10" t="s">
        <v>107</v>
      </c>
      <c r="D19" s="11">
        <v>45722</v>
      </c>
      <c r="E19" s="12">
        <v>160000</v>
      </c>
      <c r="F19" s="10" t="s">
        <v>27</v>
      </c>
      <c r="G19" s="10" t="s">
        <v>28</v>
      </c>
      <c r="H19" s="12">
        <v>160000</v>
      </c>
      <c r="I19" s="12">
        <v>67200</v>
      </c>
      <c r="J19" s="13">
        <f t="shared" si="0"/>
        <v>42</v>
      </c>
      <c r="K19" s="12">
        <v>148426</v>
      </c>
      <c r="L19" s="12">
        <v>8054</v>
      </c>
      <c r="M19" s="12">
        <f t="shared" si="1"/>
        <v>151946</v>
      </c>
      <c r="N19" s="12">
        <v>71436</v>
      </c>
      <c r="O19" s="14">
        <f t="shared" si="2"/>
        <v>2.1270227896298786</v>
      </c>
      <c r="P19" s="15">
        <v>935</v>
      </c>
      <c r="Q19" s="16">
        <f t="shared" si="3"/>
        <v>162.5090909090909</v>
      </c>
      <c r="R19" s="17" t="s">
        <v>102</v>
      </c>
      <c r="S19" s="18">
        <f>ABS(O22-O19)*100</f>
        <v>6.7513451832998506</v>
      </c>
      <c r="T19" s="10" t="s">
        <v>43</v>
      </c>
      <c r="U19" s="10" t="s">
        <v>31</v>
      </c>
      <c r="V19" s="12">
        <v>8054</v>
      </c>
      <c r="W19" s="10" t="s">
        <v>31</v>
      </c>
      <c r="X19" s="10" t="s">
        <v>103</v>
      </c>
      <c r="Y19" s="10" t="s">
        <v>33</v>
      </c>
      <c r="Z19" s="10">
        <v>45</v>
      </c>
    </row>
    <row r="20" spans="1:26" x14ac:dyDescent="0.3">
      <c r="A20" s="55" t="s">
        <v>78</v>
      </c>
      <c r="B20" s="10" t="s">
        <v>137</v>
      </c>
      <c r="C20" s="10" t="s">
        <v>138</v>
      </c>
      <c r="D20" s="11">
        <v>45021</v>
      </c>
      <c r="E20" s="12">
        <v>163000</v>
      </c>
      <c r="F20" s="10" t="s">
        <v>27</v>
      </c>
      <c r="G20" s="10" t="s">
        <v>28</v>
      </c>
      <c r="H20" s="12">
        <v>163000</v>
      </c>
      <c r="I20" s="12">
        <v>56100</v>
      </c>
      <c r="J20" s="13">
        <f t="shared" si="0"/>
        <v>34.417177914110432</v>
      </c>
      <c r="K20" s="12">
        <v>150778</v>
      </c>
      <c r="L20" s="12">
        <v>8046</v>
      </c>
      <c r="M20" s="12">
        <f t="shared" si="1"/>
        <v>154954</v>
      </c>
      <c r="N20" s="12">
        <v>71366</v>
      </c>
      <c r="O20" s="14">
        <f t="shared" si="2"/>
        <v>2.1712580220272959</v>
      </c>
      <c r="P20" s="15">
        <v>910</v>
      </c>
      <c r="Q20" s="16">
        <f t="shared" si="3"/>
        <v>170.27912087912088</v>
      </c>
      <c r="R20" s="17" t="s">
        <v>78</v>
      </c>
      <c r="S20" s="18">
        <f>ABS(O29-O20)*100</f>
        <v>29.40971573017719</v>
      </c>
      <c r="T20" s="10" t="s">
        <v>43</v>
      </c>
      <c r="U20" s="10" t="s">
        <v>36</v>
      </c>
      <c r="V20" s="12">
        <v>8046</v>
      </c>
      <c r="W20" s="10" t="s">
        <v>31</v>
      </c>
      <c r="X20" s="10" t="s">
        <v>79</v>
      </c>
      <c r="Y20" s="10" t="s">
        <v>33</v>
      </c>
      <c r="Z20" s="10">
        <v>45</v>
      </c>
    </row>
    <row r="21" spans="1:26" x14ac:dyDescent="0.3">
      <c r="A21" s="55" t="s">
        <v>78</v>
      </c>
      <c r="B21" s="10" t="s">
        <v>94</v>
      </c>
      <c r="C21" s="10" t="s">
        <v>95</v>
      </c>
      <c r="D21" s="11">
        <v>45512</v>
      </c>
      <c r="E21" s="12">
        <v>173000</v>
      </c>
      <c r="F21" s="10" t="s">
        <v>27</v>
      </c>
      <c r="G21" s="10" t="s">
        <v>28</v>
      </c>
      <c r="H21" s="12">
        <v>173000</v>
      </c>
      <c r="I21" s="12">
        <v>68100</v>
      </c>
      <c r="J21" s="13">
        <f t="shared" si="0"/>
        <v>39.364161849710982</v>
      </c>
      <c r="K21" s="12">
        <v>158728</v>
      </c>
      <c r="L21" s="12">
        <v>9860</v>
      </c>
      <c r="M21" s="12">
        <f t="shared" si="1"/>
        <v>163140</v>
      </c>
      <c r="N21" s="12">
        <v>74434</v>
      </c>
      <c r="O21" s="14">
        <f t="shared" si="2"/>
        <v>2.191740333718462</v>
      </c>
      <c r="P21" s="15">
        <v>1001</v>
      </c>
      <c r="Q21" s="16">
        <f t="shared" si="3"/>
        <v>162.97702297702298</v>
      </c>
      <c r="R21" s="17" t="s">
        <v>78</v>
      </c>
      <c r="S21" s="18">
        <f>ABS(O43-O21)*100</f>
        <v>75.385564260180786</v>
      </c>
      <c r="T21" s="10" t="s">
        <v>30</v>
      </c>
      <c r="U21" s="10" t="s">
        <v>36</v>
      </c>
      <c r="V21" s="12">
        <v>9860</v>
      </c>
      <c r="W21" s="10" t="s">
        <v>31</v>
      </c>
      <c r="X21" s="10" t="s">
        <v>79</v>
      </c>
      <c r="Y21" s="10" t="s">
        <v>33</v>
      </c>
      <c r="Z21" s="10">
        <v>45</v>
      </c>
    </row>
    <row r="22" spans="1:26" x14ac:dyDescent="0.3">
      <c r="A22" s="55" t="s">
        <v>78</v>
      </c>
      <c r="B22" s="10" t="s">
        <v>135</v>
      </c>
      <c r="C22" s="10" t="s">
        <v>136</v>
      </c>
      <c r="D22" s="11">
        <v>45443</v>
      </c>
      <c r="E22" s="12">
        <v>147500</v>
      </c>
      <c r="F22" s="10" t="s">
        <v>27</v>
      </c>
      <c r="G22" s="10" t="s">
        <v>28</v>
      </c>
      <c r="H22" s="12">
        <v>147500</v>
      </c>
      <c r="I22" s="12">
        <v>59700</v>
      </c>
      <c r="J22" s="13">
        <f t="shared" si="0"/>
        <v>40.474576271186443</v>
      </c>
      <c r="K22" s="12">
        <v>135138</v>
      </c>
      <c r="L22" s="12">
        <v>8046</v>
      </c>
      <c r="M22" s="12">
        <f t="shared" si="1"/>
        <v>139454</v>
      </c>
      <c r="N22" s="12">
        <v>63546</v>
      </c>
      <c r="O22" s="14">
        <f t="shared" si="2"/>
        <v>2.1945362414628771</v>
      </c>
      <c r="P22" s="15">
        <v>910</v>
      </c>
      <c r="Q22" s="16">
        <f t="shared" si="3"/>
        <v>153.24615384615385</v>
      </c>
      <c r="R22" s="17" t="s">
        <v>78</v>
      </c>
      <c r="S22" s="18">
        <f>ABS(O32-O22)*100</f>
        <v>35.084582212184316</v>
      </c>
      <c r="T22" s="10" t="s">
        <v>43</v>
      </c>
      <c r="U22" s="10" t="s">
        <v>36</v>
      </c>
      <c r="V22" s="12">
        <v>8046</v>
      </c>
      <c r="W22" s="10" t="s">
        <v>31</v>
      </c>
      <c r="X22" s="10" t="s">
        <v>79</v>
      </c>
      <c r="Y22" s="10" t="s">
        <v>33</v>
      </c>
      <c r="Z22" s="10">
        <v>45</v>
      </c>
    </row>
    <row r="23" spans="1:26" x14ac:dyDescent="0.3">
      <c r="A23" s="56" t="s">
        <v>78</v>
      </c>
      <c r="B23" s="19" t="s">
        <v>92</v>
      </c>
      <c r="C23" s="19" t="s">
        <v>93</v>
      </c>
      <c r="D23" s="20">
        <v>45644</v>
      </c>
      <c r="E23" s="21">
        <v>139900</v>
      </c>
      <c r="F23" s="19" t="s">
        <v>27</v>
      </c>
      <c r="G23" s="19" t="s">
        <v>28</v>
      </c>
      <c r="H23" s="21">
        <v>139900</v>
      </c>
      <c r="I23" s="21">
        <v>53200</v>
      </c>
      <c r="J23" s="22">
        <f t="shared" si="0"/>
        <v>38.027162258756256</v>
      </c>
      <c r="K23" s="21">
        <v>124058</v>
      </c>
      <c r="L23" s="21">
        <v>8946</v>
      </c>
      <c r="M23" s="21">
        <f t="shared" si="1"/>
        <v>130954</v>
      </c>
      <c r="N23" s="21">
        <v>57556</v>
      </c>
      <c r="O23" s="23">
        <f t="shared" si="2"/>
        <v>2.2752449788032525</v>
      </c>
      <c r="P23" s="24">
        <v>728</v>
      </c>
      <c r="Q23" s="25">
        <f t="shared" si="3"/>
        <v>179.88186813186815</v>
      </c>
      <c r="R23" s="26" t="s">
        <v>78</v>
      </c>
      <c r="S23" s="27">
        <f>ABS(O46-O23)*100</f>
        <v>96.263851782536676</v>
      </c>
      <c r="T23" s="19" t="s">
        <v>30</v>
      </c>
      <c r="U23" s="19" t="s">
        <v>31</v>
      </c>
      <c r="V23" s="21">
        <v>8946</v>
      </c>
      <c r="W23" s="19" t="s">
        <v>31</v>
      </c>
      <c r="X23" s="19" t="s">
        <v>79</v>
      </c>
      <c r="Y23" s="19" t="s">
        <v>33</v>
      </c>
      <c r="Z23" s="19">
        <v>45</v>
      </c>
    </row>
    <row r="24" spans="1:26" x14ac:dyDescent="0.3">
      <c r="A24" s="56" t="s">
        <v>78</v>
      </c>
      <c r="B24" s="19" t="s">
        <v>145</v>
      </c>
      <c r="C24" s="19" t="s">
        <v>146</v>
      </c>
      <c r="D24" s="20">
        <v>45239</v>
      </c>
      <c r="E24" s="21">
        <v>188000</v>
      </c>
      <c r="F24" s="19" t="s">
        <v>27</v>
      </c>
      <c r="G24" s="19" t="s">
        <v>28</v>
      </c>
      <c r="H24" s="21">
        <v>188000</v>
      </c>
      <c r="I24" s="21">
        <v>61500</v>
      </c>
      <c r="J24" s="22">
        <f t="shared" si="0"/>
        <v>32.712765957446813</v>
      </c>
      <c r="K24" s="21">
        <v>166074</v>
      </c>
      <c r="L24" s="21">
        <v>8202</v>
      </c>
      <c r="M24" s="21">
        <f t="shared" si="1"/>
        <v>179798</v>
      </c>
      <c r="N24" s="21">
        <v>78936</v>
      </c>
      <c r="O24" s="23">
        <f t="shared" si="2"/>
        <v>2.2777693321171584</v>
      </c>
      <c r="P24" s="24">
        <v>1128</v>
      </c>
      <c r="Q24" s="25">
        <f t="shared" si="3"/>
        <v>159.39539007092199</v>
      </c>
      <c r="R24" s="26" t="s">
        <v>78</v>
      </c>
      <c r="S24" s="27">
        <f>ABS(O28-O24)*100</f>
        <v>18.605215835077928</v>
      </c>
      <c r="T24" s="19" t="s">
        <v>147</v>
      </c>
      <c r="U24" s="19" t="s">
        <v>36</v>
      </c>
      <c r="V24" s="21">
        <v>8202</v>
      </c>
      <c r="W24" s="19" t="s">
        <v>31</v>
      </c>
      <c r="X24" s="19" t="s">
        <v>79</v>
      </c>
      <c r="Y24" s="19" t="s">
        <v>33</v>
      </c>
      <c r="Z24" s="19">
        <v>45</v>
      </c>
    </row>
    <row r="25" spans="1:26" x14ac:dyDescent="0.3">
      <c r="A25" s="56" t="s">
        <v>78</v>
      </c>
      <c r="B25" s="19" t="s">
        <v>125</v>
      </c>
      <c r="C25" s="19" t="s">
        <v>126</v>
      </c>
      <c r="D25" s="20">
        <v>45539</v>
      </c>
      <c r="E25" s="21">
        <v>160000</v>
      </c>
      <c r="F25" s="19" t="s">
        <v>27</v>
      </c>
      <c r="G25" s="19" t="s">
        <v>28</v>
      </c>
      <c r="H25" s="21">
        <v>160000</v>
      </c>
      <c r="I25" s="21">
        <v>59500</v>
      </c>
      <c r="J25" s="22">
        <f t="shared" si="0"/>
        <v>37.1875</v>
      </c>
      <c r="K25" s="21">
        <v>134183</v>
      </c>
      <c r="L25" s="21">
        <v>9339</v>
      </c>
      <c r="M25" s="21">
        <f t="shared" si="1"/>
        <v>150661</v>
      </c>
      <c r="N25" s="21">
        <v>62422</v>
      </c>
      <c r="O25" s="23">
        <f t="shared" si="2"/>
        <v>2.4135881580212106</v>
      </c>
      <c r="P25" s="24">
        <v>850</v>
      </c>
      <c r="Q25" s="25">
        <f t="shared" si="3"/>
        <v>177.24823529411765</v>
      </c>
      <c r="R25" s="26" t="s">
        <v>78</v>
      </c>
      <c r="S25" s="27">
        <f>ABS(O38-O25)*100</f>
        <v>241.35881580212106</v>
      </c>
      <c r="T25" s="19" t="s">
        <v>43</v>
      </c>
      <c r="U25" s="19" t="s">
        <v>36</v>
      </c>
      <c r="V25" s="21">
        <v>9339</v>
      </c>
      <c r="W25" s="19" t="s">
        <v>31</v>
      </c>
      <c r="X25" s="19" t="s">
        <v>79</v>
      </c>
      <c r="Y25" s="19" t="s">
        <v>33</v>
      </c>
      <c r="Z25" s="19">
        <v>45</v>
      </c>
    </row>
    <row r="26" spans="1:26" x14ac:dyDescent="0.3">
      <c r="A26" s="55" t="s">
        <v>78</v>
      </c>
      <c r="B26" s="10" t="s">
        <v>143</v>
      </c>
      <c r="C26" s="10" t="s">
        <v>144</v>
      </c>
      <c r="D26" s="11">
        <v>45112</v>
      </c>
      <c r="E26" s="12">
        <v>178500</v>
      </c>
      <c r="F26" s="10" t="s">
        <v>27</v>
      </c>
      <c r="G26" s="10" t="s">
        <v>28</v>
      </c>
      <c r="H26" s="12">
        <v>178500</v>
      </c>
      <c r="I26" s="12">
        <v>55100</v>
      </c>
      <c r="J26" s="13">
        <f t="shared" si="0"/>
        <v>30.868347338935575</v>
      </c>
      <c r="K26" s="12">
        <v>147946</v>
      </c>
      <c r="L26" s="12">
        <v>8176</v>
      </c>
      <c r="M26" s="12">
        <f t="shared" si="1"/>
        <v>170324</v>
      </c>
      <c r="N26" s="12">
        <v>69885</v>
      </c>
      <c r="O26" s="14">
        <f t="shared" si="2"/>
        <v>2.4372039779637977</v>
      </c>
      <c r="P26" s="15">
        <v>910</v>
      </c>
      <c r="Q26" s="16">
        <f t="shared" si="3"/>
        <v>187.16923076923078</v>
      </c>
      <c r="R26" s="17" t="s">
        <v>78</v>
      </c>
      <c r="S26" s="18">
        <f>ABS(O31-O26)*100</f>
        <v>7.0745797948559286</v>
      </c>
      <c r="T26" s="10" t="s">
        <v>43</v>
      </c>
      <c r="U26" s="10" t="s">
        <v>36</v>
      </c>
      <c r="V26" s="12">
        <v>8176</v>
      </c>
      <c r="W26" s="10" t="s">
        <v>31</v>
      </c>
      <c r="X26" s="10" t="s">
        <v>79</v>
      </c>
      <c r="Y26" s="10" t="s">
        <v>33</v>
      </c>
      <c r="Z26" s="10">
        <v>45</v>
      </c>
    </row>
    <row r="27" spans="1:26" x14ac:dyDescent="0.3">
      <c r="A27" s="56" t="s">
        <v>78</v>
      </c>
      <c r="B27" s="19" t="s">
        <v>148</v>
      </c>
      <c r="C27" s="19" t="s">
        <v>149</v>
      </c>
      <c r="D27" s="20">
        <v>45170</v>
      </c>
      <c r="E27" s="21">
        <v>167000</v>
      </c>
      <c r="F27" s="19" t="s">
        <v>27</v>
      </c>
      <c r="G27" s="19" t="s">
        <v>28</v>
      </c>
      <c r="H27" s="21">
        <v>167000</v>
      </c>
      <c r="I27" s="21">
        <v>51600</v>
      </c>
      <c r="J27" s="22">
        <f t="shared" si="0"/>
        <v>30.898203592814372</v>
      </c>
      <c r="K27" s="21">
        <v>138244</v>
      </c>
      <c r="L27" s="21">
        <v>10668</v>
      </c>
      <c r="M27" s="21">
        <f t="shared" si="1"/>
        <v>156332</v>
      </c>
      <c r="N27" s="21">
        <v>63788</v>
      </c>
      <c r="O27" s="23">
        <f t="shared" si="2"/>
        <v>2.4508057941932653</v>
      </c>
      <c r="P27" s="24">
        <v>910</v>
      </c>
      <c r="Q27" s="25">
        <f t="shared" si="3"/>
        <v>171.79340659340659</v>
      </c>
      <c r="R27" s="26" t="s">
        <v>78</v>
      </c>
      <c r="S27" s="27">
        <f>ABS(O30-O27)*100</f>
        <v>4.9517296478351014</v>
      </c>
      <c r="T27" s="19" t="s">
        <v>43</v>
      </c>
      <c r="U27" s="19" t="s">
        <v>36</v>
      </c>
      <c r="V27" s="21">
        <v>10668</v>
      </c>
      <c r="W27" s="19" t="s">
        <v>31</v>
      </c>
      <c r="X27" s="19" t="s">
        <v>79</v>
      </c>
      <c r="Y27" s="19" t="s">
        <v>33</v>
      </c>
      <c r="Z27" s="19">
        <v>45</v>
      </c>
    </row>
    <row r="28" spans="1:26" x14ac:dyDescent="0.3">
      <c r="A28" s="55" t="s">
        <v>78</v>
      </c>
      <c r="B28" s="10" t="s">
        <v>82</v>
      </c>
      <c r="C28" s="10" t="s">
        <v>83</v>
      </c>
      <c r="D28" s="11">
        <v>45071</v>
      </c>
      <c r="E28" s="12">
        <v>100000</v>
      </c>
      <c r="F28" s="10" t="s">
        <v>27</v>
      </c>
      <c r="G28" s="10" t="s">
        <v>28</v>
      </c>
      <c r="H28" s="12">
        <v>100000</v>
      </c>
      <c r="I28" s="12">
        <v>30100</v>
      </c>
      <c r="J28" s="13">
        <f t="shared" si="0"/>
        <v>30.099999999999998</v>
      </c>
      <c r="K28" s="12">
        <v>82872</v>
      </c>
      <c r="L28" s="12">
        <v>9016</v>
      </c>
      <c r="M28" s="12">
        <f t="shared" si="1"/>
        <v>90984</v>
      </c>
      <c r="N28" s="12">
        <v>36928</v>
      </c>
      <c r="O28" s="14">
        <f t="shared" si="2"/>
        <v>2.4638214904679376</v>
      </c>
      <c r="P28" s="15">
        <v>528</v>
      </c>
      <c r="Q28" s="16">
        <f t="shared" si="3"/>
        <v>172.31818181818181</v>
      </c>
      <c r="R28" s="17" t="s">
        <v>78</v>
      </c>
      <c r="S28" s="18">
        <f>ABS(O57-O28)*100</f>
        <v>246.38214904679376</v>
      </c>
      <c r="T28" s="10" t="s">
        <v>30</v>
      </c>
      <c r="U28" s="10" t="s">
        <v>36</v>
      </c>
      <c r="V28" s="12">
        <v>9016</v>
      </c>
      <c r="W28" s="10" t="s">
        <v>31</v>
      </c>
      <c r="X28" s="10" t="s">
        <v>79</v>
      </c>
      <c r="Y28" s="10" t="s">
        <v>33</v>
      </c>
      <c r="Z28" s="10">
        <v>45</v>
      </c>
    </row>
    <row r="29" spans="1:26" x14ac:dyDescent="0.3">
      <c r="A29" s="55" t="s">
        <v>78</v>
      </c>
      <c r="B29" s="10" t="s">
        <v>115</v>
      </c>
      <c r="C29" s="10" t="s">
        <v>116</v>
      </c>
      <c r="D29" s="11">
        <v>45604</v>
      </c>
      <c r="E29" s="12">
        <v>190000</v>
      </c>
      <c r="F29" s="10" t="s">
        <v>27</v>
      </c>
      <c r="G29" s="10" t="s">
        <v>28</v>
      </c>
      <c r="H29" s="12">
        <v>190000</v>
      </c>
      <c r="I29" s="12">
        <v>69100</v>
      </c>
      <c r="J29" s="13">
        <f t="shared" si="0"/>
        <v>36.368421052631575</v>
      </c>
      <c r="K29" s="12">
        <v>155889</v>
      </c>
      <c r="L29" s="12">
        <v>9287</v>
      </c>
      <c r="M29" s="12">
        <f t="shared" si="1"/>
        <v>180713</v>
      </c>
      <c r="N29" s="12">
        <v>73301</v>
      </c>
      <c r="O29" s="14">
        <f t="shared" si="2"/>
        <v>2.4653551793290678</v>
      </c>
      <c r="P29" s="15">
        <v>987</v>
      </c>
      <c r="Q29" s="16">
        <f t="shared" si="3"/>
        <v>183.09321175278623</v>
      </c>
      <c r="R29" s="17" t="s">
        <v>78</v>
      </c>
      <c r="S29" s="18">
        <f>ABS(O47-O29)*100</f>
        <v>246.53551793290677</v>
      </c>
      <c r="T29" s="10" t="s">
        <v>43</v>
      </c>
      <c r="U29" s="10" t="s">
        <v>31</v>
      </c>
      <c r="V29" s="12">
        <v>9287</v>
      </c>
      <c r="W29" s="10" t="s">
        <v>31</v>
      </c>
      <c r="X29" s="10" t="s">
        <v>79</v>
      </c>
      <c r="Y29" s="10" t="s">
        <v>33</v>
      </c>
      <c r="Z29" s="10">
        <v>45</v>
      </c>
    </row>
    <row r="30" spans="1:26" x14ac:dyDescent="0.3">
      <c r="A30" s="56" t="s">
        <v>78</v>
      </c>
      <c r="B30" s="19" t="s">
        <v>76</v>
      </c>
      <c r="C30" s="19" t="s">
        <v>77</v>
      </c>
      <c r="D30" s="20">
        <v>45616</v>
      </c>
      <c r="E30" s="21">
        <v>190000</v>
      </c>
      <c r="F30" s="19" t="s">
        <v>27</v>
      </c>
      <c r="G30" s="19" t="s">
        <v>28</v>
      </c>
      <c r="H30" s="21">
        <v>190000</v>
      </c>
      <c r="I30" s="21">
        <v>66800</v>
      </c>
      <c r="J30" s="22">
        <f t="shared" si="0"/>
        <v>35.157894736842103</v>
      </c>
      <c r="K30" s="21">
        <v>153609</v>
      </c>
      <c r="L30" s="21">
        <v>8139</v>
      </c>
      <c r="M30" s="21">
        <f t="shared" si="1"/>
        <v>181861</v>
      </c>
      <c r="N30" s="21">
        <v>72735</v>
      </c>
      <c r="O30" s="23">
        <f t="shared" si="2"/>
        <v>2.5003230906716163</v>
      </c>
      <c r="P30" s="24">
        <v>903</v>
      </c>
      <c r="Q30" s="25">
        <f t="shared" si="3"/>
        <v>201.39645625692137</v>
      </c>
      <c r="R30" s="26" t="s">
        <v>78</v>
      </c>
      <c r="S30" s="27">
        <f>ABS(O61-O30)*100</f>
        <v>250.03230906716163</v>
      </c>
      <c r="T30" s="19" t="s">
        <v>30</v>
      </c>
      <c r="U30" s="19" t="s">
        <v>31</v>
      </c>
      <c r="V30" s="21">
        <v>8139</v>
      </c>
      <c r="W30" s="19" t="s">
        <v>31</v>
      </c>
      <c r="X30" s="19" t="s">
        <v>79</v>
      </c>
      <c r="Y30" s="19" t="s">
        <v>33</v>
      </c>
      <c r="Z30" s="19">
        <v>47</v>
      </c>
    </row>
    <row r="31" spans="1:26" x14ac:dyDescent="0.3">
      <c r="A31" s="56" t="s">
        <v>78</v>
      </c>
      <c r="B31" s="19" t="s">
        <v>84</v>
      </c>
      <c r="C31" s="19" t="s">
        <v>85</v>
      </c>
      <c r="D31" s="20">
        <v>45369</v>
      </c>
      <c r="E31" s="21">
        <v>149000</v>
      </c>
      <c r="F31" s="19" t="s">
        <v>27</v>
      </c>
      <c r="G31" s="19" t="s">
        <v>28</v>
      </c>
      <c r="H31" s="21">
        <v>149000</v>
      </c>
      <c r="I31" s="21">
        <v>43400</v>
      </c>
      <c r="J31" s="22">
        <f t="shared" si="0"/>
        <v>29.127516778523489</v>
      </c>
      <c r="K31" s="21">
        <v>120439</v>
      </c>
      <c r="L31" s="21">
        <v>7983</v>
      </c>
      <c r="M31" s="21">
        <f t="shared" si="1"/>
        <v>141017</v>
      </c>
      <c r="N31" s="21">
        <v>56228</v>
      </c>
      <c r="O31" s="23">
        <f t="shared" si="2"/>
        <v>2.507949775912357</v>
      </c>
      <c r="P31" s="24">
        <v>728</v>
      </c>
      <c r="Q31" s="25">
        <f t="shared" si="3"/>
        <v>193.70467032967034</v>
      </c>
      <c r="R31" s="26" t="s">
        <v>78</v>
      </c>
      <c r="S31" s="27">
        <f>ABS(O59-O31)*100</f>
        <v>250.79497759123569</v>
      </c>
      <c r="T31" s="19" t="s">
        <v>30</v>
      </c>
      <c r="U31" s="19" t="s">
        <v>36</v>
      </c>
      <c r="V31" s="21">
        <v>7983</v>
      </c>
      <c r="W31" s="19" t="s">
        <v>31</v>
      </c>
      <c r="X31" s="19" t="s">
        <v>79</v>
      </c>
      <c r="Y31" s="19" t="s">
        <v>33</v>
      </c>
      <c r="Z31" s="19">
        <v>45</v>
      </c>
    </row>
    <row r="32" spans="1:26" ht="15" thickBot="1" x14ac:dyDescent="0.35">
      <c r="A32" s="56" t="s">
        <v>78</v>
      </c>
      <c r="B32" s="19" t="s">
        <v>139</v>
      </c>
      <c r="C32" s="19" t="s">
        <v>140</v>
      </c>
      <c r="D32" s="20">
        <v>45351</v>
      </c>
      <c r="E32" s="21">
        <v>190000</v>
      </c>
      <c r="F32" s="19" t="s">
        <v>27</v>
      </c>
      <c r="G32" s="19" t="s">
        <v>28</v>
      </c>
      <c r="H32" s="21">
        <v>190000</v>
      </c>
      <c r="I32" s="21">
        <v>56700</v>
      </c>
      <c r="J32" s="22">
        <f t="shared" si="0"/>
        <v>29.84210526315789</v>
      </c>
      <c r="K32" s="21">
        <v>151694</v>
      </c>
      <c r="L32" s="21">
        <v>11220</v>
      </c>
      <c r="M32" s="21">
        <f t="shared" si="1"/>
        <v>178780</v>
      </c>
      <c r="N32" s="21">
        <v>70237</v>
      </c>
      <c r="O32" s="23">
        <f t="shared" si="2"/>
        <v>2.5453820635847202</v>
      </c>
      <c r="P32" s="24">
        <v>910</v>
      </c>
      <c r="Q32" s="25">
        <f t="shared" si="3"/>
        <v>196.46153846153845</v>
      </c>
      <c r="R32" s="26" t="s">
        <v>78</v>
      </c>
      <c r="S32" s="27">
        <f>ABS(O37-O32)*100</f>
        <v>254.53820635847202</v>
      </c>
      <c r="T32" s="19" t="s">
        <v>43</v>
      </c>
      <c r="U32" s="19" t="s">
        <v>36</v>
      </c>
      <c r="V32" s="21">
        <v>11220</v>
      </c>
      <c r="W32" s="19" t="s">
        <v>31</v>
      </c>
      <c r="X32" s="19" t="s">
        <v>79</v>
      </c>
      <c r="Y32" s="19" t="s">
        <v>33</v>
      </c>
      <c r="Z32" s="19">
        <v>45</v>
      </c>
    </row>
    <row r="33" spans="1:26" ht="15" thickTop="1" x14ac:dyDescent="0.3">
      <c r="A33" s="57"/>
      <c r="B33" s="37"/>
      <c r="C33" s="37"/>
      <c r="D33" s="38" t="s">
        <v>2766</v>
      </c>
      <c r="E33" s="39">
        <f>+SUM(E2:E32)</f>
        <v>4838650</v>
      </c>
      <c r="F33" s="37"/>
      <c r="G33" s="37"/>
      <c r="H33" s="39">
        <f>+SUM(H2:H32)</f>
        <v>4838650</v>
      </c>
      <c r="I33" s="39">
        <f>+SUM(I2:I32)</f>
        <v>1852800</v>
      </c>
      <c r="J33" s="40"/>
      <c r="K33" s="39">
        <f>+SUM(K2:K32)</f>
        <v>4742771</v>
      </c>
      <c r="L33" s="39"/>
      <c r="M33" s="39">
        <f>+SUM(M2:M32)</f>
        <v>4535408</v>
      </c>
      <c r="N33" s="39">
        <f>+SUM(N2:N32)</f>
        <v>2224458</v>
      </c>
      <c r="O33" s="41"/>
      <c r="P33" s="42"/>
      <c r="Q33" s="43">
        <f>AVERAGE(Q2:Q32)</f>
        <v>159.34590731757615</v>
      </c>
      <c r="R33" s="44"/>
      <c r="S33" s="45">
        <f>ABS(O35-O34)*100</f>
        <v>2.8451036346814007</v>
      </c>
      <c r="T33" s="37"/>
      <c r="U33" s="37"/>
      <c r="V33" s="39"/>
      <c r="W33" s="37"/>
      <c r="X33" s="37"/>
      <c r="Y33" s="37"/>
      <c r="Z33" s="37"/>
    </row>
    <row r="34" spans="1:26" x14ac:dyDescent="0.3">
      <c r="A34" s="58"/>
      <c r="B34" s="28"/>
      <c r="C34" s="28"/>
      <c r="D34" s="29"/>
      <c r="E34" s="30"/>
      <c r="F34" s="28"/>
      <c r="G34" s="28"/>
      <c r="H34" s="30"/>
      <c r="I34" s="30" t="s">
        <v>2767</v>
      </c>
      <c r="J34" s="31">
        <f>I33/H33*100</f>
        <v>38.291672263957921</v>
      </c>
      <c r="K34" s="30"/>
      <c r="L34" s="30"/>
      <c r="M34" s="30"/>
      <c r="N34" s="30" t="s">
        <v>2769</v>
      </c>
      <c r="O34" s="32">
        <f>M33/N33</f>
        <v>2.0388822805375511</v>
      </c>
      <c r="P34" s="33"/>
      <c r="Q34" s="34" t="s">
        <v>2771</v>
      </c>
      <c r="R34" s="35">
        <f>STDEV(O2:O32)</f>
        <v>0.32658606280079355</v>
      </c>
      <c r="S34" s="36"/>
      <c r="T34" s="28"/>
      <c r="U34" s="28"/>
      <c r="V34" s="30"/>
      <c r="W34" s="28"/>
      <c r="X34" s="28"/>
      <c r="Y34" s="28"/>
      <c r="Z34" s="28"/>
    </row>
    <row r="35" spans="1:26" x14ac:dyDescent="0.3">
      <c r="A35" s="59"/>
      <c r="B35" s="46"/>
      <c r="C35" s="46"/>
      <c r="D35" s="47"/>
      <c r="E35" s="48"/>
      <c r="F35" s="46"/>
      <c r="G35" s="46"/>
      <c r="H35" s="48"/>
      <c r="I35" s="48" t="s">
        <v>2768</v>
      </c>
      <c r="J35" s="49">
        <f>STDEV(J2:J32)</f>
        <v>7.6929737324544298</v>
      </c>
      <c r="K35" s="48"/>
      <c r="L35" s="48"/>
      <c r="M35" s="48"/>
      <c r="N35" s="48" t="s">
        <v>2770</v>
      </c>
      <c r="O35" s="50">
        <f>AVERAGE(O2:O32)</f>
        <v>2.0673333168843651</v>
      </c>
      <c r="P35" s="51"/>
      <c r="Q35" s="52" t="s">
        <v>2772</v>
      </c>
      <c r="R35" s="54" t="e">
        <f>AVERAGE(S2:S32)</f>
        <v>#REF!</v>
      </c>
      <c r="S35" s="53" t="s">
        <v>2773</v>
      </c>
      <c r="T35" s="46" t="e">
        <f>+(R35/O35)</f>
        <v>#REF!</v>
      </c>
      <c r="U35" s="46"/>
      <c r="V35" s="48"/>
      <c r="W35" s="46"/>
      <c r="X35" s="46"/>
      <c r="Y35" s="46"/>
      <c r="Z35" s="46"/>
    </row>
    <row r="39" spans="1:26" x14ac:dyDescent="0.3">
      <c r="A39" s="60" t="s">
        <v>2811</v>
      </c>
    </row>
    <row r="40" spans="1:26" x14ac:dyDescent="0.3">
      <c r="A40" s="55" t="s">
        <v>78</v>
      </c>
      <c r="B40" s="10" t="s">
        <v>129</v>
      </c>
      <c r="C40" s="10" t="s">
        <v>130</v>
      </c>
      <c r="D40" s="11">
        <v>45582</v>
      </c>
      <c r="E40" s="12">
        <v>75000</v>
      </c>
      <c r="F40" s="10" t="s">
        <v>69</v>
      </c>
      <c r="G40" s="10" t="s">
        <v>28</v>
      </c>
      <c r="H40" s="12">
        <v>75000</v>
      </c>
      <c r="I40" s="12">
        <v>73800</v>
      </c>
      <c r="J40" s="13">
        <f t="shared" ref="J40:J46" si="4">I40/H40*100</f>
        <v>98.4</v>
      </c>
      <c r="K40" s="12">
        <v>164391</v>
      </c>
      <c r="L40" s="12">
        <v>8046</v>
      </c>
      <c r="M40" s="12">
        <f t="shared" ref="M40:M46" si="5">H40-L40</f>
        <v>66954</v>
      </c>
      <c r="N40" s="12">
        <v>78172</v>
      </c>
      <c r="O40" s="14">
        <f t="shared" ref="O40:O46" si="6">M40/N40</f>
        <v>0.85649593204728036</v>
      </c>
      <c r="P40" s="15">
        <v>1021</v>
      </c>
      <c r="Q40" s="16">
        <f t="shared" ref="Q40:Q46" si="7">M40/P40</f>
        <v>65.576885406464257</v>
      </c>
      <c r="R40" s="17" t="s">
        <v>78</v>
      </c>
      <c r="S40" s="18">
        <f>ABS(O54-O40)*100</f>
        <v>85.649593204728035</v>
      </c>
      <c r="T40" s="10" t="s">
        <v>43</v>
      </c>
      <c r="U40" s="10" t="s">
        <v>31</v>
      </c>
      <c r="V40" s="12">
        <v>8046</v>
      </c>
      <c r="W40" s="10" t="s">
        <v>31</v>
      </c>
      <c r="X40" s="10" t="s">
        <v>79</v>
      </c>
      <c r="Y40" s="10" t="s">
        <v>33</v>
      </c>
      <c r="Z40" s="10">
        <v>45</v>
      </c>
    </row>
    <row r="41" spans="1:26" x14ac:dyDescent="0.3">
      <c r="A41" s="56" t="s">
        <v>78</v>
      </c>
      <c r="B41" s="19" t="s">
        <v>139</v>
      </c>
      <c r="C41" s="19" t="s">
        <v>140</v>
      </c>
      <c r="D41" s="20">
        <v>45603</v>
      </c>
      <c r="E41" s="21">
        <v>200000</v>
      </c>
      <c r="F41" s="19" t="s">
        <v>27</v>
      </c>
      <c r="G41" s="19" t="s">
        <v>28</v>
      </c>
      <c r="H41" s="21">
        <v>200000</v>
      </c>
      <c r="I41" s="21">
        <v>67300</v>
      </c>
      <c r="J41" s="22">
        <f t="shared" si="4"/>
        <v>33.650000000000006</v>
      </c>
      <c r="K41" s="21">
        <v>151694</v>
      </c>
      <c r="L41" s="21">
        <v>11220</v>
      </c>
      <c r="M41" s="21">
        <f t="shared" si="5"/>
        <v>188780</v>
      </c>
      <c r="N41" s="21">
        <v>70237</v>
      </c>
      <c r="O41" s="23">
        <f t="shared" si="6"/>
        <v>2.68775716502698</v>
      </c>
      <c r="P41" s="24">
        <v>910</v>
      </c>
      <c r="Q41" s="25">
        <f t="shared" si="7"/>
        <v>207.45054945054946</v>
      </c>
      <c r="R41" s="26" t="s">
        <v>78</v>
      </c>
      <c r="S41" s="27">
        <f>ABS(O48-O41)*100</f>
        <v>268.775716502698</v>
      </c>
      <c r="T41" s="19" t="s">
        <v>43</v>
      </c>
      <c r="U41" s="19" t="s">
        <v>31</v>
      </c>
      <c r="V41" s="21">
        <v>11220</v>
      </c>
      <c r="W41" s="19" t="s">
        <v>31</v>
      </c>
      <c r="X41" s="19" t="s">
        <v>79</v>
      </c>
      <c r="Y41" s="19" t="s">
        <v>33</v>
      </c>
      <c r="Z41" s="19">
        <v>45</v>
      </c>
    </row>
    <row r="42" spans="1:26" x14ac:dyDescent="0.3">
      <c r="A42" s="55" t="s">
        <v>78</v>
      </c>
      <c r="B42" s="10" t="s">
        <v>113</v>
      </c>
      <c r="C42" s="10" t="s">
        <v>114</v>
      </c>
      <c r="D42" s="11">
        <v>45155</v>
      </c>
      <c r="E42" s="12">
        <v>189900</v>
      </c>
      <c r="F42" s="10" t="s">
        <v>27</v>
      </c>
      <c r="G42" s="10" t="s">
        <v>28</v>
      </c>
      <c r="H42" s="12">
        <v>189900</v>
      </c>
      <c r="I42" s="12">
        <v>51200</v>
      </c>
      <c r="J42" s="13">
        <f t="shared" si="4"/>
        <v>26.961558715113217</v>
      </c>
      <c r="K42" s="12">
        <v>135866</v>
      </c>
      <c r="L42" s="12">
        <v>12092</v>
      </c>
      <c r="M42" s="12">
        <f t="shared" si="5"/>
        <v>177808</v>
      </c>
      <c r="N42" s="12">
        <v>61887</v>
      </c>
      <c r="O42" s="14">
        <f t="shared" si="6"/>
        <v>2.8731074377494465</v>
      </c>
      <c r="P42" s="15">
        <v>687</v>
      </c>
      <c r="Q42" s="16">
        <f t="shared" si="7"/>
        <v>258.81804949053856</v>
      </c>
      <c r="R42" s="17" t="s">
        <v>78</v>
      </c>
      <c r="S42" s="18">
        <f>ABS(O64-O42)*100</f>
        <v>287.31074377494463</v>
      </c>
      <c r="T42" s="10" t="s">
        <v>30</v>
      </c>
      <c r="U42" s="10" t="s">
        <v>36</v>
      </c>
      <c r="V42" s="12">
        <v>12092</v>
      </c>
      <c r="W42" s="10" t="s">
        <v>31</v>
      </c>
      <c r="X42" s="10" t="s">
        <v>79</v>
      </c>
      <c r="Y42" s="10" t="s">
        <v>33</v>
      </c>
      <c r="Z42" s="10">
        <v>45</v>
      </c>
    </row>
    <row r="43" spans="1:26" x14ac:dyDescent="0.3">
      <c r="A43" s="55" t="s">
        <v>78</v>
      </c>
      <c r="B43" s="10" t="s">
        <v>123</v>
      </c>
      <c r="C43" s="10" t="s">
        <v>124</v>
      </c>
      <c r="D43" s="11">
        <v>45450</v>
      </c>
      <c r="E43" s="12">
        <v>196500</v>
      </c>
      <c r="F43" s="10" t="s">
        <v>27</v>
      </c>
      <c r="G43" s="10" t="s">
        <v>28</v>
      </c>
      <c r="H43" s="12">
        <v>196500</v>
      </c>
      <c r="I43" s="12">
        <v>60400</v>
      </c>
      <c r="J43" s="13">
        <f t="shared" si="4"/>
        <v>30.737913486005091</v>
      </c>
      <c r="K43" s="12">
        <v>135962</v>
      </c>
      <c r="L43" s="12">
        <v>7920</v>
      </c>
      <c r="M43" s="12">
        <f t="shared" si="5"/>
        <v>188580</v>
      </c>
      <c r="N43" s="12">
        <v>64021</v>
      </c>
      <c r="O43" s="14">
        <f t="shared" si="6"/>
        <v>2.9455959763202699</v>
      </c>
      <c r="P43" s="15">
        <v>824</v>
      </c>
      <c r="Q43" s="16">
        <f t="shared" si="7"/>
        <v>228.85922330097088</v>
      </c>
      <c r="R43" s="17" t="s">
        <v>78</v>
      </c>
      <c r="S43" s="18">
        <f>ABS(O60-O43)*100</f>
        <v>294.55959763202702</v>
      </c>
      <c r="T43" s="10" t="s">
        <v>43</v>
      </c>
      <c r="U43" s="10" t="s">
        <v>36</v>
      </c>
      <c r="V43" s="12">
        <v>7920</v>
      </c>
      <c r="W43" s="10" t="s">
        <v>31</v>
      </c>
      <c r="X43" s="10" t="s">
        <v>79</v>
      </c>
      <c r="Y43" s="10" t="s">
        <v>33</v>
      </c>
      <c r="Z43" s="10">
        <v>45</v>
      </c>
    </row>
    <row r="44" spans="1:26" x14ac:dyDescent="0.3">
      <c r="A44" s="56" t="s">
        <v>102</v>
      </c>
      <c r="B44" s="19" t="s">
        <v>108</v>
      </c>
      <c r="C44" s="19" t="s">
        <v>109</v>
      </c>
      <c r="D44" s="20">
        <v>45302</v>
      </c>
      <c r="E44" s="21">
        <v>153500</v>
      </c>
      <c r="F44" s="19" t="s">
        <v>27</v>
      </c>
      <c r="G44" s="19" t="s">
        <v>55</v>
      </c>
      <c r="H44" s="21">
        <v>153500</v>
      </c>
      <c r="I44" s="21">
        <v>53300</v>
      </c>
      <c r="J44" s="22">
        <f t="shared" si="4"/>
        <v>34.723127035830622</v>
      </c>
      <c r="K44" s="21">
        <v>129283</v>
      </c>
      <c r="L44" s="21">
        <v>15708</v>
      </c>
      <c r="M44" s="21">
        <f t="shared" si="5"/>
        <v>137792</v>
      </c>
      <c r="N44" s="21">
        <v>57798</v>
      </c>
      <c r="O44" s="23">
        <f t="shared" si="6"/>
        <v>2.3840271289664003</v>
      </c>
      <c r="P44" s="24">
        <v>679</v>
      </c>
      <c r="Q44" s="25">
        <f t="shared" si="7"/>
        <v>202.93372606774668</v>
      </c>
      <c r="R44" s="26" t="s">
        <v>102</v>
      </c>
      <c r="S44" s="27">
        <f>ABS(O48-O44)*100</f>
        <v>238.40271289664003</v>
      </c>
      <c r="T44" s="19" t="s">
        <v>30</v>
      </c>
      <c r="U44" s="19" t="s">
        <v>36</v>
      </c>
      <c r="V44" s="21">
        <v>15708</v>
      </c>
      <c r="W44" s="19" t="s">
        <v>110</v>
      </c>
      <c r="X44" s="19" t="s">
        <v>103</v>
      </c>
      <c r="Y44" s="19" t="s">
        <v>33</v>
      </c>
      <c r="Z44" s="19">
        <v>45</v>
      </c>
    </row>
    <row r="45" spans="1:26" x14ac:dyDescent="0.3">
      <c r="A45" s="56" t="s">
        <v>102</v>
      </c>
      <c r="B45" s="19" t="s">
        <v>100</v>
      </c>
      <c r="C45" s="19" t="s">
        <v>101</v>
      </c>
      <c r="D45" s="20">
        <v>45742</v>
      </c>
      <c r="E45" s="21">
        <v>164900</v>
      </c>
      <c r="F45" s="19" t="s">
        <v>27</v>
      </c>
      <c r="G45" s="19" t="s">
        <v>28</v>
      </c>
      <c r="H45" s="21">
        <v>164900</v>
      </c>
      <c r="I45" s="21">
        <v>61800</v>
      </c>
      <c r="J45" s="22">
        <f t="shared" si="4"/>
        <v>37.477258944815041</v>
      </c>
      <c r="K45" s="21">
        <v>136286</v>
      </c>
      <c r="L45" s="21">
        <v>7989</v>
      </c>
      <c r="M45" s="21">
        <f t="shared" si="5"/>
        <v>156911</v>
      </c>
      <c r="N45" s="21">
        <v>65291</v>
      </c>
      <c r="O45" s="23">
        <f t="shared" si="6"/>
        <v>2.4032561915118471</v>
      </c>
      <c r="P45" s="24">
        <v>847</v>
      </c>
      <c r="Q45" s="25">
        <f t="shared" si="7"/>
        <v>185.25501770956316</v>
      </c>
      <c r="R45" s="26" t="s">
        <v>102</v>
      </c>
      <c r="S45" s="27">
        <f>ABS(O52-O45)*100</f>
        <v>240.3256191511847</v>
      </c>
      <c r="T45" s="19" t="s">
        <v>43</v>
      </c>
      <c r="U45" s="19" t="s">
        <v>31</v>
      </c>
      <c r="V45" s="21">
        <v>7989</v>
      </c>
      <c r="W45" s="19" t="s">
        <v>31</v>
      </c>
      <c r="X45" s="19" t="s">
        <v>103</v>
      </c>
      <c r="Y45" s="19" t="s">
        <v>33</v>
      </c>
      <c r="Z45" s="19">
        <v>45</v>
      </c>
    </row>
    <row r="46" spans="1:26" x14ac:dyDescent="0.3">
      <c r="A46" s="55" t="s">
        <v>78</v>
      </c>
      <c r="B46" s="10" t="s">
        <v>80</v>
      </c>
      <c r="C46" s="10" t="s">
        <v>81</v>
      </c>
      <c r="D46" s="11">
        <v>45428</v>
      </c>
      <c r="E46" s="12">
        <v>101200</v>
      </c>
      <c r="F46" s="10" t="s">
        <v>27</v>
      </c>
      <c r="G46" s="10" t="s">
        <v>28</v>
      </c>
      <c r="H46" s="12">
        <v>101200</v>
      </c>
      <c r="I46" s="12">
        <v>63300</v>
      </c>
      <c r="J46" s="13">
        <f t="shared" si="4"/>
        <v>62.549407114624515</v>
      </c>
      <c r="K46" s="12">
        <v>147608</v>
      </c>
      <c r="L46" s="12">
        <v>12582</v>
      </c>
      <c r="M46" s="12">
        <f t="shared" si="5"/>
        <v>88618</v>
      </c>
      <c r="N46" s="12">
        <v>67513</v>
      </c>
      <c r="O46" s="14">
        <f t="shared" si="6"/>
        <v>1.3126064609778858</v>
      </c>
      <c r="P46" s="15">
        <v>884</v>
      </c>
      <c r="Q46" s="16">
        <f t="shared" si="7"/>
        <v>100.24660633484163</v>
      </c>
      <c r="R46" s="17" t="s">
        <v>78</v>
      </c>
      <c r="S46" s="18">
        <f>ABS(O80-O46)*100</f>
        <v>131.26064609778859</v>
      </c>
      <c r="T46" s="10" t="s">
        <v>30</v>
      </c>
      <c r="U46" s="10" t="s">
        <v>36</v>
      </c>
      <c r="V46" s="12">
        <v>12353</v>
      </c>
      <c r="W46" s="10" t="s">
        <v>31</v>
      </c>
      <c r="X46" s="10" t="s">
        <v>79</v>
      </c>
      <c r="Y46" s="10" t="s">
        <v>33</v>
      </c>
      <c r="Z46" s="10">
        <v>45</v>
      </c>
    </row>
  </sheetData>
  <sortState xmlns:xlrd2="http://schemas.microsoft.com/office/spreadsheetml/2017/richdata2" ref="A2:Z32">
    <sortCondition ref="O2:O32"/>
  </sortState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E84E4-E523-4B0D-8F2D-261B683ACD8A}">
  <dimension ref="A1:Z17"/>
  <sheetViews>
    <sheetView zoomScaleNormal="100" workbookViewId="0">
      <selection activeCell="I29" sqref="I29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5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1847</v>
      </c>
      <c r="B2" s="19" t="s">
        <v>1854</v>
      </c>
      <c r="C2" s="19" t="s">
        <v>1855</v>
      </c>
      <c r="D2" s="20">
        <v>45391</v>
      </c>
      <c r="E2" s="21">
        <v>335000</v>
      </c>
      <c r="F2" s="19" t="s">
        <v>27</v>
      </c>
      <c r="G2" s="19" t="s">
        <v>28</v>
      </c>
      <c r="H2" s="21">
        <v>335000</v>
      </c>
      <c r="I2" s="21">
        <v>163800</v>
      </c>
      <c r="J2" s="22">
        <f t="shared" ref="J2:J9" si="0">I2/H2*100</f>
        <v>48.895522388059703</v>
      </c>
      <c r="K2" s="21">
        <v>374447</v>
      </c>
      <c r="L2" s="21">
        <v>13119</v>
      </c>
      <c r="M2" s="21">
        <f t="shared" ref="M2:M9" si="1">H2-L2</f>
        <v>321881</v>
      </c>
      <c r="N2" s="21">
        <v>182488</v>
      </c>
      <c r="O2" s="23">
        <f t="shared" ref="O2:O9" si="2">M2/N2</f>
        <v>1.7638474858620841</v>
      </c>
      <c r="P2" s="24">
        <v>3019</v>
      </c>
      <c r="Q2" s="25">
        <f t="shared" ref="Q2:Q9" si="3">M2/P2</f>
        <v>106.61841669426963</v>
      </c>
      <c r="R2" s="26" t="s">
        <v>1847</v>
      </c>
      <c r="S2" s="27">
        <f>ABS(O10-O2)*100</f>
        <v>176.38474858620842</v>
      </c>
      <c r="T2" s="19" t="s">
        <v>52</v>
      </c>
      <c r="U2" s="19" t="s">
        <v>36</v>
      </c>
      <c r="V2" s="21">
        <v>13119</v>
      </c>
      <c r="W2" s="19" t="s">
        <v>31</v>
      </c>
      <c r="X2" s="19" t="s">
        <v>1853</v>
      </c>
      <c r="Y2" s="19" t="s">
        <v>33</v>
      </c>
      <c r="Z2" s="19">
        <v>47</v>
      </c>
    </row>
    <row r="3" spans="1:26" x14ac:dyDescent="0.3">
      <c r="A3" s="55" t="s">
        <v>1847</v>
      </c>
      <c r="B3" s="10" t="s">
        <v>1858</v>
      </c>
      <c r="C3" s="10" t="s">
        <v>1859</v>
      </c>
      <c r="D3" s="11">
        <v>45229</v>
      </c>
      <c r="E3" s="12">
        <v>235000</v>
      </c>
      <c r="F3" s="10" t="s">
        <v>27</v>
      </c>
      <c r="G3" s="10" t="s">
        <v>28</v>
      </c>
      <c r="H3" s="12">
        <v>235000</v>
      </c>
      <c r="I3" s="12">
        <v>94000</v>
      </c>
      <c r="J3" s="13">
        <f t="shared" si="0"/>
        <v>40</v>
      </c>
      <c r="K3" s="12">
        <v>240627</v>
      </c>
      <c r="L3" s="12">
        <v>17051</v>
      </c>
      <c r="M3" s="12">
        <f t="shared" si="1"/>
        <v>217949</v>
      </c>
      <c r="N3" s="12">
        <v>112917</v>
      </c>
      <c r="O3" s="14">
        <f t="shared" si="2"/>
        <v>1.9301699478377923</v>
      </c>
      <c r="P3" s="15">
        <v>1484</v>
      </c>
      <c r="Q3" s="16">
        <f t="shared" si="3"/>
        <v>146.86590296495956</v>
      </c>
      <c r="R3" s="17" t="s">
        <v>1847</v>
      </c>
      <c r="S3" s="18">
        <f>ABS(O9-O3)*100</f>
        <v>22.258908978465165</v>
      </c>
      <c r="T3" s="10" t="s">
        <v>52</v>
      </c>
      <c r="U3" s="10" t="s">
        <v>36</v>
      </c>
      <c r="V3" s="12">
        <v>13124</v>
      </c>
      <c r="W3" s="10" t="s">
        <v>31</v>
      </c>
      <c r="X3" s="10" t="s">
        <v>1853</v>
      </c>
      <c r="Y3" s="10" t="s">
        <v>33</v>
      </c>
      <c r="Z3" s="10">
        <v>45</v>
      </c>
    </row>
    <row r="4" spans="1:26" x14ac:dyDescent="0.3">
      <c r="A4" s="55" t="s">
        <v>1847</v>
      </c>
      <c r="B4" s="10" t="s">
        <v>1851</v>
      </c>
      <c r="C4" s="10" t="s">
        <v>1852</v>
      </c>
      <c r="D4" s="11">
        <v>45595</v>
      </c>
      <c r="E4" s="12">
        <v>174900</v>
      </c>
      <c r="F4" s="10" t="s">
        <v>27</v>
      </c>
      <c r="G4" s="10" t="s">
        <v>28</v>
      </c>
      <c r="H4" s="12">
        <v>174900</v>
      </c>
      <c r="I4" s="12">
        <v>75200</v>
      </c>
      <c r="J4" s="13">
        <f t="shared" si="0"/>
        <v>42.995997712978848</v>
      </c>
      <c r="K4" s="12">
        <v>176641</v>
      </c>
      <c r="L4" s="12">
        <v>12143</v>
      </c>
      <c r="M4" s="12">
        <f t="shared" si="1"/>
        <v>162757</v>
      </c>
      <c r="N4" s="12">
        <v>83079</v>
      </c>
      <c r="O4" s="14">
        <f t="shared" si="2"/>
        <v>1.9590630604605255</v>
      </c>
      <c r="P4" s="15">
        <v>1118</v>
      </c>
      <c r="Q4" s="16">
        <f t="shared" si="3"/>
        <v>145.57871198568873</v>
      </c>
      <c r="R4" s="17" t="s">
        <v>1847</v>
      </c>
      <c r="S4" s="18">
        <f>ABS(O13-O4)*100</f>
        <v>195.90630604605255</v>
      </c>
      <c r="T4" s="10" t="s">
        <v>147</v>
      </c>
      <c r="U4" s="10" t="s">
        <v>31</v>
      </c>
      <c r="V4" s="12">
        <v>12143</v>
      </c>
      <c r="W4" s="10" t="s">
        <v>31</v>
      </c>
      <c r="X4" s="10" t="s">
        <v>1853</v>
      </c>
      <c r="Y4" s="10" t="s">
        <v>33</v>
      </c>
      <c r="Z4" s="10">
        <v>45</v>
      </c>
    </row>
    <row r="5" spans="1:26" x14ac:dyDescent="0.3">
      <c r="A5" s="56" t="s">
        <v>1847</v>
      </c>
      <c r="B5" s="19" t="s">
        <v>1856</v>
      </c>
      <c r="C5" s="19" t="s">
        <v>1857</v>
      </c>
      <c r="D5" s="20">
        <v>45279</v>
      </c>
      <c r="E5" s="21">
        <v>159000</v>
      </c>
      <c r="F5" s="19" t="s">
        <v>27</v>
      </c>
      <c r="G5" s="19" t="s">
        <v>28</v>
      </c>
      <c r="H5" s="21">
        <v>159000</v>
      </c>
      <c r="I5" s="21">
        <v>63000</v>
      </c>
      <c r="J5" s="22">
        <f t="shared" si="0"/>
        <v>39.622641509433961</v>
      </c>
      <c r="K5" s="21">
        <v>157382</v>
      </c>
      <c r="L5" s="21">
        <v>10547</v>
      </c>
      <c r="M5" s="21">
        <f t="shared" si="1"/>
        <v>148453</v>
      </c>
      <c r="N5" s="21">
        <v>74159</v>
      </c>
      <c r="O5" s="23">
        <f t="shared" si="2"/>
        <v>2.0018204128966142</v>
      </c>
      <c r="P5" s="24">
        <v>912</v>
      </c>
      <c r="Q5" s="25">
        <f t="shared" si="3"/>
        <v>162.77741228070175</v>
      </c>
      <c r="R5" s="26" t="s">
        <v>1847</v>
      </c>
      <c r="S5" s="27">
        <f>ABS(O12-O5)*100</f>
        <v>1.9134325464283064</v>
      </c>
      <c r="T5" s="19" t="s">
        <v>30</v>
      </c>
      <c r="U5" s="19" t="s">
        <v>36</v>
      </c>
      <c r="V5" s="21">
        <v>10547</v>
      </c>
      <c r="W5" s="19" t="s">
        <v>31</v>
      </c>
      <c r="X5" s="19" t="s">
        <v>1853</v>
      </c>
      <c r="Y5" s="19" t="s">
        <v>33</v>
      </c>
      <c r="Z5" s="19">
        <v>45</v>
      </c>
    </row>
    <row r="6" spans="1:26" x14ac:dyDescent="0.3">
      <c r="A6" s="56" t="s">
        <v>1847</v>
      </c>
      <c r="B6" s="19" t="s">
        <v>1845</v>
      </c>
      <c r="C6" s="19" t="s">
        <v>1846</v>
      </c>
      <c r="D6" s="20">
        <v>45204</v>
      </c>
      <c r="E6" s="21">
        <v>190000</v>
      </c>
      <c r="F6" s="19" t="s">
        <v>27</v>
      </c>
      <c r="G6" s="19" t="s">
        <v>28</v>
      </c>
      <c r="H6" s="21">
        <v>190000</v>
      </c>
      <c r="I6" s="21">
        <v>72700</v>
      </c>
      <c r="J6" s="22">
        <f t="shared" si="0"/>
        <v>38.263157894736842</v>
      </c>
      <c r="K6" s="21">
        <v>187088</v>
      </c>
      <c r="L6" s="21">
        <v>15018</v>
      </c>
      <c r="M6" s="21">
        <f t="shared" si="1"/>
        <v>174982</v>
      </c>
      <c r="N6" s="21">
        <v>86904</v>
      </c>
      <c r="O6" s="23">
        <f t="shared" si="2"/>
        <v>2.0135091595323575</v>
      </c>
      <c r="P6" s="24">
        <v>1175</v>
      </c>
      <c r="Q6" s="25">
        <f t="shared" si="3"/>
        <v>148.92085106382979</v>
      </c>
      <c r="R6" s="26" t="s">
        <v>1847</v>
      </c>
      <c r="S6" s="27">
        <f>ABS(O17-O6)*100</f>
        <v>41.775578812035022</v>
      </c>
      <c r="T6" s="19" t="s">
        <v>30</v>
      </c>
      <c r="U6" s="19" t="s">
        <v>36</v>
      </c>
      <c r="V6" s="21">
        <v>15018</v>
      </c>
      <c r="W6" s="19" t="s">
        <v>31</v>
      </c>
      <c r="X6" s="19" t="s">
        <v>1848</v>
      </c>
      <c r="Y6" s="19" t="s">
        <v>33</v>
      </c>
      <c r="Z6" s="19">
        <v>45</v>
      </c>
    </row>
    <row r="7" spans="1:26" x14ac:dyDescent="0.3">
      <c r="A7" s="55" t="s">
        <v>1847</v>
      </c>
      <c r="B7" s="10" t="s">
        <v>1858</v>
      </c>
      <c r="C7" s="10" t="s">
        <v>1859</v>
      </c>
      <c r="D7" s="11">
        <v>45387</v>
      </c>
      <c r="E7" s="12">
        <v>245000</v>
      </c>
      <c r="F7" s="10" t="s">
        <v>27</v>
      </c>
      <c r="G7" s="10" t="s">
        <v>28</v>
      </c>
      <c r="H7" s="12">
        <v>245000</v>
      </c>
      <c r="I7" s="12">
        <v>103600</v>
      </c>
      <c r="J7" s="13">
        <f t="shared" si="0"/>
        <v>42.285714285714285</v>
      </c>
      <c r="K7" s="12">
        <v>240627</v>
      </c>
      <c r="L7" s="12">
        <v>17051</v>
      </c>
      <c r="M7" s="12">
        <f t="shared" si="1"/>
        <v>227949</v>
      </c>
      <c r="N7" s="12">
        <v>112917</v>
      </c>
      <c r="O7" s="14">
        <f t="shared" si="2"/>
        <v>2.0187305720130717</v>
      </c>
      <c r="P7" s="15">
        <v>1484</v>
      </c>
      <c r="Q7" s="16">
        <f t="shared" si="3"/>
        <v>153.60444743935309</v>
      </c>
      <c r="R7" s="17" t="s">
        <v>1847</v>
      </c>
      <c r="S7" s="18">
        <f>ABS(O12-O7)*100</f>
        <v>3.604448458074061</v>
      </c>
      <c r="T7" s="10" t="s">
        <v>52</v>
      </c>
      <c r="U7" s="10" t="s">
        <v>36</v>
      </c>
      <c r="V7" s="12">
        <v>13124</v>
      </c>
      <c r="W7" s="10" t="s">
        <v>31</v>
      </c>
      <c r="X7" s="10" t="s">
        <v>1853</v>
      </c>
      <c r="Y7" s="10" t="s">
        <v>33</v>
      </c>
      <c r="Z7" s="10">
        <v>45</v>
      </c>
    </row>
    <row r="8" spans="1:26" x14ac:dyDescent="0.3">
      <c r="A8" s="56" t="s">
        <v>1847</v>
      </c>
      <c r="B8" s="19" t="s">
        <v>1862</v>
      </c>
      <c r="C8" s="19" t="s">
        <v>1863</v>
      </c>
      <c r="D8" s="20">
        <v>45454</v>
      </c>
      <c r="E8" s="21">
        <v>160000</v>
      </c>
      <c r="F8" s="19" t="s">
        <v>27</v>
      </c>
      <c r="G8" s="19" t="s">
        <v>28</v>
      </c>
      <c r="H8" s="21">
        <v>160000</v>
      </c>
      <c r="I8" s="21">
        <v>68000</v>
      </c>
      <c r="J8" s="22">
        <f t="shared" si="0"/>
        <v>42.5</v>
      </c>
      <c r="K8" s="21">
        <v>157195</v>
      </c>
      <c r="L8" s="21">
        <v>23567</v>
      </c>
      <c r="M8" s="21">
        <f t="shared" si="1"/>
        <v>136433</v>
      </c>
      <c r="N8" s="21">
        <v>67488</v>
      </c>
      <c r="O8" s="23">
        <f t="shared" si="2"/>
        <v>2.0215890232337599</v>
      </c>
      <c r="P8" s="24">
        <v>858</v>
      </c>
      <c r="Q8" s="25">
        <f t="shared" si="3"/>
        <v>159.01282051282053</v>
      </c>
      <c r="R8" s="26" t="s">
        <v>1847</v>
      </c>
      <c r="S8" s="27">
        <f>ABS(O11-O8)*100</f>
        <v>6.003230126504211</v>
      </c>
      <c r="T8" s="19" t="s">
        <v>147</v>
      </c>
      <c r="U8" s="19" t="s">
        <v>36</v>
      </c>
      <c r="V8" s="21">
        <v>23567</v>
      </c>
      <c r="W8" s="19" t="s">
        <v>31</v>
      </c>
      <c r="X8" s="19" t="s">
        <v>1853</v>
      </c>
      <c r="Y8" s="19" t="s">
        <v>33</v>
      </c>
      <c r="Z8" s="19">
        <v>45</v>
      </c>
    </row>
    <row r="9" spans="1:26" ht="15" thickBot="1" x14ac:dyDescent="0.35">
      <c r="A9" s="56" t="s">
        <v>1847</v>
      </c>
      <c r="B9" s="19" t="s">
        <v>1860</v>
      </c>
      <c r="C9" s="19" t="s">
        <v>1861</v>
      </c>
      <c r="D9" s="20">
        <v>45722</v>
      </c>
      <c r="E9" s="21">
        <v>260000</v>
      </c>
      <c r="F9" s="19" t="s">
        <v>27</v>
      </c>
      <c r="G9" s="19" t="s">
        <v>28</v>
      </c>
      <c r="H9" s="21">
        <v>260000</v>
      </c>
      <c r="I9" s="21">
        <v>106600</v>
      </c>
      <c r="J9" s="22">
        <f t="shared" si="0"/>
        <v>41</v>
      </c>
      <c r="K9" s="21">
        <v>240284</v>
      </c>
      <c r="L9" s="21">
        <v>14297</v>
      </c>
      <c r="M9" s="21">
        <f t="shared" si="1"/>
        <v>245703</v>
      </c>
      <c r="N9" s="21">
        <v>114134</v>
      </c>
      <c r="O9" s="23">
        <f t="shared" si="2"/>
        <v>2.1527590376224439</v>
      </c>
      <c r="P9" s="24">
        <v>1840</v>
      </c>
      <c r="Q9" s="25">
        <f t="shared" si="3"/>
        <v>133.53423913043477</v>
      </c>
      <c r="R9" s="26" t="s">
        <v>1847</v>
      </c>
      <c r="S9" s="27">
        <f>ABS(O13-O9)*100</f>
        <v>215.27590376224438</v>
      </c>
      <c r="T9" s="19" t="s">
        <v>52</v>
      </c>
      <c r="U9" s="19" t="s">
        <v>31</v>
      </c>
      <c r="V9" s="21">
        <v>13121</v>
      </c>
      <c r="W9" s="19" t="s">
        <v>31</v>
      </c>
      <c r="X9" s="19" t="s">
        <v>1853</v>
      </c>
      <c r="Y9" s="19" t="s">
        <v>33</v>
      </c>
      <c r="Z9" s="19">
        <v>43</v>
      </c>
    </row>
    <row r="10" spans="1:26" ht="15" thickTop="1" x14ac:dyDescent="0.3">
      <c r="A10" s="57"/>
      <c r="B10" s="37"/>
      <c r="C10" s="37"/>
      <c r="D10" s="38" t="s">
        <v>2766</v>
      </c>
      <c r="E10" s="39">
        <f>+SUM(E2:E9)</f>
        <v>1758900</v>
      </c>
      <c r="F10" s="37"/>
      <c r="G10" s="37"/>
      <c r="H10" s="39">
        <f>+SUM(H2:H9)</f>
        <v>1758900</v>
      </c>
      <c r="I10" s="39">
        <f>+SUM(I2:I9)</f>
        <v>746900</v>
      </c>
      <c r="J10" s="40"/>
      <c r="K10" s="39">
        <f>+SUM(K2:K9)</f>
        <v>1774291</v>
      </c>
      <c r="L10" s="39"/>
      <c r="M10" s="39">
        <f>+SUM(M2:M9)</f>
        <v>1636107</v>
      </c>
      <c r="N10" s="39">
        <f>+SUM(N2:N9)</f>
        <v>834086</v>
      </c>
      <c r="O10" s="41"/>
      <c r="P10" s="42"/>
      <c r="Q10" s="43">
        <f>AVERAGE(Q2:Q9)</f>
        <v>144.61410025900722</v>
      </c>
      <c r="R10" s="44"/>
      <c r="S10" s="45">
        <f>ABS(O12-O11)*100</f>
        <v>2.1129365463613325</v>
      </c>
      <c r="T10" s="37"/>
      <c r="U10" s="37"/>
      <c r="V10" s="39"/>
      <c r="W10" s="37"/>
      <c r="X10" s="37"/>
      <c r="Y10" s="37"/>
      <c r="Z10" s="37"/>
    </row>
    <row r="11" spans="1:26" x14ac:dyDescent="0.3">
      <c r="A11" s="58"/>
      <c r="B11" s="28"/>
      <c r="C11" s="28"/>
      <c r="D11" s="29"/>
      <c r="E11" s="30"/>
      <c r="F11" s="28"/>
      <c r="G11" s="28"/>
      <c r="H11" s="30"/>
      <c r="I11" s="30" t="s">
        <v>2767</v>
      </c>
      <c r="J11" s="31">
        <f>I10/H10*100</f>
        <v>42.464040025015635</v>
      </c>
      <c r="K11" s="30"/>
      <c r="L11" s="30"/>
      <c r="M11" s="30"/>
      <c r="N11" s="30" t="s">
        <v>2769</v>
      </c>
      <c r="O11" s="32">
        <f>M10/N10</f>
        <v>1.9615567219687178</v>
      </c>
      <c r="P11" s="33"/>
      <c r="Q11" s="34" t="s">
        <v>2771</v>
      </c>
      <c r="R11" s="35">
        <f>STDEV(O2:O9)</f>
        <v>0.10971388876276041</v>
      </c>
      <c r="S11" s="36"/>
      <c r="T11" s="28"/>
      <c r="U11" s="28"/>
      <c r="V11" s="30"/>
      <c r="W11" s="28"/>
      <c r="X11" s="28"/>
      <c r="Y11" s="28"/>
      <c r="Z11" s="28"/>
    </row>
    <row r="12" spans="1:26" x14ac:dyDescent="0.3">
      <c r="A12" s="59"/>
      <c r="B12" s="46"/>
      <c r="C12" s="46"/>
      <c r="D12" s="47"/>
      <c r="E12" s="48"/>
      <c r="F12" s="46"/>
      <c r="G12" s="46"/>
      <c r="H12" s="48"/>
      <c r="I12" s="48" t="s">
        <v>2768</v>
      </c>
      <c r="J12" s="49">
        <f>STDEV(J2:J9)</f>
        <v>3.2395728991070638</v>
      </c>
      <c r="K12" s="48"/>
      <c r="L12" s="48"/>
      <c r="M12" s="48"/>
      <c r="N12" s="48" t="s">
        <v>2770</v>
      </c>
      <c r="O12" s="50">
        <f>AVERAGE(O2:O9)</f>
        <v>1.9826860874323311</v>
      </c>
      <c r="P12" s="51"/>
      <c r="Q12" s="52" t="s">
        <v>2772</v>
      </c>
      <c r="R12" s="54">
        <f>AVERAGE(S2:S9)</f>
        <v>82.890319664501504</v>
      </c>
      <c r="S12" s="53" t="s">
        <v>2773</v>
      </c>
      <c r="T12" s="46">
        <f>+(R12/O12)</f>
        <v>41.807081912723888</v>
      </c>
      <c r="U12" s="46"/>
      <c r="V12" s="48"/>
      <c r="W12" s="46"/>
      <c r="X12" s="46"/>
      <c r="Y12" s="46"/>
      <c r="Z12" s="46"/>
    </row>
    <row r="16" spans="1:26" x14ac:dyDescent="0.3">
      <c r="A16" s="60" t="s">
        <v>2811</v>
      </c>
    </row>
    <row r="17" spans="1:26" x14ac:dyDescent="0.3">
      <c r="A17" s="55" t="s">
        <v>1847</v>
      </c>
      <c r="B17" s="10" t="s">
        <v>1849</v>
      </c>
      <c r="C17" s="10" t="s">
        <v>1850</v>
      </c>
      <c r="D17" s="11">
        <v>45679</v>
      </c>
      <c r="E17" s="12">
        <v>255000</v>
      </c>
      <c r="F17" s="10" t="s">
        <v>27</v>
      </c>
      <c r="G17" s="10" t="s">
        <v>28</v>
      </c>
      <c r="H17" s="12">
        <v>255000</v>
      </c>
      <c r="I17" s="12">
        <v>138100</v>
      </c>
      <c r="J17" s="13">
        <f>I17/H17*100</f>
        <v>54.156862745098046</v>
      </c>
      <c r="K17" s="12">
        <v>313327</v>
      </c>
      <c r="L17" s="12">
        <v>12779</v>
      </c>
      <c r="M17" s="12">
        <f>H17-L17</f>
        <v>242221</v>
      </c>
      <c r="N17" s="12">
        <v>151791</v>
      </c>
      <c r="O17" s="14">
        <f>M17/N17</f>
        <v>1.5957533714120073</v>
      </c>
      <c r="P17" s="15">
        <v>1800</v>
      </c>
      <c r="Q17" s="16">
        <f>M17/P17</f>
        <v>134.56722222222223</v>
      </c>
      <c r="R17" s="17" t="s">
        <v>1847</v>
      </c>
      <c r="S17" s="18">
        <f>ABS(O27-O17)*100</f>
        <v>159.57533714120075</v>
      </c>
      <c r="T17" s="10" t="s">
        <v>30</v>
      </c>
      <c r="U17" s="10" t="s">
        <v>31</v>
      </c>
      <c r="V17" s="12">
        <v>12779</v>
      </c>
      <c r="W17" s="10" t="s">
        <v>31</v>
      </c>
      <c r="X17" s="10" t="s">
        <v>1848</v>
      </c>
      <c r="Y17" s="10" t="s">
        <v>33</v>
      </c>
      <c r="Z17" s="10">
        <v>54</v>
      </c>
    </row>
  </sheetData>
  <sortState xmlns:xlrd2="http://schemas.microsoft.com/office/spreadsheetml/2017/richdata2" ref="A2:Z9">
    <sortCondition ref="O2:O9"/>
  </sortState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8F6FF-FFC4-4FEA-B5EE-BB614569A7E1}">
  <dimension ref="A1:Z6"/>
  <sheetViews>
    <sheetView zoomScaleNormal="100" workbookViewId="0">
      <selection activeCell="I17" sqref="I17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0.332031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1866</v>
      </c>
      <c r="B2" s="10" t="s">
        <v>1864</v>
      </c>
      <c r="C2" s="10" t="s">
        <v>1865</v>
      </c>
      <c r="D2" s="11">
        <v>45401</v>
      </c>
      <c r="E2" s="12">
        <v>420000</v>
      </c>
      <c r="F2" s="10" t="s">
        <v>27</v>
      </c>
      <c r="G2" s="10" t="s">
        <v>28</v>
      </c>
      <c r="H2" s="12">
        <v>420000</v>
      </c>
      <c r="I2" s="12">
        <v>187300</v>
      </c>
      <c r="J2" s="13">
        <f t="shared" ref="J2:J3" si="0">I2/H2*100</f>
        <v>44.595238095238095</v>
      </c>
      <c r="K2" s="12">
        <v>386102</v>
      </c>
      <c r="L2" s="12">
        <v>32047</v>
      </c>
      <c r="M2" s="12">
        <f t="shared" ref="M2:M3" si="1">H2-L2</f>
        <v>387953</v>
      </c>
      <c r="N2" s="12">
        <v>372689</v>
      </c>
      <c r="O2" s="14">
        <f t="shared" ref="O2:O3" si="2">M2/N2</f>
        <v>1.0409564006450418</v>
      </c>
      <c r="P2" s="15">
        <v>2296</v>
      </c>
      <c r="Q2" s="16">
        <f t="shared" ref="Q2:Q3" si="3">M2/P2</f>
        <v>168.96907665505228</v>
      </c>
      <c r="R2" s="17" t="s">
        <v>1866</v>
      </c>
      <c r="S2" s="18">
        <f>ABS(O6-O2)*100</f>
        <v>2.8660447594642369</v>
      </c>
      <c r="T2" s="10" t="s">
        <v>30</v>
      </c>
      <c r="U2" s="10" t="s">
        <v>36</v>
      </c>
      <c r="V2" s="12">
        <v>32047</v>
      </c>
      <c r="W2" s="10" t="s">
        <v>31</v>
      </c>
      <c r="X2" s="10" t="s">
        <v>1867</v>
      </c>
      <c r="Y2" s="10" t="s">
        <v>33</v>
      </c>
      <c r="Z2" s="10">
        <v>82</v>
      </c>
    </row>
    <row r="3" spans="1:26" ht="15" thickBot="1" x14ac:dyDescent="0.35">
      <c r="A3" s="55" t="s">
        <v>1866</v>
      </c>
      <c r="B3" s="10" t="s">
        <v>1868</v>
      </c>
      <c r="C3" s="10" t="s">
        <v>1869</v>
      </c>
      <c r="D3" s="11">
        <v>45177</v>
      </c>
      <c r="E3" s="12">
        <v>400000</v>
      </c>
      <c r="F3" s="10" t="s">
        <v>27</v>
      </c>
      <c r="G3" s="10" t="s">
        <v>28</v>
      </c>
      <c r="H3" s="12">
        <v>400000</v>
      </c>
      <c r="I3" s="12">
        <v>188500</v>
      </c>
      <c r="J3" s="13">
        <f t="shared" si="0"/>
        <v>47.125</v>
      </c>
      <c r="K3" s="12">
        <v>387886</v>
      </c>
      <c r="L3" s="12">
        <v>45724</v>
      </c>
      <c r="M3" s="12">
        <f t="shared" si="1"/>
        <v>354276</v>
      </c>
      <c r="N3" s="12">
        <v>360170</v>
      </c>
      <c r="O3" s="14">
        <f t="shared" si="2"/>
        <v>0.98363550545575695</v>
      </c>
      <c r="P3" s="15">
        <v>2429</v>
      </c>
      <c r="Q3" s="16">
        <f t="shared" si="3"/>
        <v>145.85261424454509</v>
      </c>
      <c r="R3" s="17" t="s">
        <v>1866</v>
      </c>
      <c r="S3" s="18">
        <f>ABS(O6-O3)*100</f>
        <v>2.866044759464248</v>
      </c>
      <c r="T3" s="10" t="s">
        <v>52</v>
      </c>
      <c r="U3" s="10" t="s">
        <v>36</v>
      </c>
      <c r="V3" s="12">
        <v>45724</v>
      </c>
      <c r="W3" s="10" t="s">
        <v>31</v>
      </c>
      <c r="X3" s="10" t="s">
        <v>1867</v>
      </c>
      <c r="Y3" s="10" t="s">
        <v>33</v>
      </c>
      <c r="Z3" s="10">
        <v>85</v>
      </c>
    </row>
    <row r="4" spans="1:26" ht="15" thickTop="1" x14ac:dyDescent="0.3">
      <c r="A4" s="57"/>
      <c r="B4" s="37"/>
      <c r="C4" s="37"/>
      <c r="D4" s="38" t="s">
        <v>2766</v>
      </c>
      <c r="E4" s="39">
        <f>+SUM(E2:E3)</f>
        <v>820000</v>
      </c>
      <c r="F4" s="37"/>
      <c r="G4" s="37"/>
      <c r="H4" s="39">
        <f>+SUM(H2:H3)</f>
        <v>820000</v>
      </c>
      <c r="I4" s="39">
        <f>+SUM(I2:I3)</f>
        <v>375800</v>
      </c>
      <c r="J4" s="40"/>
      <c r="K4" s="39">
        <f>+SUM(K2:K3)</f>
        <v>773988</v>
      </c>
      <c r="L4" s="39"/>
      <c r="M4" s="39">
        <f>+SUM(M2:M3)</f>
        <v>742229</v>
      </c>
      <c r="N4" s="39">
        <f>+SUM(N2:N3)</f>
        <v>732859</v>
      </c>
      <c r="O4" s="41"/>
      <c r="P4" s="42"/>
      <c r="Q4" s="43">
        <f>AVERAGE(Q2:Q3)</f>
        <v>157.41084544979867</v>
      </c>
      <c r="R4" s="44"/>
      <c r="S4" s="45">
        <f>ABS(O6-O5)*100</f>
        <v>4.895895983227927E-2</v>
      </c>
      <c r="T4" s="37"/>
      <c r="U4" s="37"/>
      <c r="V4" s="39"/>
      <c r="W4" s="37"/>
      <c r="X4" s="37"/>
      <c r="Y4" s="37"/>
      <c r="Z4" s="37"/>
    </row>
    <row r="5" spans="1:26" x14ac:dyDescent="0.3">
      <c r="A5" s="58"/>
      <c r="B5" s="28"/>
      <c r="C5" s="28"/>
      <c r="D5" s="29"/>
      <c r="E5" s="30"/>
      <c r="F5" s="28"/>
      <c r="G5" s="28"/>
      <c r="H5" s="30"/>
      <c r="I5" s="30" t="s">
        <v>2767</v>
      </c>
      <c r="J5" s="31">
        <f>I4/H4*100</f>
        <v>45.829268292682926</v>
      </c>
      <c r="K5" s="30"/>
      <c r="L5" s="30"/>
      <c r="M5" s="30"/>
      <c r="N5" s="30" t="s">
        <v>2769</v>
      </c>
      <c r="O5" s="32">
        <f>M4/N4</f>
        <v>1.0127855426487222</v>
      </c>
      <c r="P5" s="33"/>
      <c r="Q5" s="34" t="s">
        <v>2771</v>
      </c>
      <c r="R5" s="35">
        <f>STDEV(O2:O3)</f>
        <v>4.0531993692026667E-2</v>
      </c>
      <c r="S5" s="36"/>
      <c r="T5" s="28"/>
      <c r="U5" s="28"/>
      <c r="V5" s="30"/>
      <c r="W5" s="28"/>
      <c r="X5" s="28"/>
      <c r="Y5" s="28"/>
      <c r="Z5" s="28"/>
    </row>
    <row r="6" spans="1:26" x14ac:dyDescent="0.3">
      <c r="A6" s="59"/>
      <c r="B6" s="46"/>
      <c r="C6" s="46"/>
      <c r="D6" s="47"/>
      <c r="E6" s="48"/>
      <c r="F6" s="46"/>
      <c r="G6" s="46"/>
      <c r="H6" s="48"/>
      <c r="I6" s="48" t="s">
        <v>2768</v>
      </c>
      <c r="J6" s="49">
        <f>STDEV(J2:J3)</f>
        <v>1.7888117976445401</v>
      </c>
      <c r="K6" s="48"/>
      <c r="L6" s="48"/>
      <c r="M6" s="48"/>
      <c r="N6" s="48" t="s">
        <v>2770</v>
      </c>
      <c r="O6" s="50">
        <f>AVERAGE(O2:O3)</f>
        <v>1.0122959530503994</v>
      </c>
      <c r="P6" s="51"/>
      <c r="Q6" s="52" t="s">
        <v>2772</v>
      </c>
      <c r="R6" s="54">
        <f>AVERAGE(S2:S3)</f>
        <v>2.8660447594642422</v>
      </c>
      <c r="S6" s="53" t="s">
        <v>2773</v>
      </c>
      <c r="T6" s="46">
        <f>+(R6/O6)</f>
        <v>2.8312320629435033</v>
      </c>
      <c r="U6" s="46"/>
      <c r="V6" s="48"/>
      <c r="W6" s="46"/>
      <c r="X6" s="46"/>
      <c r="Y6" s="46"/>
      <c r="Z6" s="4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EA9F-1341-4581-9D63-0C0215B1A5E4}">
  <dimension ref="A1:Z10"/>
  <sheetViews>
    <sheetView zoomScaleNormal="100" workbookViewId="0">
      <selection activeCell="C26" sqref="C26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0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1911</v>
      </c>
      <c r="B2" s="10" t="s">
        <v>1909</v>
      </c>
      <c r="C2" s="10" t="s">
        <v>1910</v>
      </c>
      <c r="D2" s="11">
        <v>45197</v>
      </c>
      <c r="E2" s="12">
        <v>305000</v>
      </c>
      <c r="F2" s="10" t="s">
        <v>27</v>
      </c>
      <c r="G2" s="10" t="s">
        <v>28</v>
      </c>
      <c r="H2" s="12">
        <v>305000</v>
      </c>
      <c r="I2" s="12">
        <v>141500</v>
      </c>
      <c r="J2" s="13">
        <f t="shared" ref="J2:J7" si="0">I2/H2*100</f>
        <v>46.393442622950822</v>
      </c>
      <c r="K2" s="12">
        <v>301023</v>
      </c>
      <c r="L2" s="12">
        <v>33920</v>
      </c>
      <c r="M2" s="12">
        <f t="shared" ref="M2:M7" si="1">H2-L2</f>
        <v>271080</v>
      </c>
      <c r="N2" s="12">
        <v>287207</v>
      </c>
      <c r="O2" s="14">
        <f t="shared" ref="O2:O7" si="2">M2/N2</f>
        <v>0.94384886162245352</v>
      </c>
      <c r="P2" s="15">
        <v>2114</v>
      </c>
      <c r="Q2" s="16">
        <f t="shared" ref="Q2:Q7" si="3">M2/P2</f>
        <v>128.23084200567644</v>
      </c>
      <c r="R2" s="17" t="s">
        <v>1911</v>
      </c>
      <c r="S2" s="18">
        <f>ABS(O10-O2)*100</f>
        <v>1.2810484778780218</v>
      </c>
      <c r="T2" s="10" t="s">
        <v>52</v>
      </c>
      <c r="U2" s="10" t="s">
        <v>36</v>
      </c>
      <c r="V2" s="12">
        <v>33920</v>
      </c>
      <c r="W2" s="10" t="s">
        <v>31</v>
      </c>
      <c r="X2" s="10" t="s">
        <v>1912</v>
      </c>
      <c r="Y2" s="10" t="s">
        <v>33</v>
      </c>
      <c r="Z2" s="10">
        <v>84</v>
      </c>
    </row>
    <row r="3" spans="1:26" x14ac:dyDescent="0.3">
      <c r="A3" s="56" t="s">
        <v>1911</v>
      </c>
      <c r="B3" s="19" t="s">
        <v>1913</v>
      </c>
      <c r="C3" s="19" t="s">
        <v>1914</v>
      </c>
      <c r="D3" s="20">
        <v>45054</v>
      </c>
      <c r="E3" s="21">
        <v>295000</v>
      </c>
      <c r="F3" s="19" t="s">
        <v>27</v>
      </c>
      <c r="G3" s="19" t="s">
        <v>28</v>
      </c>
      <c r="H3" s="21">
        <v>295000</v>
      </c>
      <c r="I3" s="21">
        <v>146800</v>
      </c>
      <c r="J3" s="22">
        <f t="shared" si="0"/>
        <v>49.762711864406775</v>
      </c>
      <c r="K3" s="21">
        <v>313126</v>
      </c>
      <c r="L3" s="21">
        <v>33920</v>
      </c>
      <c r="M3" s="21">
        <f t="shared" si="1"/>
        <v>261080</v>
      </c>
      <c r="N3" s="21">
        <v>300221</v>
      </c>
      <c r="O3" s="23">
        <f t="shared" si="2"/>
        <v>0.86962604214895023</v>
      </c>
      <c r="P3" s="24">
        <v>2118</v>
      </c>
      <c r="Q3" s="25">
        <f t="shared" si="3"/>
        <v>123.26723323890462</v>
      </c>
      <c r="R3" s="26" t="s">
        <v>1911</v>
      </c>
      <c r="S3" s="27">
        <f>ABS(O10-O3)*100</f>
        <v>6.141233469472307</v>
      </c>
      <c r="T3" s="19" t="s">
        <v>52</v>
      </c>
      <c r="U3" s="19" t="s">
        <v>36</v>
      </c>
      <c r="V3" s="21">
        <v>33920</v>
      </c>
      <c r="W3" s="19" t="s">
        <v>31</v>
      </c>
      <c r="X3" s="19" t="s">
        <v>1912</v>
      </c>
      <c r="Y3" s="19" t="s">
        <v>33</v>
      </c>
      <c r="Z3" s="19">
        <v>85</v>
      </c>
    </row>
    <row r="4" spans="1:26" x14ac:dyDescent="0.3">
      <c r="A4" s="56" t="s">
        <v>1911</v>
      </c>
      <c r="B4" s="19" t="s">
        <v>1915</v>
      </c>
      <c r="C4" s="19" t="s">
        <v>1916</v>
      </c>
      <c r="D4" s="20">
        <v>45603</v>
      </c>
      <c r="E4" s="21">
        <v>369000</v>
      </c>
      <c r="F4" s="19" t="s">
        <v>27</v>
      </c>
      <c r="G4" s="19" t="s">
        <v>28</v>
      </c>
      <c r="H4" s="21">
        <v>369000</v>
      </c>
      <c r="I4" s="21">
        <v>17900</v>
      </c>
      <c r="J4" s="22">
        <f t="shared" si="0"/>
        <v>4.8509485094850948</v>
      </c>
      <c r="K4" s="21">
        <v>356054</v>
      </c>
      <c r="L4" s="21">
        <v>37932</v>
      </c>
      <c r="M4" s="21">
        <f t="shared" si="1"/>
        <v>331068</v>
      </c>
      <c r="N4" s="21">
        <v>342066</v>
      </c>
      <c r="O4" s="23">
        <f t="shared" si="2"/>
        <v>0.96784830997526794</v>
      </c>
      <c r="P4" s="24">
        <v>2039</v>
      </c>
      <c r="Q4" s="25">
        <f t="shared" si="3"/>
        <v>162.36782736635607</v>
      </c>
      <c r="R4" s="26" t="s">
        <v>1911</v>
      </c>
      <c r="S4" s="27">
        <f>ABS(O10-O4)*100</f>
        <v>3.6809933131594641</v>
      </c>
      <c r="T4" s="19" t="s">
        <v>52</v>
      </c>
      <c r="U4" s="19" t="s">
        <v>31</v>
      </c>
      <c r="V4" s="21">
        <v>37932</v>
      </c>
      <c r="W4" s="19" t="s">
        <v>31</v>
      </c>
      <c r="X4" s="19" t="s">
        <v>1912</v>
      </c>
      <c r="Y4" s="19" t="s">
        <v>33</v>
      </c>
      <c r="Z4" s="19">
        <v>98</v>
      </c>
    </row>
    <row r="5" spans="1:26" x14ac:dyDescent="0.3">
      <c r="A5" s="55" t="s">
        <v>1911</v>
      </c>
      <c r="B5" s="10" t="s">
        <v>1917</v>
      </c>
      <c r="C5" s="10" t="s">
        <v>1918</v>
      </c>
      <c r="D5" s="11">
        <v>45265</v>
      </c>
      <c r="E5" s="12">
        <v>315000</v>
      </c>
      <c r="F5" s="10" t="s">
        <v>27</v>
      </c>
      <c r="G5" s="10" t="s">
        <v>28</v>
      </c>
      <c r="H5" s="12">
        <v>315000</v>
      </c>
      <c r="I5" s="12">
        <v>147100</v>
      </c>
      <c r="J5" s="13">
        <f t="shared" si="0"/>
        <v>46.698412698412703</v>
      </c>
      <c r="K5" s="12">
        <v>313418</v>
      </c>
      <c r="L5" s="12">
        <v>40003</v>
      </c>
      <c r="M5" s="12">
        <f t="shared" si="1"/>
        <v>274997</v>
      </c>
      <c r="N5" s="12">
        <v>293994</v>
      </c>
      <c r="O5" s="14">
        <f t="shared" si="2"/>
        <v>0.93538303502792575</v>
      </c>
      <c r="P5" s="15">
        <v>1938</v>
      </c>
      <c r="Q5" s="16">
        <f t="shared" si="3"/>
        <v>141.89731682146544</v>
      </c>
      <c r="R5" s="17" t="s">
        <v>1911</v>
      </c>
      <c r="S5" s="18">
        <f>ABS(O10-O5)*100</f>
        <v>0.43446581842524479</v>
      </c>
      <c r="T5" s="10" t="s">
        <v>52</v>
      </c>
      <c r="U5" s="10" t="s">
        <v>36</v>
      </c>
      <c r="V5" s="12">
        <v>40003</v>
      </c>
      <c r="W5" s="10" t="s">
        <v>31</v>
      </c>
      <c r="X5" s="10" t="s">
        <v>1912</v>
      </c>
      <c r="Y5" s="10" t="s">
        <v>33</v>
      </c>
      <c r="Z5" s="10">
        <v>89</v>
      </c>
    </row>
    <row r="6" spans="1:26" x14ac:dyDescent="0.3">
      <c r="A6" s="55" t="s">
        <v>1911</v>
      </c>
      <c r="B6" s="10" t="s">
        <v>1919</v>
      </c>
      <c r="C6" s="10" t="s">
        <v>1920</v>
      </c>
      <c r="D6" s="11">
        <v>45387</v>
      </c>
      <c r="E6" s="12">
        <v>360000</v>
      </c>
      <c r="F6" s="10" t="s">
        <v>27</v>
      </c>
      <c r="G6" s="10" t="s">
        <v>28</v>
      </c>
      <c r="H6" s="12">
        <v>360000</v>
      </c>
      <c r="I6" s="12">
        <v>179600</v>
      </c>
      <c r="J6" s="13">
        <f t="shared" si="0"/>
        <v>49.888888888888886</v>
      </c>
      <c r="K6" s="12">
        <v>361086</v>
      </c>
      <c r="L6" s="12">
        <v>33920</v>
      </c>
      <c r="M6" s="12">
        <f t="shared" si="1"/>
        <v>326080</v>
      </c>
      <c r="N6" s="12">
        <v>351791</v>
      </c>
      <c r="O6" s="14">
        <f t="shared" si="2"/>
        <v>0.92691399154611687</v>
      </c>
      <c r="P6" s="15">
        <v>2561</v>
      </c>
      <c r="Q6" s="16">
        <f t="shared" si="3"/>
        <v>127.32526356891839</v>
      </c>
      <c r="R6" s="17" t="s">
        <v>1911</v>
      </c>
      <c r="S6" s="18">
        <f>ABS(O10-O6)*100</f>
        <v>0.41243852975564321</v>
      </c>
      <c r="T6" s="10" t="s">
        <v>52</v>
      </c>
      <c r="U6" s="10" t="s">
        <v>36</v>
      </c>
      <c r="V6" s="12">
        <v>33920</v>
      </c>
      <c r="W6" s="10" t="s">
        <v>31</v>
      </c>
      <c r="X6" s="10" t="s">
        <v>1912</v>
      </c>
      <c r="Y6" s="10" t="s">
        <v>33</v>
      </c>
      <c r="Z6" s="10">
        <v>89</v>
      </c>
    </row>
    <row r="7" spans="1:26" ht="15" thickBot="1" x14ac:dyDescent="0.35">
      <c r="A7" s="56" t="s">
        <v>1911</v>
      </c>
      <c r="B7" s="19" t="s">
        <v>1921</v>
      </c>
      <c r="C7" s="19" t="s">
        <v>1922</v>
      </c>
      <c r="D7" s="20">
        <v>45604</v>
      </c>
      <c r="E7" s="21">
        <v>384900</v>
      </c>
      <c r="F7" s="19" t="s">
        <v>27</v>
      </c>
      <c r="G7" s="19" t="s">
        <v>28</v>
      </c>
      <c r="H7" s="21">
        <v>384900</v>
      </c>
      <c r="I7" s="21">
        <v>24000</v>
      </c>
      <c r="J7" s="22">
        <f t="shared" si="0"/>
        <v>6.2353858144972722</v>
      </c>
      <c r="K7" s="21">
        <v>380432</v>
      </c>
      <c r="L7" s="21">
        <v>50872</v>
      </c>
      <c r="M7" s="21">
        <f t="shared" si="1"/>
        <v>334028</v>
      </c>
      <c r="N7" s="21">
        <v>354365</v>
      </c>
      <c r="O7" s="23">
        <f t="shared" si="2"/>
        <v>0.94261002074132605</v>
      </c>
      <c r="P7" s="24">
        <v>2238</v>
      </c>
      <c r="Q7" s="25">
        <f t="shared" si="3"/>
        <v>149.25290437890973</v>
      </c>
      <c r="R7" s="26" t="s">
        <v>1911</v>
      </c>
      <c r="S7" s="27">
        <f>ABS(O10-O7)*100</f>
        <v>1.157164389765275</v>
      </c>
      <c r="T7" s="19" t="s">
        <v>52</v>
      </c>
      <c r="U7" s="19" t="s">
        <v>31</v>
      </c>
      <c r="V7" s="21">
        <v>50872</v>
      </c>
      <c r="W7" s="19" t="s">
        <v>31</v>
      </c>
      <c r="X7" s="19" t="s">
        <v>1912</v>
      </c>
      <c r="Y7" s="19" t="s">
        <v>33</v>
      </c>
      <c r="Z7" s="19">
        <v>98</v>
      </c>
    </row>
    <row r="8" spans="1:26" ht="15" thickTop="1" x14ac:dyDescent="0.3">
      <c r="A8" s="57"/>
      <c r="B8" s="37"/>
      <c r="C8" s="37"/>
      <c r="D8" s="38" t="s">
        <v>2766</v>
      </c>
      <c r="E8" s="39">
        <f>+SUM(E2:E7)</f>
        <v>2028900</v>
      </c>
      <c r="F8" s="37"/>
      <c r="G8" s="37"/>
      <c r="H8" s="39">
        <f>+SUM(H2:H7)</f>
        <v>2028900</v>
      </c>
      <c r="I8" s="39">
        <f>+SUM(I2:I7)</f>
        <v>656900</v>
      </c>
      <c r="J8" s="40"/>
      <c r="K8" s="39">
        <f>+SUM(K2:K7)</f>
        <v>2025139</v>
      </c>
      <c r="L8" s="39"/>
      <c r="M8" s="39">
        <f>+SUM(M2:M7)</f>
        <v>1798333</v>
      </c>
      <c r="N8" s="39">
        <f>+SUM(N2:N7)</f>
        <v>1929644</v>
      </c>
      <c r="O8" s="41"/>
      <c r="P8" s="42"/>
      <c r="Q8" s="43">
        <f>AVERAGE(Q2:Q7)</f>
        <v>138.72356456337181</v>
      </c>
      <c r="R8" s="44"/>
      <c r="S8" s="45">
        <f>ABS(O10-O9)*100</f>
        <v>9.1228348538219262E-2</v>
      </c>
      <c r="T8" s="37"/>
      <c r="U8" s="37"/>
      <c r="V8" s="39"/>
      <c r="W8" s="37"/>
      <c r="X8" s="37"/>
      <c r="Y8" s="37"/>
      <c r="Z8" s="37"/>
    </row>
    <row r="9" spans="1:26" x14ac:dyDescent="0.3">
      <c r="A9" s="58"/>
      <c r="B9" s="28"/>
      <c r="C9" s="28"/>
      <c r="D9" s="29"/>
      <c r="E9" s="30"/>
      <c r="F9" s="28"/>
      <c r="G9" s="28"/>
      <c r="H9" s="30"/>
      <c r="I9" s="30" t="s">
        <v>2767</v>
      </c>
      <c r="J9" s="31">
        <f>I8/H8*100</f>
        <v>32.37715017990044</v>
      </c>
      <c r="K9" s="30"/>
      <c r="L9" s="30"/>
      <c r="M9" s="30"/>
      <c r="N9" s="30" t="s">
        <v>2769</v>
      </c>
      <c r="O9" s="32">
        <f>M8/N8</f>
        <v>0.93195066032905549</v>
      </c>
      <c r="P9" s="33"/>
      <c r="Q9" s="34" t="s">
        <v>2771</v>
      </c>
      <c r="R9" s="35">
        <f>STDEV(O2:O7)</f>
        <v>3.3046464565491089E-2</v>
      </c>
      <c r="S9" s="36"/>
      <c r="T9" s="28"/>
      <c r="U9" s="28"/>
      <c r="V9" s="30"/>
      <c r="W9" s="28"/>
      <c r="X9" s="28"/>
      <c r="Y9" s="28"/>
      <c r="Z9" s="28"/>
    </row>
    <row r="10" spans="1:26" x14ac:dyDescent="0.3">
      <c r="A10" s="59"/>
      <c r="B10" s="46"/>
      <c r="C10" s="46"/>
      <c r="D10" s="47"/>
      <c r="E10" s="48"/>
      <c r="F10" s="46"/>
      <c r="G10" s="46"/>
      <c r="H10" s="48"/>
      <c r="I10" s="48" t="s">
        <v>2768</v>
      </c>
      <c r="J10" s="49">
        <f>STDEV(J2:J7)</f>
        <v>22.073980862846</v>
      </c>
      <c r="K10" s="48"/>
      <c r="L10" s="48"/>
      <c r="M10" s="48"/>
      <c r="N10" s="48" t="s">
        <v>2770</v>
      </c>
      <c r="O10" s="50">
        <f>AVERAGE(O2:O7)</f>
        <v>0.9310383768436733</v>
      </c>
      <c r="P10" s="51"/>
      <c r="Q10" s="52" t="s">
        <v>2772</v>
      </c>
      <c r="R10" s="54">
        <f>AVERAGE(S2:S7)</f>
        <v>2.1845573330759929</v>
      </c>
      <c r="S10" s="53" t="s">
        <v>2773</v>
      </c>
      <c r="T10" s="46">
        <f>+(R10/O10)</f>
        <v>2.3463665810231071</v>
      </c>
      <c r="U10" s="46"/>
      <c r="V10" s="48"/>
      <c r="W10" s="46"/>
      <c r="X10" s="46"/>
      <c r="Y10" s="46"/>
      <c r="Z10" s="46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E534-1838-44B3-9F88-152AD5A84CE0}">
  <dimension ref="A1:Z7"/>
  <sheetViews>
    <sheetView zoomScaleNormal="100" workbookViewId="0">
      <selection activeCell="C29" sqref="C29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7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1939</v>
      </c>
      <c r="B2" s="19" t="s">
        <v>1937</v>
      </c>
      <c r="C2" s="19" t="s">
        <v>1938</v>
      </c>
      <c r="D2" s="20">
        <v>45715</v>
      </c>
      <c r="E2" s="21">
        <v>120000</v>
      </c>
      <c r="F2" s="19" t="s">
        <v>27</v>
      </c>
      <c r="G2" s="19" t="s">
        <v>28</v>
      </c>
      <c r="H2" s="21">
        <v>120000</v>
      </c>
      <c r="I2" s="21">
        <v>65700</v>
      </c>
      <c r="J2" s="22">
        <f t="shared" ref="J2:J4" si="0">I2/H2*100</f>
        <v>54.75</v>
      </c>
      <c r="K2" s="21">
        <v>150136</v>
      </c>
      <c r="L2" s="21">
        <v>12876</v>
      </c>
      <c r="M2" s="21">
        <f t="shared" ref="M2:M4" si="1">H2-L2</f>
        <v>107124</v>
      </c>
      <c r="N2" s="21">
        <v>68630</v>
      </c>
      <c r="O2" s="23">
        <f t="shared" ref="O2:O4" si="2">M2/N2</f>
        <v>1.5608917383068628</v>
      </c>
      <c r="P2" s="24">
        <v>870</v>
      </c>
      <c r="Q2" s="25">
        <f t="shared" ref="Q2:Q4" si="3">M2/P2</f>
        <v>123.13103448275862</v>
      </c>
      <c r="R2" s="26" t="s">
        <v>1939</v>
      </c>
      <c r="S2" s="27">
        <f>ABS(O7-O2)*100</f>
        <v>0.52507333749665097</v>
      </c>
      <c r="T2" s="19" t="s">
        <v>30</v>
      </c>
      <c r="U2" s="19" t="s">
        <v>31</v>
      </c>
      <c r="V2" s="21">
        <v>10214</v>
      </c>
      <c r="W2" s="19" t="s">
        <v>31</v>
      </c>
      <c r="X2" s="19" t="s">
        <v>1940</v>
      </c>
      <c r="Y2" s="19" t="s">
        <v>33</v>
      </c>
      <c r="Z2" s="19">
        <v>45</v>
      </c>
    </row>
    <row r="3" spans="1:26" x14ac:dyDescent="0.3">
      <c r="A3" s="56" t="s">
        <v>1939</v>
      </c>
      <c r="B3" s="19" t="s">
        <v>1941</v>
      </c>
      <c r="C3" s="19" t="s">
        <v>1942</v>
      </c>
      <c r="D3" s="20">
        <v>45336</v>
      </c>
      <c r="E3" s="21">
        <v>140000</v>
      </c>
      <c r="F3" s="19" t="s">
        <v>27</v>
      </c>
      <c r="G3" s="19" t="s">
        <v>28</v>
      </c>
      <c r="H3" s="21">
        <v>140000</v>
      </c>
      <c r="I3" s="21">
        <v>65100</v>
      </c>
      <c r="J3" s="22">
        <f t="shared" si="0"/>
        <v>46.5</v>
      </c>
      <c r="K3" s="21">
        <v>182602</v>
      </c>
      <c r="L3" s="21">
        <v>12922</v>
      </c>
      <c r="M3" s="21">
        <f t="shared" si="1"/>
        <v>127078</v>
      </c>
      <c r="N3" s="21">
        <v>84840</v>
      </c>
      <c r="O3" s="23">
        <f t="shared" si="2"/>
        <v>1.4978547854785478</v>
      </c>
      <c r="P3" s="24">
        <v>1129</v>
      </c>
      <c r="Q3" s="25">
        <f t="shared" si="3"/>
        <v>112.55801594331267</v>
      </c>
      <c r="R3" s="26" t="s">
        <v>1939</v>
      </c>
      <c r="S3" s="27">
        <f>ABS(O7-O3)*100</f>
        <v>5.7786219453348497</v>
      </c>
      <c r="T3" s="19" t="s">
        <v>30</v>
      </c>
      <c r="U3" s="19" t="s">
        <v>36</v>
      </c>
      <c r="V3" s="21">
        <v>11223</v>
      </c>
      <c r="W3" s="19" t="s">
        <v>31</v>
      </c>
      <c r="X3" s="19" t="s">
        <v>1940</v>
      </c>
      <c r="Y3" s="19" t="s">
        <v>33</v>
      </c>
      <c r="Z3" s="19">
        <v>45</v>
      </c>
    </row>
    <row r="4" spans="1:26" ht="15" thickBot="1" x14ac:dyDescent="0.35">
      <c r="A4" s="55" t="s">
        <v>1939</v>
      </c>
      <c r="B4" s="10" t="s">
        <v>1943</v>
      </c>
      <c r="C4" s="10" t="s">
        <v>1944</v>
      </c>
      <c r="D4" s="11">
        <v>45048</v>
      </c>
      <c r="E4" s="12">
        <v>163000</v>
      </c>
      <c r="F4" s="10" t="s">
        <v>27</v>
      </c>
      <c r="G4" s="10" t="s">
        <v>28</v>
      </c>
      <c r="H4" s="12">
        <v>163000</v>
      </c>
      <c r="I4" s="12">
        <v>75200</v>
      </c>
      <c r="J4" s="13">
        <f t="shared" si="0"/>
        <v>46.134969325153378</v>
      </c>
      <c r="K4" s="12">
        <v>200244</v>
      </c>
      <c r="L4" s="12">
        <v>10138</v>
      </c>
      <c r="M4" s="12">
        <f t="shared" si="1"/>
        <v>152862</v>
      </c>
      <c r="N4" s="12">
        <v>95053</v>
      </c>
      <c r="O4" s="14">
        <f t="shared" si="2"/>
        <v>1.6081764910102785</v>
      </c>
      <c r="P4" s="15">
        <v>1760</v>
      </c>
      <c r="Q4" s="16">
        <f t="shared" si="3"/>
        <v>86.853409090909096</v>
      </c>
      <c r="R4" s="17" t="s">
        <v>1939</v>
      </c>
      <c r="S4" s="18">
        <f>ABS(O7-O4)*100</f>
        <v>5.253548607838221</v>
      </c>
      <c r="T4" s="10" t="s">
        <v>52</v>
      </c>
      <c r="U4" s="10" t="s">
        <v>36</v>
      </c>
      <c r="V4" s="12">
        <v>10138</v>
      </c>
      <c r="W4" s="10" t="s">
        <v>31</v>
      </c>
      <c r="X4" s="10" t="s">
        <v>1940</v>
      </c>
      <c r="Y4" s="10" t="s">
        <v>33</v>
      </c>
      <c r="Z4" s="10">
        <v>40</v>
      </c>
    </row>
    <row r="5" spans="1:26" ht="15" thickTop="1" x14ac:dyDescent="0.3">
      <c r="A5" s="57"/>
      <c r="B5" s="37"/>
      <c r="C5" s="37"/>
      <c r="D5" s="38" t="s">
        <v>2766</v>
      </c>
      <c r="E5" s="39">
        <f>+SUM(E2:E4)</f>
        <v>423000</v>
      </c>
      <c r="F5" s="37"/>
      <c r="G5" s="37"/>
      <c r="H5" s="39">
        <f>+SUM(H2:H4)</f>
        <v>423000</v>
      </c>
      <c r="I5" s="39">
        <f>+SUM(I2:I4)</f>
        <v>206000</v>
      </c>
      <c r="J5" s="40"/>
      <c r="K5" s="39">
        <f>+SUM(K2:K4)</f>
        <v>532982</v>
      </c>
      <c r="L5" s="39"/>
      <c r="M5" s="39">
        <f>+SUM(M2:M4)</f>
        <v>387064</v>
      </c>
      <c r="N5" s="39">
        <f>+SUM(N2:N4)</f>
        <v>248523</v>
      </c>
      <c r="O5" s="41"/>
      <c r="P5" s="42"/>
      <c r="Q5" s="43">
        <f>AVERAGE(Q2:Q4)</f>
        <v>107.5141531723268</v>
      </c>
      <c r="R5" s="44"/>
      <c r="S5" s="45">
        <f>ABS(O7-O6)*100</f>
        <v>0.18164537339011577</v>
      </c>
      <c r="T5" s="37"/>
      <c r="U5" s="37"/>
      <c r="V5" s="39"/>
      <c r="W5" s="37"/>
      <c r="X5" s="37"/>
      <c r="Y5" s="37"/>
      <c r="Z5" s="37"/>
    </row>
    <row r="6" spans="1:26" x14ac:dyDescent="0.3">
      <c r="A6" s="58"/>
      <c r="B6" s="28"/>
      <c r="C6" s="28"/>
      <c r="D6" s="29"/>
      <c r="E6" s="30"/>
      <c r="F6" s="28"/>
      <c r="G6" s="28"/>
      <c r="H6" s="30"/>
      <c r="I6" s="30" t="s">
        <v>2767</v>
      </c>
      <c r="J6" s="31">
        <f>I5/H5*100</f>
        <v>48.699763593380609</v>
      </c>
      <c r="K6" s="30"/>
      <c r="L6" s="30"/>
      <c r="M6" s="30"/>
      <c r="N6" s="30" t="s">
        <v>2769</v>
      </c>
      <c r="O6" s="32">
        <f>M5/N5</f>
        <v>1.5574574586657974</v>
      </c>
      <c r="P6" s="33"/>
      <c r="Q6" s="34" t="s">
        <v>2771</v>
      </c>
      <c r="R6" s="35">
        <f>STDEV(O2:O4)</f>
        <v>5.5347965893867458E-2</v>
      </c>
      <c r="S6" s="36"/>
      <c r="T6" s="28"/>
      <c r="U6" s="28"/>
      <c r="V6" s="30"/>
      <c r="W6" s="28"/>
      <c r="X6" s="28"/>
      <c r="Y6" s="28"/>
      <c r="Z6" s="28"/>
    </row>
    <row r="7" spans="1:26" x14ac:dyDescent="0.3">
      <c r="A7" s="59"/>
      <c r="B7" s="46"/>
      <c r="C7" s="46"/>
      <c r="D7" s="47"/>
      <c r="E7" s="48"/>
      <c r="F7" s="46"/>
      <c r="G7" s="46"/>
      <c r="H7" s="48"/>
      <c r="I7" s="48" t="s">
        <v>2768</v>
      </c>
      <c r="J7" s="49">
        <f>STDEV(J2:J4)</f>
        <v>4.8719349496568478</v>
      </c>
      <c r="K7" s="48"/>
      <c r="L7" s="48"/>
      <c r="M7" s="48"/>
      <c r="N7" s="48" t="s">
        <v>2770</v>
      </c>
      <c r="O7" s="50">
        <f>AVERAGE(O2:O4)</f>
        <v>1.5556410049318963</v>
      </c>
      <c r="P7" s="51"/>
      <c r="Q7" s="52" t="s">
        <v>2772</v>
      </c>
      <c r="R7" s="54">
        <f>AVERAGE(S2:S4)</f>
        <v>3.8524146302232403</v>
      </c>
      <c r="S7" s="53" t="s">
        <v>2773</v>
      </c>
      <c r="T7" s="46">
        <f>+(R7/O7)</f>
        <v>2.4764162284291893</v>
      </c>
      <c r="U7" s="46"/>
      <c r="V7" s="48"/>
      <c r="W7" s="46"/>
      <c r="X7" s="46"/>
      <c r="Y7" s="46"/>
      <c r="Z7" s="4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CFD82-FCE0-45BD-97B9-C54CA25B22EA}">
  <dimension ref="A1:Z8"/>
  <sheetViews>
    <sheetView topLeftCell="C1" zoomScaleNormal="100" workbookViewId="0">
      <selection activeCell="E37" sqref="E37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332031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1947</v>
      </c>
      <c r="B2" s="10" t="s">
        <v>1945</v>
      </c>
      <c r="C2" s="10" t="s">
        <v>1946</v>
      </c>
      <c r="D2" s="11">
        <v>45427</v>
      </c>
      <c r="E2" s="12">
        <v>430000</v>
      </c>
      <c r="F2" s="10" t="s">
        <v>27</v>
      </c>
      <c r="G2" s="10" t="s">
        <v>28</v>
      </c>
      <c r="H2" s="12">
        <v>430000</v>
      </c>
      <c r="I2" s="12">
        <v>142400</v>
      </c>
      <c r="J2" s="13">
        <f t="shared" ref="J2:J4" si="0">I2/H2*100</f>
        <v>33.116279069767444</v>
      </c>
      <c r="K2" s="12">
        <v>327476</v>
      </c>
      <c r="L2" s="12">
        <v>14922</v>
      </c>
      <c r="M2" s="12">
        <f t="shared" ref="M2:M4" si="1">H2-L2</f>
        <v>415078</v>
      </c>
      <c r="N2" s="12">
        <v>156277</v>
      </c>
      <c r="O2" s="14">
        <f t="shared" ref="O2:O4" si="2">M2/N2</f>
        <v>2.6560402362471764</v>
      </c>
      <c r="P2" s="15">
        <v>2880</v>
      </c>
      <c r="Q2" s="16">
        <f t="shared" ref="Q2:Q4" si="3">M2/P2</f>
        <v>144.12430555555557</v>
      </c>
      <c r="R2" s="17" t="s">
        <v>1947</v>
      </c>
      <c r="S2" s="18">
        <f>ABS(O8-O2)*100</f>
        <v>92.545345678950966</v>
      </c>
      <c r="T2" s="10" t="s">
        <v>52</v>
      </c>
      <c r="U2" s="10" t="s">
        <v>36</v>
      </c>
      <c r="V2" s="12">
        <v>14922</v>
      </c>
      <c r="W2" s="10" t="s">
        <v>31</v>
      </c>
      <c r="X2" s="10" t="s">
        <v>1948</v>
      </c>
      <c r="Y2" s="10" t="s">
        <v>33</v>
      </c>
      <c r="Z2" s="10">
        <v>38</v>
      </c>
    </row>
    <row r="3" spans="1:26" x14ac:dyDescent="0.3">
      <c r="A3" s="56" t="s">
        <v>1947</v>
      </c>
      <c r="B3" s="19" t="s">
        <v>1949</v>
      </c>
      <c r="C3" s="19" t="s">
        <v>1950</v>
      </c>
      <c r="D3" s="20">
        <v>45153</v>
      </c>
      <c r="E3" s="21">
        <v>165000</v>
      </c>
      <c r="F3" s="19" t="s">
        <v>27</v>
      </c>
      <c r="G3" s="19" t="s">
        <v>28</v>
      </c>
      <c r="H3" s="21">
        <v>165000</v>
      </c>
      <c r="I3" s="21">
        <v>62400</v>
      </c>
      <c r="J3" s="22">
        <f t="shared" si="0"/>
        <v>37.81818181818182</v>
      </c>
      <c r="K3" s="21">
        <v>186807</v>
      </c>
      <c r="L3" s="21">
        <v>12187</v>
      </c>
      <c r="M3" s="21">
        <f t="shared" si="1"/>
        <v>152813</v>
      </c>
      <c r="N3" s="21">
        <v>87310</v>
      </c>
      <c r="O3" s="23">
        <f t="shared" si="2"/>
        <v>1.7502347955560646</v>
      </c>
      <c r="P3" s="24">
        <v>1020</v>
      </c>
      <c r="Q3" s="25">
        <f t="shared" si="3"/>
        <v>149.81666666666666</v>
      </c>
      <c r="R3" s="26" t="s">
        <v>1947</v>
      </c>
      <c r="S3" s="27">
        <f>ABS(O8-O3)*100</f>
        <v>1.9648016098397836</v>
      </c>
      <c r="T3" s="19" t="s">
        <v>30</v>
      </c>
      <c r="U3" s="19" t="s">
        <v>36</v>
      </c>
      <c r="V3" s="21">
        <v>12187</v>
      </c>
      <c r="W3" s="19" t="s">
        <v>31</v>
      </c>
      <c r="X3" s="19" t="s">
        <v>1948</v>
      </c>
      <c r="Y3" s="19" t="s">
        <v>33</v>
      </c>
      <c r="Z3" s="19">
        <v>45</v>
      </c>
    </row>
    <row r="4" spans="1:26" x14ac:dyDescent="0.3">
      <c r="A4" s="55" t="s">
        <v>1947</v>
      </c>
      <c r="B4" s="10" t="s">
        <v>1998</v>
      </c>
      <c r="C4" s="10" t="s">
        <v>1999</v>
      </c>
      <c r="D4" s="11">
        <v>45152</v>
      </c>
      <c r="E4" s="12">
        <v>133900</v>
      </c>
      <c r="F4" s="10" t="s">
        <v>27</v>
      </c>
      <c r="G4" s="10" t="s">
        <v>28</v>
      </c>
      <c r="H4" s="12">
        <v>133900</v>
      </c>
      <c r="I4" s="12">
        <v>62300</v>
      </c>
      <c r="J4" s="13">
        <f t="shared" si="0"/>
        <v>46.52725914861837</v>
      </c>
      <c r="K4" s="12">
        <v>181616</v>
      </c>
      <c r="L4" s="12">
        <v>14020</v>
      </c>
      <c r="M4" s="12">
        <f t="shared" si="1"/>
        <v>119880</v>
      </c>
      <c r="N4" s="12">
        <v>83798</v>
      </c>
      <c r="O4" s="14">
        <f t="shared" si="2"/>
        <v>1.4305830688083248</v>
      </c>
      <c r="P4" s="15">
        <v>976</v>
      </c>
      <c r="Q4" s="16">
        <f t="shared" si="3"/>
        <v>122.82786885245902</v>
      </c>
      <c r="R4" s="17" t="s">
        <v>1947</v>
      </c>
      <c r="S4" s="18">
        <f>ABS(O8-O4)*100</f>
        <v>30.000371064934207</v>
      </c>
      <c r="T4" s="10" t="s">
        <v>43</v>
      </c>
      <c r="U4" s="10" t="s">
        <v>36</v>
      </c>
      <c r="V4" s="12">
        <v>14020</v>
      </c>
      <c r="W4" s="10" t="s">
        <v>31</v>
      </c>
      <c r="X4" s="10" t="s">
        <v>1948</v>
      </c>
      <c r="Y4" s="10" t="s">
        <v>33</v>
      </c>
      <c r="Z4" s="10">
        <v>45</v>
      </c>
    </row>
    <row r="5" spans="1:26" ht="15" thickBot="1" x14ac:dyDescent="0.35">
      <c r="A5" s="56" t="s">
        <v>1947</v>
      </c>
      <c r="B5" s="19" t="s">
        <v>2028</v>
      </c>
      <c r="C5" s="19" t="s">
        <v>2029</v>
      </c>
      <c r="D5" s="20">
        <v>45526</v>
      </c>
      <c r="E5" s="21">
        <v>95000</v>
      </c>
      <c r="F5" s="19" t="s">
        <v>27</v>
      </c>
      <c r="G5" s="19" t="s">
        <v>28</v>
      </c>
      <c r="H5" s="21">
        <v>95000</v>
      </c>
      <c r="I5" s="21">
        <v>60800</v>
      </c>
      <c r="J5" s="22">
        <f t="shared" ref="J5" si="4">I5/H5*100</f>
        <v>64</v>
      </c>
      <c r="K5" s="21">
        <v>144870</v>
      </c>
      <c r="L5" s="21">
        <v>12670</v>
      </c>
      <c r="M5" s="21">
        <f t="shared" ref="M5" si="5">H5-L5</f>
        <v>82330</v>
      </c>
      <c r="N5" s="21">
        <v>75846</v>
      </c>
      <c r="O5" s="23">
        <f t="shared" ref="O5" si="6">M5/N5</f>
        <v>1.0854890172191018</v>
      </c>
      <c r="P5" s="24">
        <v>1176</v>
      </c>
      <c r="Q5" s="25">
        <f t="shared" ref="Q5" si="7">M5/P5</f>
        <v>70.008503401360542</v>
      </c>
      <c r="R5" s="26" t="s">
        <v>1947</v>
      </c>
      <c r="S5" s="27">
        <f>ABS(O8-O5)*100</f>
        <v>64.509776223856491</v>
      </c>
      <c r="T5" s="19" t="s">
        <v>30</v>
      </c>
      <c r="U5" s="19" t="s">
        <v>36</v>
      </c>
      <c r="V5" s="21">
        <v>12670</v>
      </c>
      <c r="W5" s="19" t="s">
        <v>31</v>
      </c>
      <c r="X5" s="19" t="s">
        <v>1948</v>
      </c>
      <c r="Y5" s="19" t="s">
        <v>33</v>
      </c>
      <c r="Z5" s="19">
        <v>47</v>
      </c>
    </row>
    <row r="6" spans="1:26" ht="15" thickTop="1" x14ac:dyDescent="0.3">
      <c r="A6" s="57"/>
      <c r="B6" s="37"/>
      <c r="C6" s="37"/>
      <c r="D6" s="38" t="s">
        <v>2766</v>
      </c>
      <c r="E6" s="39">
        <f>+SUM(E2:E5)</f>
        <v>823900</v>
      </c>
      <c r="F6" s="37"/>
      <c r="G6" s="37"/>
      <c r="H6" s="39">
        <f>+SUM(H2:H5)</f>
        <v>823900</v>
      </c>
      <c r="I6" s="39">
        <f>+SUM(I2:I5)</f>
        <v>327900</v>
      </c>
      <c r="J6" s="40"/>
      <c r="K6" s="39">
        <f>+SUM(K2:K5)</f>
        <v>840769</v>
      </c>
      <c r="L6" s="39"/>
      <c r="M6" s="39">
        <f>+SUM(M2:M5)</f>
        <v>770101</v>
      </c>
      <c r="N6" s="39">
        <f>+SUM(N2:N5)</f>
        <v>403231</v>
      </c>
      <c r="O6" s="41"/>
      <c r="P6" s="42"/>
      <c r="Q6" s="43">
        <f>AVERAGE(Q2:Q5)</f>
        <v>121.69433611901044</v>
      </c>
      <c r="R6" s="44"/>
      <c r="S6" s="45">
        <f>ABS(O8-O7)*100</f>
        <v>17.923910198498017</v>
      </c>
      <c r="T6" s="37"/>
      <c r="U6" s="37"/>
      <c r="V6" s="39"/>
      <c r="W6" s="37"/>
      <c r="X6" s="37"/>
      <c r="Y6" s="37"/>
      <c r="Z6" s="37"/>
    </row>
    <row r="7" spans="1:26" x14ac:dyDescent="0.3">
      <c r="A7" s="58"/>
      <c r="B7" s="28"/>
      <c r="C7" s="28"/>
      <c r="D7" s="29"/>
      <c r="E7" s="30"/>
      <c r="F7" s="28"/>
      <c r="G7" s="28"/>
      <c r="H7" s="30"/>
      <c r="I7" s="30" t="s">
        <v>2767</v>
      </c>
      <c r="J7" s="31">
        <f>I6/H6*100</f>
        <v>39.798519237771572</v>
      </c>
      <c r="K7" s="30"/>
      <c r="L7" s="30"/>
      <c r="M7" s="30"/>
      <c r="N7" s="30" t="s">
        <v>2769</v>
      </c>
      <c r="O7" s="32">
        <f>M6/N6</f>
        <v>1.909825881442647</v>
      </c>
      <c r="P7" s="33"/>
      <c r="Q7" s="34" t="s">
        <v>2771</v>
      </c>
      <c r="R7" s="35">
        <f>STDEV(O2:O5)</f>
        <v>0.6740433948613983</v>
      </c>
      <c r="S7" s="36"/>
      <c r="T7" s="28"/>
      <c r="U7" s="28"/>
      <c r="V7" s="30"/>
      <c r="W7" s="28"/>
      <c r="X7" s="28"/>
      <c r="Y7" s="28"/>
      <c r="Z7" s="28"/>
    </row>
    <row r="8" spans="1:26" x14ac:dyDescent="0.3">
      <c r="A8" s="59"/>
      <c r="B8" s="46"/>
      <c r="C8" s="46"/>
      <c r="D8" s="47"/>
      <c r="E8" s="48"/>
      <c r="F8" s="46"/>
      <c r="G8" s="46"/>
      <c r="H8" s="48"/>
      <c r="I8" s="48" t="s">
        <v>2768</v>
      </c>
      <c r="J8" s="49">
        <f>STDEV(J2:J5)</f>
        <v>13.608816991017958</v>
      </c>
      <c r="K8" s="48"/>
      <c r="L8" s="48"/>
      <c r="M8" s="48"/>
      <c r="N8" s="48" t="s">
        <v>2770</v>
      </c>
      <c r="O8" s="50">
        <f>AVERAGE(O2:O5)</f>
        <v>1.7305867794576668</v>
      </c>
      <c r="P8" s="51"/>
      <c r="Q8" s="52" t="s">
        <v>2772</v>
      </c>
      <c r="R8" s="54">
        <f>AVERAGE(S2:S5)</f>
        <v>47.255073644395367</v>
      </c>
      <c r="S8" s="53" t="s">
        <v>2773</v>
      </c>
      <c r="T8" s="46">
        <f>+(R8/O8)</f>
        <v>27.305809916798403</v>
      </c>
      <c r="U8" s="46"/>
      <c r="V8" s="48"/>
      <c r="W8" s="46"/>
      <c r="X8" s="46"/>
      <c r="Y8" s="46"/>
      <c r="Z8" s="46"/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4E895-70F3-4FF6-8D30-8E1D8E249402}">
  <dimension ref="A1:Z6"/>
  <sheetViews>
    <sheetView topLeftCell="D1" zoomScaleNormal="100" workbookViewId="0">
      <selection activeCell="C45" sqref="C45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1953</v>
      </c>
      <c r="B2" s="19" t="s">
        <v>1951</v>
      </c>
      <c r="C2" s="19" t="s">
        <v>1952</v>
      </c>
      <c r="D2" s="20">
        <v>45667</v>
      </c>
      <c r="E2" s="21">
        <v>115000</v>
      </c>
      <c r="F2" s="19" t="s">
        <v>27</v>
      </c>
      <c r="G2" s="19" t="s">
        <v>28</v>
      </c>
      <c r="H2" s="21">
        <v>115000</v>
      </c>
      <c r="I2" s="21">
        <v>57400</v>
      </c>
      <c r="J2" s="22">
        <f t="shared" ref="J2:J3" si="0">I2/H2*100</f>
        <v>49.913043478260875</v>
      </c>
      <c r="K2" s="21">
        <v>135410</v>
      </c>
      <c r="L2" s="21">
        <v>12604</v>
      </c>
      <c r="M2" s="21">
        <f t="shared" ref="M2:M3" si="1">H2-L2</f>
        <v>102396</v>
      </c>
      <c r="N2" s="21">
        <v>67107</v>
      </c>
      <c r="O2" s="23">
        <f t="shared" ref="O2:O3" si="2">M2/N2</f>
        <v>1.5258616835799543</v>
      </c>
      <c r="P2" s="24">
        <v>945</v>
      </c>
      <c r="Q2" s="25">
        <f t="shared" ref="Q2:Q3" si="3">M2/P2</f>
        <v>108.35555555555555</v>
      </c>
      <c r="R2" s="26" t="s">
        <v>1953</v>
      </c>
      <c r="S2" s="27">
        <f>ABS(O6-O2)*100</f>
        <v>4.200314247291681</v>
      </c>
      <c r="T2" s="19" t="s">
        <v>30</v>
      </c>
      <c r="U2" s="19" t="s">
        <v>31</v>
      </c>
      <c r="V2" s="21">
        <v>11853</v>
      </c>
      <c r="W2" s="19" t="s">
        <v>31</v>
      </c>
      <c r="X2" s="19" t="s">
        <v>1954</v>
      </c>
      <c r="Y2" s="19" t="s">
        <v>33</v>
      </c>
      <c r="Z2" s="19">
        <v>45</v>
      </c>
    </row>
    <row r="3" spans="1:26" ht="15" thickBot="1" x14ac:dyDescent="0.35">
      <c r="A3" s="55" t="s">
        <v>1953</v>
      </c>
      <c r="B3" s="10" t="s">
        <v>1955</v>
      </c>
      <c r="C3" s="10" t="s">
        <v>1956</v>
      </c>
      <c r="D3" s="11">
        <v>45072</v>
      </c>
      <c r="E3" s="12">
        <v>170000</v>
      </c>
      <c r="F3" s="10" t="s">
        <v>27</v>
      </c>
      <c r="G3" s="10" t="s">
        <v>28</v>
      </c>
      <c r="H3" s="12">
        <v>170000</v>
      </c>
      <c r="I3" s="12">
        <v>70500</v>
      </c>
      <c r="J3" s="13">
        <f t="shared" si="0"/>
        <v>41.470588235294123</v>
      </c>
      <c r="K3" s="12">
        <v>210978</v>
      </c>
      <c r="L3" s="12">
        <v>17779</v>
      </c>
      <c r="M3" s="12">
        <f t="shared" si="1"/>
        <v>152221</v>
      </c>
      <c r="N3" s="12">
        <v>105573</v>
      </c>
      <c r="O3" s="14">
        <f t="shared" si="2"/>
        <v>1.4418553986341205</v>
      </c>
      <c r="P3" s="15">
        <v>1270</v>
      </c>
      <c r="Q3" s="16">
        <f t="shared" si="3"/>
        <v>119.85905511811023</v>
      </c>
      <c r="R3" s="17" t="s">
        <v>1953</v>
      </c>
      <c r="S3" s="18">
        <f>ABS(O6-O3)*100</f>
        <v>4.2003142472917032</v>
      </c>
      <c r="T3" s="10" t="s">
        <v>30</v>
      </c>
      <c r="U3" s="10" t="s">
        <v>36</v>
      </c>
      <c r="V3" s="12">
        <v>17779</v>
      </c>
      <c r="W3" s="10" t="s">
        <v>31</v>
      </c>
      <c r="X3" s="10" t="s">
        <v>1954</v>
      </c>
      <c r="Y3" s="10" t="s">
        <v>33</v>
      </c>
      <c r="Z3" s="10">
        <v>45</v>
      </c>
    </row>
    <row r="4" spans="1:26" ht="15" thickTop="1" x14ac:dyDescent="0.3">
      <c r="A4" s="57"/>
      <c r="B4" s="37"/>
      <c r="C4" s="37"/>
      <c r="D4" s="38" t="s">
        <v>2766</v>
      </c>
      <c r="E4" s="39">
        <f>+SUM(E2:E3)</f>
        <v>285000</v>
      </c>
      <c r="F4" s="37"/>
      <c r="G4" s="37"/>
      <c r="H4" s="39">
        <f>+SUM(H2:H3)</f>
        <v>285000</v>
      </c>
      <c r="I4" s="39">
        <f>+SUM(I2:I3)</f>
        <v>127900</v>
      </c>
      <c r="J4" s="40"/>
      <c r="K4" s="39">
        <f>+SUM(K2:K3)</f>
        <v>346388</v>
      </c>
      <c r="L4" s="39"/>
      <c r="M4" s="39">
        <f>+SUM(M2:M3)</f>
        <v>254617</v>
      </c>
      <c r="N4" s="39">
        <f>+SUM(N2:N3)</f>
        <v>172680</v>
      </c>
      <c r="O4" s="41"/>
      <c r="P4" s="42"/>
      <c r="Q4" s="43">
        <f>AVERAGE(Q2:Q3)</f>
        <v>114.10730533683289</v>
      </c>
      <c r="R4" s="44"/>
      <c r="S4" s="45">
        <f>ABS(O6-O5)*100</f>
        <v>0.93565721471116081</v>
      </c>
      <c r="T4" s="37"/>
      <c r="U4" s="37"/>
      <c r="V4" s="39"/>
      <c r="W4" s="37"/>
      <c r="X4" s="37"/>
      <c r="Y4" s="37"/>
      <c r="Z4" s="37"/>
    </row>
    <row r="5" spans="1:26" x14ac:dyDescent="0.3">
      <c r="A5" s="58"/>
      <c r="B5" s="28"/>
      <c r="C5" s="28"/>
      <c r="D5" s="29"/>
      <c r="E5" s="30"/>
      <c r="F5" s="28"/>
      <c r="G5" s="28"/>
      <c r="H5" s="30"/>
      <c r="I5" s="30" t="s">
        <v>2767</v>
      </c>
      <c r="J5" s="31">
        <f>I4/H4*100</f>
        <v>44.877192982456137</v>
      </c>
      <c r="K5" s="30"/>
      <c r="L5" s="30"/>
      <c r="M5" s="30"/>
      <c r="N5" s="30" t="s">
        <v>2769</v>
      </c>
      <c r="O5" s="32">
        <f>M4/N4</f>
        <v>1.4745019689599259</v>
      </c>
      <c r="P5" s="33"/>
      <c r="Q5" s="34" t="s">
        <v>2771</v>
      </c>
      <c r="R5" s="35">
        <f>STDEV(O2:O3)</f>
        <v>5.9401413747488488E-2</v>
      </c>
      <c r="S5" s="36"/>
      <c r="T5" s="28"/>
      <c r="U5" s="28"/>
      <c r="V5" s="30"/>
      <c r="W5" s="28"/>
      <c r="X5" s="28"/>
      <c r="Y5" s="28"/>
      <c r="Z5" s="28"/>
    </row>
    <row r="6" spans="1:26" x14ac:dyDescent="0.3">
      <c r="A6" s="59"/>
      <c r="B6" s="46"/>
      <c r="C6" s="46"/>
      <c r="D6" s="47"/>
      <c r="E6" s="48"/>
      <c r="F6" s="46"/>
      <c r="G6" s="46"/>
      <c r="H6" s="48"/>
      <c r="I6" s="48" t="s">
        <v>2768</v>
      </c>
      <c r="J6" s="49">
        <f>STDEV(J2:J3)</f>
        <v>5.969717352165711</v>
      </c>
      <c r="K6" s="48"/>
      <c r="L6" s="48"/>
      <c r="M6" s="48"/>
      <c r="N6" s="48" t="s">
        <v>2770</v>
      </c>
      <c r="O6" s="50">
        <f>AVERAGE(O2:O3)</f>
        <v>1.4838585411070375</v>
      </c>
      <c r="P6" s="51"/>
      <c r="Q6" s="52" t="s">
        <v>2772</v>
      </c>
      <c r="R6" s="54">
        <f>AVERAGE(S2:S3)</f>
        <v>4.2003142472916917</v>
      </c>
      <c r="S6" s="53" t="s">
        <v>2773</v>
      </c>
      <c r="T6" s="46">
        <f>+(R6/O6)</f>
        <v>2.8306702633244498</v>
      </c>
      <c r="U6" s="46"/>
      <c r="V6" s="48"/>
      <c r="W6" s="46"/>
      <c r="X6" s="46"/>
      <c r="Y6" s="46"/>
      <c r="Z6" s="46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6C3B4-26FB-4AE4-B50F-0A3D63AAC3E2}">
  <dimension ref="A1:Z22"/>
  <sheetViews>
    <sheetView topLeftCell="D1" zoomScaleNormal="100" workbookViewId="0">
      <selection activeCell="J27" sqref="J27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441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1959</v>
      </c>
      <c r="B2" s="10" t="s">
        <v>1964</v>
      </c>
      <c r="C2" s="10" t="s">
        <v>1965</v>
      </c>
      <c r="D2" s="11">
        <v>45548</v>
      </c>
      <c r="E2" s="12">
        <v>150000</v>
      </c>
      <c r="F2" s="10" t="s">
        <v>27</v>
      </c>
      <c r="G2" s="10" t="s">
        <v>28</v>
      </c>
      <c r="H2" s="12">
        <v>150000</v>
      </c>
      <c r="I2" s="12">
        <v>94900</v>
      </c>
      <c r="J2" s="13">
        <f t="shared" ref="J2:J19" si="0">I2/H2*100</f>
        <v>63.266666666666673</v>
      </c>
      <c r="K2" s="12">
        <v>200352</v>
      </c>
      <c r="L2" s="12">
        <v>18480</v>
      </c>
      <c r="M2" s="12">
        <f t="shared" ref="M2:M19" si="1">H2-L2</f>
        <v>131520</v>
      </c>
      <c r="N2" s="12">
        <v>101040</v>
      </c>
      <c r="O2" s="14">
        <f t="shared" ref="O2:O19" si="2">M2/N2</f>
        <v>1.3016627078384797</v>
      </c>
      <c r="P2" s="15">
        <v>1144</v>
      </c>
      <c r="Q2" s="16">
        <f t="shared" ref="Q2:Q19" si="3">M2/P2</f>
        <v>114.96503496503496</v>
      </c>
      <c r="R2" s="17" t="s">
        <v>1959</v>
      </c>
      <c r="S2" s="18">
        <f>ABS(O19-O2)*100</f>
        <v>120.33058781908532</v>
      </c>
      <c r="T2" s="10" t="s">
        <v>30</v>
      </c>
      <c r="U2" s="10" t="s">
        <v>36</v>
      </c>
      <c r="V2" s="12">
        <v>15585</v>
      </c>
      <c r="W2" s="10" t="s">
        <v>31</v>
      </c>
      <c r="X2" s="10" t="s">
        <v>1954</v>
      </c>
      <c r="Y2" s="10" t="s">
        <v>33</v>
      </c>
      <c r="Z2" s="10">
        <v>45</v>
      </c>
    </row>
    <row r="3" spans="1:26" x14ac:dyDescent="0.3">
      <c r="A3" s="55" t="s">
        <v>1959</v>
      </c>
      <c r="B3" s="10" t="s">
        <v>1986</v>
      </c>
      <c r="C3" s="10" t="s">
        <v>1987</v>
      </c>
      <c r="D3" s="11">
        <v>45296</v>
      </c>
      <c r="E3" s="12">
        <v>169100</v>
      </c>
      <c r="F3" s="10" t="s">
        <v>27</v>
      </c>
      <c r="G3" s="10" t="s">
        <v>28</v>
      </c>
      <c r="H3" s="12">
        <v>169100</v>
      </c>
      <c r="I3" s="12">
        <v>89000</v>
      </c>
      <c r="J3" s="13">
        <f t="shared" si="0"/>
        <v>52.631578947368418</v>
      </c>
      <c r="K3" s="12">
        <v>207732</v>
      </c>
      <c r="L3" s="12">
        <v>15942</v>
      </c>
      <c r="M3" s="12">
        <f t="shared" si="1"/>
        <v>153158</v>
      </c>
      <c r="N3" s="12">
        <v>106550</v>
      </c>
      <c r="O3" s="14">
        <f t="shared" si="2"/>
        <v>1.4374284373533552</v>
      </c>
      <c r="P3" s="15">
        <v>1235</v>
      </c>
      <c r="Q3" s="16">
        <f t="shared" si="3"/>
        <v>124.01457489878543</v>
      </c>
      <c r="R3" s="17" t="s">
        <v>1959</v>
      </c>
      <c r="S3" s="18">
        <f>ABS(O8-O3)*100</f>
        <v>32.788607131066414</v>
      </c>
      <c r="T3" s="10" t="s">
        <v>30</v>
      </c>
      <c r="U3" s="10" t="s">
        <v>36</v>
      </c>
      <c r="V3" s="12">
        <v>15942</v>
      </c>
      <c r="W3" s="10" t="s">
        <v>31</v>
      </c>
      <c r="X3" s="10" t="s">
        <v>1954</v>
      </c>
      <c r="Y3" s="10" t="s">
        <v>33</v>
      </c>
      <c r="Z3" s="10">
        <v>45</v>
      </c>
    </row>
    <row r="4" spans="1:26" x14ac:dyDescent="0.3">
      <c r="A4" s="56" t="s">
        <v>1959</v>
      </c>
      <c r="B4" s="19" t="s">
        <v>1968</v>
      </c>
      <c r="C4" s="19" t="s">
        <v>1969</v>
      </c>
      <c r="D4" s="20">
        <v>45335</v>
      </c>
      <c r="E4" s="21">
        <v>270000</v>
      </c>
      <c r="F4" s="19" t="s">
        <v>27</v>
      </c>
      <c r="G4" s="19" t="s">
        <v>28</v>
      </c>
      <c r="H4" s="21">
        <v>270000</v>
      </c>
      <c r="I4" s="21">
        <v>132500</v>
      </c>
      <c r="J4" s="22">
        <f t="shared" si="0"/>
        <v>49.074074074074076</v>
      </c>
      <c r="K4" s="21">
        <v>331600</v>
      </c>
      <c r="L4" s="21">
        <v>17279</v>
      </c>
      <c r="M4" s="21">
        <f t="shared" si="1"/>
        <v>252721</v>
      </c>
      <c r="N4" s="21">
        <v>174622</v>
      </c>
      <c r="O4" s="23">
        <f t="shared" si="2"/>
        <v>1.4472460514711778</v>
      </c>
      <c r="P4" s="24">
        <v>2027</v>
      </c>
      <c r="Q4" s="25">
        <f t="shared" si="3"/>
        <v>124.67735569807597</v>
      </c>
      <c r="R4" s="26" t="s">
        <v>1959</v>
      </c>
      <c r="S4" s="27">
        <f>ABS(O19-O4)*100</f>
        <v>105.77225345581552</v>
      </c>
      <c r="T4" s="19" t="s">
        <v>30</v>
      </c>
      <c r="U4" s="19" t="s">
        <v>36</v>
      </c>
      <c r="V4" s="21">
        <v>17279</v>
      </c>
      <c r="W4" s="19" t="s">
        <v>31</v>
      </c>
      <c r="X4" s="19" t="s">
        <v>1954</v>
      </c>
      <c r="Y4" s="19" t="s">
        <v>33</v>
      </c>
      <c r="Z4" s="19">
        <v>51</v>
      </c>
    </row>
    <row r="5" spans="1:26" x14ac:dyDescent="0.3">
      <c r="A5" s="56" t="s">
        <v>1959</v>
      </c>
      <c r="B5" s="19" t="s">
        <v>1970</v>
      </c>
      <c r="C5" s="19" t="s">
        <v>1971</v>
      </c>
      <c r="D5" s="20">
        <v>45652</v>
      </c>
      <c r="E5" s="21">
        <v>180000</v>
      </c>
      <c r="F5" s="19" t="s">
        <v>27</v>
      </c>
      <c r="G5" s="19" t="s">
        <v>28</v>
      </c>
      <c r="H5" s="21">
        <v>180000</v>
      </c>
      <c r="I5" s="21">
        <v>103100</v>
      </c>
      <c r="J5" s="22">
        <f t="shared" si="0"/>
        <v>57.277777777777786</v>
      </c>
      <c r="K5" s="21">
        <v>216962</v>
      </c>
      <c r="L5" s="21">
        <v>18922</v>
      </c>
      <c r="M5" s="21">
        <f t="shared" si="1"/>
        <v>161078</v>
      </c>
      <c r="N5" s="21">
        <v>110022</v>
      </c>
      <c r="O5" s="23">
        <f t="shared" si="2"/>
        <v>1.4640526440166513</v>
      </c>
      <c r="P5" s="24">
        <v>1256</v>
      </c>
      <c r="Q5" s="25">
        <f t="shared" si="3"/>
        <v>128.24681528662421</v>
      </c>
      <c r="R5" s="26" t="s">
        <v>1959</v>
      </c>
      <c r="S5" s="27">
        <f>ABS(O19-O5)*100</f>
        <v>104.09159420126817</v>
      </c>
      <c r="T5" s="19" t="s">
        <v>30</v>
      </c>
      <c r="U5" s="19" t="s">
        <v>31</v>
      </c>
      <c r="V5" s="21">
        <v>18922</v>
      </c>
      <c r="W5" s="19" t="s">
        <v>31</v>
      </c>
      <c r="X5" s="19" t="s">
        <v>1954</v>
      </c>
      <c r="Y5" s="19" t="s">
        <v>33</v>
      </c>
      <c r="Z5" s="19">
        <v>45</v>
      </c>
    </row>
    <row r="6" spans="1:26" x14ac:dyDescent="0.3">
      <c r="A6" s="55" t="s">
        <v>1959</v>
      </c>
      <c r="B6" s="10" t="s">
        <v>1972</v>
      </c>
      <c r="C6" s="10" t="s">
        <v>1973</v>
      </c>
      <c r="D6" s="11">
        <v>45357</v>
      </c>
      <c r="E6" s="12">
        <v>200000</v>
      </c>
      <c r="F6" s="10" t="s">
        <v>27</v>
      </c>
      <c r="G6" s="10" t="s">
        <v>28</v>
      </c>
      <c r="H6" s="12">
        <v>200000</v>
      </c>
      <c r="I6" s="12">
        <v>89800</v>
      </c>
      <c r="J6" s="13">
        <f t="shared" si="0"/>
        <v>44.9</v>
      </c>
      <c r="K6" s="12">
        <v>209385</v>
      </c>
      <c r="L6" s="12">
        <v>15867</v>
      </c>
      <c r="M6" s="12">
        <f t="shared" si="1"/>
        <v>184133</v>
      </c>
      <c r="N6" s="12">
        <v>107510</v>
      </c>
      <c r="O6" s="14">
        <f t="shared" si="2"/>
        <v>1.7127057948097852</v>
      </c>
      <c r="P6" s="15">
        <v>1256</v>
      </c>
      <c r="Q6" s="16">
        <f t="shared" si="3"/>
        <v>146.60270700636943</v>
      </c>
      <c r="R6" s="17" t="s">
        <v>1959</v>
      </c>
      <c r="S6" s="18">
        <f>ABS(O19-O6)*100</f>
        <v>79.226279121954775</v>
      </c>
      <c r="T6" s="10" t="s">
        <v>30</v>
      </c>
      <c r="U6" s="10" t="s">
        <v>36</v>
      </c>
      <c r="V6" s="12">
        <v>15867</v>
      </c>
      <c r="W6" s="10" t="s">
        <v>31</v>
      </c>
      <c r="X6" s="10" t="s">
        <v>1954</v>
      </c>
      <c r="Y6" s="10" t="s">
        <v>33</v>
      </c>
      <c r="Z6" s="10">
        <v>45</v>
      </c>
    </row>
    <row r="7" spans="1:26" x14ac:dyDescent="0.3">
      <c r="A7" s="56" t="s">
        <v>1959</v>
      </c>
      <c r="B7" s="19" t="s">
        <v>1984</v>
      </c>
      <c r="C7" s="19" t="s">
        <v>1985</v>
      </c>
      <c r="D7" s="20">
        <v>45559</v>
      </c>
      <c r="E7" s="21">
        <v>240000</v>
      </c>
      <c r="F7" s="19" t="s">
        <v>27</v>
      </c>
      <c r="G7" s="19" t="s">
        <v>28</v>
      </c>
      <c r="H7" s="21">
        <v>240000</v>
      </c>
      <c r="I7" s="21">
        <v>119200</v>
      </c>
      <c r="J7" s="22">
        <f t="shared" si="0"/>
        <v>49.666666666666664</v>
      </c>
      <c r="K7" s="21">
        <v>250214</v>
      </c>
      <c r="L7" s="21">
        <v>17071</v>
      </c>
      <c r="M7" s="21">
        <f t="shared" si="1"/>
        <v>222929</v>
      </c>
      <c r="N7" s="21">
        <v>129523</v>
      </c>
      <c r="O7" s="23">
        <f t="shared" si="2"/>
        <v>1.7211537719169567</v>
      </c>
      <c r="P7" s="24">
        <v>1918</v>
      </c>
      <c r="Q7" s="25">
        <f t="shared" si="3"/>
        <v>116.22992700729927</v>
      </c>
      <c r="R7" s="26" t="s">
        <v>1959</v>
      </c>
      <c r="S7" s="27">
        <f>ABS(O14-O7)*100</f>
        <v>38.316079018993278</v>
      </c>
      <c r="T7" s="19" t="s">
        <v>708</v>
      </c>
      <c r="U7" s="19" t="s">
        <v>36</v>
      </c>
      <c r="V7" s="21">
        <v>15942</v>
      </c>
      <c r="W7" s="19" t="s">
        <v>31</v>
      </c>
      <c r="X7" s="19" t="s">
        <v>1954</v>
      </c>
      <c r="Y7" s="19" t="s">
        <v>33</v>
      </c>
      <c r="Z7" s="19">
        <v>45</v>
      </c>
    </row>
    <row r="8" spans="1:26" x14ac:dyDescent="0.3">
      <c r="A8" s="55" t="s">
        <v>1959</v>
      </c>
      <c r="B8" s="10" t="s">
        <v>1982</v>
      </c>
      <c r="C8" s="10" t="s">
        <v>1983</v>
      </c>
      <c r="D8" s="11">
        <v>45607</v>
      </c>
      <c r="E8" s="12">
        <v>220000</v>
      </c>
      <c r="F8" s="10" t="s">
        <v>27</v>
      </c>
      <c r="G8" s="10" t="s">
        <v>28</v>
      </c>
      <c r="H8" s="12">
        <v>220000</v>
      </c>
      <c r="I8" s="12">
        <v>106300</v>
      </c>
      <c r="J8" s="13">
        <f t="shared" si="0"/>
        <v>48.318181818181813</v>
      </c>
      <c r="K8" s="12">
        <v>224011</v>
      </c>
      <c r="L8" s="12">
        <v>15942</v>
      </c>
      <c r="M8" s="12">
        <f t="shared" si="1"/>
        <v>204058</v>
      </c>
      <c r="N8" s="12">
        <v>115593</v>
      </c>
      <c r="O8" s="14">
        <f t="shared" si="2"/>
        <v>1.7653145086640194</v>
      </c>
      <c r="P8" s="15">
        <v>1308</v>
      </c>
      <c r="Q8" s="16">
        <f t="shared" si="3"/>
        <v>156.00764525993884</v>
      </c>
      <c r="R8" s="17" t="s">
        <v>1959</v>
      </c>
      <c r="S8" s="18">
        <f>ABS(O16-O8)*100</f>
        <v>38.999575386581363</v>
      </c>
      <c r="T8" s="10" t="s">
        <v>30</v>
      </c>
      <c r="U8" s="10" t="s">
        <v>31</v>
      </c>
      <c r="V8" s="12">
        <v>15942</v>
      </c>
      <c r="W8" s="10" t="s">
        <v>31</v>
      </c>
      <c r="X8" s="10" t="s">
        <v>1954</v>
      </c>
      <c r="Y8" s="10" t="s">
        <v>33</v>
      </c>
      <c r="Z8" s="10">
        <v>45</v>
      </c>
    </row>
    <row r="9" spans="1:26" x14ac:dyDescent="0.3">
      <c r="A9" s="56" t="s">
        <v>1959</v>
      </c>
      <c r="B9" s="19" t="s">
        <v>1990</v>
      </c>
      <c r="C9" s="19" t="s">
        <v>1991</v>
      </c>
      <c r="D9" s="20">
        <v>45735</v>
      </c>
      <c r="E9" s="21">
        <v>205000</v>
      </c>
      <c r="F9" s="19" t="s">
        <v>27</v>
      </c>
      <c r="G9" s="19" t="s">
        <v>28</v>
      </c>
      <c r="H9" s="21">
        <v>205000</v>
      </c>
      <c r="I9" s="21">
        <v>98200</v>
      </c>
      <c r="J9" s="22">
        <f t="shared" si="0"/>
        <v>47.90243902439024</v>
      </c>
      <c r="K9" s="21">
        <v>205123</v>
      </c>
      <c r="L9" s="21">
        <v>16065</v>
      </c>
      <c r="M9" s="21">
        <f t="shared" si="1"/>
        <v>188935</v>
      </c>
      <c r="N9" s="21">
        <v>105032</v>
      </c>
      <c r="O9" s="23">
        <f t="shared" si="2"/>
        <v>1.7988327366897707</v>
      </c>
      <c r="P9" s="24">
        <v>1595</v>
      </c>
      <c r="Q9" s="25">
        <f t="shared" si="3"/>
        <v>118.45454545454545</v>
      </c>
      <c r="R9" s="26" t="s">
        <v>1959</v>
      </c>
      <c r="S9" s="27">
        <f>ABS(O12-O9)*100</f>
        <v>17.261728677339217</v>
      </c>
      <c r="T9" s="19" t="s">
        <v>708</v>
      </c>
      <c r="U9" s="19" t="s">
        <v>31</v>
      </c>
      <c r="V9" s="21">
        <v>16065</v>
      </c>
      <c r="W9" s="19" t="s">
        <v>31</v>
      </c>
      <c r="X9" s="19" t="s">
        <v>1954</v>
      </c>
      <c r="Y9" s="19" t="s">
        <v>33</v>
      </c>
      <c r="Z9" s="19">
        <v>45</v>
      </c>
    </row>
    <row r="10" spans="1:26" x14ac:dyDescent="0.3">
      <c r="A10" s="55" t="s">
        <v>1959</v>
      </c>
      <c r="B10" s="10" t="s">
        <v>1957</v>
      </c>
      <c r="C10" s="10" t="s">
        <v>1958</v>
      </c>
      <c r="D10" s="11">
        <v>45520</v>
      </c>
      <c r="E10" s="12">
        <v>215000</v>
      </c>
      <c r="F10" s="10" t="s">
        <v>27</v>
      </c>
      <c r="G10" s="10" t="s">
        <v>28</v>
      </c>
      <c r="H10" s="12">
        <v>215000</v>
      </c>
      <c r="I10" s="12">
        <v>99100</v>
      </c>
      <c r="J10" s="13">
        <f t="shared" si="0"/>
        <v>46.093023255813954</v>
      </c>
      <c r="K10" s="12">
        <v>204572</v>
      </c>
      <c r="L10" s="12">
        <v>12751</v>
      </c>
      <c r="M10" s="12">
        <f t="shared" si="1"/>
        <v>202249</v>
      </c>
      <c r="N10" s="12">
        <v>106567</v>
      </c>
      <c r="O10" s="14">
        <f t="shared" si="2"/>
        <v>1.8978576857751461</v>
      </c>
      <c r="P10" s="15">
        <v>1595</v>
      </c>
      <c r="Q10" s="16">
        <f t="shared" si="3"/>
        <v>126.80188087774295</v>
      </c>
      <c r="R10" s="17" t="s">
        <v>1959</v>
      </c>
      <c r="S10" s="18">
        <f>ABS(O30-O10)*100</f>
        <v>189.7857685775146</v>
      </c>
      <c r="T10" s="10" t="s">
        <v>708</v>
      </c>
      <c r="U10" s="10" t="s">
        <v>36</v>
      </c>
      <c r="V10" s="12">
        <v>12751</v>
      </c>
      <c r="W10" s="10" t="s">
        <v>31</v>
      </c>
      <c r="X10" s="10" t="s">
        <v>1954</v>
      </c>
      <c r="Y10" s="10" t="s">
        <v>33</v>
      </c>
      <c r="Z10" s="10">
        <v>45</v>
      </c>
    </row>
    <row r="11" spans="1:26" x14ac:dyDescent="0.3">
      <c r="A11" s="55" t="s">
        <v>1959</v>
      </c>
      <c r="B11" s="10" t="s">
        <v>1988</v>
      </c>
      <c r="C11" s="10" t="s">
        <v>1989</v>
      </c>
      <c r="D11" s="11">
        <v>45434</v>
      </c>
      <c r="E11" s="12">
        <v>220000</v>
      </c>
      <c r="F11" s="10" t="s">
        <v>27</v>
      </c>
      <c r="G11" s="10" t="s">
        <v>28</v>
      </c>
      <c r="H11" s="12">
        <v>220000</v>
      </c>
      <c r="I11" s="12">
        <v>98100</v>
      </c>
      <c r="J11" s="13">
        <f t="shared" si="0"/>
        <v>44.590909090909093</v>
      </c>
      <c r="K11" s="12">
        <v>204904</v>
      </c>
      <c r="L11" s="12">
        <v>17326</v>
      </c>
      <c r="M11" s="12">
        <f t="shared" si="1"/>
        <v>202674</v>
      </c>
      <c r="N11" s="12">
        <v>104210</v>
      </c>
      <c r="O11" s="14">
        <f t="shared" si="2"/>
        <v>1.9448613376835238</v>
      </c>
      <c r="P11" s="15">
        <v>1595</v>
      </c>
      <c r="Q11" s="16">
        <f t="shared" si="3"/>
        <v>127.06833855799373</v>
      </c>
      <c r="R11" s="17" t="s">
        <v>1959</v>
      </c>
      <c r="S11" s="18">
        <f>ABS(O15-O11)*100</f>
        <v>17.726095673534115</v>
      </c>
      <c r="T11" s="10" t="s">
        <v>708</v>
      </c>
      <c r="U11" s="10" t="s">
        <v>36</v>
      </c>
      <c r="V11" s="12">
        <v>16065</v>
      </c>
      <c r="W11" s="10" t="s">
        <v>31</v>
      </c>
      <c r="X11" s="10" t="s">
        <v>1954</v>
      </c>
      <c r="Y11" s="10" t="s">
        <v>33</v>
      </c>
      <c r="Z11" s="10">
        <v>45</v>
      </c>
    </row>
    <row r="12" spans="1:26" x14ac:dyDescent="0.3">
      <c r="A12" s="56" t="s">
        <v>1959</v>
      </c>
      <c r="B12" s="19" t="s">
        <v>1986</v>
      </c>
      <c r="C12" s="19" t="s">
        <v>1987</v>
      </c>
      <c r="D12" s="20">
        <v>45385</v>
      </c>
      <c r="E12" s="21">
        <v>226000</v>
      </c>
      <c r="F12" s="19" t="s">
        <v>27</v>
      </c>
      <c r="G12" s="19" t="s">
        <v>28</v>
      </c>
      <c r="H12" s="21">
        <v>226000</v>
      </c>
      <c r="I12" s="21">
        <v>100300</v>
      </c>
      <c r="J12" s="22">
        <f t="shared" si="0"/>
        <v>44.380530973451329</v>
      </c>
      <c r="K12" s="21">
        <v>207732</v>
      </c>
      <c r="L12" s="21">
        <v>15942</v>
      </c>
      <c r="M12" s="21">
        <f t="shared" si="1"/>
        <v>210058</v>
      </c>
      <c r="N12" s="21">
        <v>106550</v>
      </c>
      <c r="O12" s="23">
        <f t="shared" si="2"/>
        <v>1.9714500234631629</v>
      </c>
      <c r="P12" s="24">
        <v>1235</v>
      </c>
      <c r="Q12" s="25">
        <f t="shared" si="3"/>
        <v>170.08744939271256</v>
      </c>
      <c r="R12" s="26" t="s">
        <v>1959</v>
      </c>
      <c r="S12" s="27">
        <f>ABS(O18-O12)*100</f>
        <v>40.965653593666929</v>
      </c>
      <c r="T12" s="19" t="s">
        <v>30</v>
      </c>
      <c r="U12" s="19" t="s">
        <v>36</v>
      </c>
      <c r="V12" s="21">
        <v>15942</v>
      </c>
      <c r="W12" s="19" t="s">
        <v>31</v>
      </c>
      <c r="X12" s="19" t="s">
        <v>1954</v>
      </c>
      <c r="Y12" s="19" t="s">
        <v>33</v>
      </c>
      <c r="Z12" s="19">
        <v>45</v>
      </c>
    </row>
    <row r="13" spans="1:26" x14ac:dyDescent="0.3">
      <c r="A13" s="56" t="s">
        <v>1959</v>
      </c>
      <c r="B13" s="19" t="s">
        <v>1978</v>
      </c>
      <c r="C13" s="19" t="s">
        <v>1979</v>
      </c>
      <c r="D13" s="20">
        <v>45527</v>
      </c>
      <c r="E13" s="21">
        <v>230000</v>
      </c>
      <c r="F13" s="19" t="s">
        <v>27</v>
      </c>
      <c r="G13" s="19" t="s">
        <v>28</v>
      </c>
      <c r="H13" s="21">
        <v>230000</v>
      </c>
      <c r="I13" s="21">
        <v>100300</v>
      </c>
      <c r="J13" s="22">
        <f t="shared" si="0"/>
        <v>43.608695652173914</v>
      </c>
      <c r="K13" s="21">
        <v>207503</v>
      </c>
      <c r="L13" s="21">
        <v>15942</v>
      </c>
      <c r="M13" s="21">
        <f t="shared" si="1"/>
        <v>214058</v>
      </c>
      <c r="N13" s="21">
        <v>106422</v>
      </c>
      <c r="O13" s="23">
        <f t="shared" si="2"/>
        <v>2.0114074157598991</v>
      </c>
      <c r="P13" s="24">
        <v>1281</v>
      </c>
      <c r="Q13" s="25">
        <f t="shared" si="3"/>
        <v>167.10226385636221</v>
      </c>
      <c r="R13" s="26" t="s">
        <v>1959</v>
      </c>
      <c r="S13" s="27">
        <f>ABS(O23-O13)*100</f>
        <v>201.14074157598992</v>
      </c>
      <c r="T13" s="19" t="s">
        <v>30</v>
      </c>
      <c r="U13" s="19" t="s">
        <v>36</v>
      </c>
      <c r="V13" s="21">
        <v>15942</v>
      </c>
      <c r="W13" s="19" t="s">
        <v>31</v>
      </c>
      <c r="X13" s="19" t="s">
        <v>1954</v>
      </c>
      <c r="Y13" s="19" t="s">
        <v>33</v>
      </c>
      <c r="Z13" s="19">
        <v>45</v>
      </c>
    </row>
    <row r="14" spans="1:26" x14ac:dyDescent="0.3">
      <c r="A14" s="55" t="s">
        <v>1959</v>
      </c>
      <c r="B14" s="10" t="s">
        <v>1980</v>
      </c>
      <c r="C14" s="10" t="s">
        <v>1981</v>
      </c>
      <c r="D14" s="11">
        <v>45531</v>
      </c>
      <c r="E14" s="12">
        <v>245000</v>
      </c>
      <c r="F14" s="10" t="s">
        <v>27</v>
      </c>
      <c r="G14" s="10" t="s">
        <v>28</v>
      </c>
      <c r="H14" s="12">
        <v>245000</v>
      </c>
      <c r="I14" s="12">
        <v>102500</v>
      </c>
      <c r="J14" s="13">
        <f t="shared" si="0"/>
        <v>41.836734693877553</v>
      </c>
      <c r="K14" s="12">
        <v>211908</v>
      </c>
      <c r="L14" s="12">
        <v>16160</v>
      </c>
      <c r="M14" s="12">
        <f t="shared" si="1"/>
        <v>228840</v>
      </c>
      <c r="N14" s="12">
        <v>108748</v>
      </c>
      <c r="O14" s="14">
        <f t="shared" si="2"/>
        <v>2.1043145621068895</v>
      </c>
      <c r="P14" s="15">
        <v>1281</v>
      </c>
      <c r="Q14" s="16">
        <f t="shared" si="3"/>
        <v>178.64168618266979</v>
      </c>
      <c r="R14" s="17" t="s">
        <v>1959</v>
      </c>
      <c r="S14" s="18">
        <f>ABS(O23-O14)*100</f>
        <v>210.43145621068896</v>
      </c>
      <c r="T14" s="10" t="s">
        <v>30</v>
      </c>
      <c r="U14" s="10" t="s">
        <v>36</v>
      </c>
      <c r="V14" s="12">
        <v>16160</v>
      </c>
      <c r="W14" s="10" t="s">
        <v>31</v>
      </c>
      <c r="X14" s="10" t="s">
        <v>1954</v>
      </c>
      <c r="Y14" s="10" t="s">
        <v>33</v>
      </c>
      <c r="Z14" s="10">
        <v>45</v>
      </c>
    </row>
    <row r="15" spans="1:26" x14ac:dyDescent="0.3">
      <c r="A15" s="56" t="s">
        <v>1959</v>
      </c>
      <c r="B15" s="19" t="s">
        <v>1976</v>
      </c>
      <c r="C15" s="19" t="s">
        <v>1977</v>
      </c>
      <c r="D15" s="20">
        <v>45653</v>
      </c>
      <c r="E15" s="21">
        <v>265000</v>
      </c>
      <c r="F15" s="19" t="s">
        <v>27</v>
      </c>
      <c r="G15" s="19" t="s">
        <v>28</v>
      </c>
      <c r="H15" s="21">
        <v>265000</v>
      </c>
      <c r="I15" s="21">
        <v>108700</v>
      </c>
      <c r="J15" s="22">
        <f t="shared" si="0"/>
        <v>41.018867924528301</v>
      </c>
      <c r="K15" s="21">
        <v>227571</v>
      </c>
      <c r="L15" s="21">
        <v>18420</v>
      </c>
      <c r="M15" s="21">
        <f t="shared" si="1"/>
        <v>246580</v>
      </c>
      <c r="N15" s="21">
        <v>116195</v>
      </c>
      <c r="O15" s="23">
        <f t="shared" si="2"/>
        <v>2.1221222944188649</v>
      </c>
      <c r="P15" s="24">
        <v>1363</v>
      </c>
      <c r="Q15" s="25">
        <f t="shared" si="3"/>
        <v>180.90975788701394</v>
      </c>
      <c r="R15" s="26" t="s">
        <v>1959</v>
      </c>
      <c r="S15" s="27">
        <f>ABS(O26-O15)*100</f>
        <v>212.21222944188648</v>
      </c>
      <c r="T15" s="19" t="s">
        <v>30</v>
      </c>
      <c r="U15" s="19" t="s">
        <v>31</v>
      </c>
      <c r="V15" s="21">
        <v>16769</v>
      </c>
      <c r="W15" s="19" t="s">
        <v>31</v>
      </c>
      <c r="X15" s="19" t="s">
        <v>1954</v>
      </c>
      <c r="Y15" s="19" t="s">
        <v>33</v>
      </c>
      <c r="Z15" s="19">
        <v>45</v>
      </c>
    </row>
    <row r="16" spans="1:26" x14ac:dyDescent="0.3">
      <c r="A16" s="55" t="s">
        <v>1959</v>
      </c>
      <c r="B16" s="10" t="s">
        <v>1966</v>
      </c>
      <c r="C16" s="10" t="s">
        <v>1967</v>
      </c>
      <c r="D16" s="11">
        <v>45579</v>
      </c>
      <c r="E16" s="12">
        <v>231000</v>
      </c>
      <c r="F16" s="10" t="s">
        <v>27</v>
      </c>
      <c r="G16" s="10" t="s">
        <v>28</v>
      </c>
      <c r="H16" s="12">
        <v>231000</v>
      </c>
      <c r="I16" s="12">
        <v>94700</v>
      </c>
      <c r="J16" s="13">
        <f t="shared" si="0"/>
        <v>40.995670995670999</v>
      </c>
      <c r="K16" s="12">
        <v>195270</v>
      </c>
      <c r="L16" s="12">
        <v>14262</v>
      </c>
      <c r="M16" s="12">
        <f t="shared" si="1"/>
        <v>216738</v>
      </c>
      <c r="N16" s="12">
        <v>100560</v>
      </c>
      <c r="O16" s="14">
        <f t="shared" si="2"/>
        <v>2.155310262529833</v>
      </c>
      <c r="P16" s="15">
        <v>919</v>
      </c>
      <c r="Q16" s="16">
        <f t="shared" si="3"/>
        <v>235.84113166485309</v>
      </c>
      <c r="R16" s="17" t="s">
        <v>1959</v>
      </c>
      <c r="S16" s="18">
        <f>ABS(O32-O16)*100</f>
        <v>215.53102625298331</v>
      </c>
      <c r="T16" s="10" t="s">
        <v>30</v>
      </c>
      <c r="U16" s="10" t="s">
        <v>31</v>
      </c>
      <c r="V16" s="12">
        <v>14262</v>
      </c>
      <c r="W16" s="10" t="s">
        <v>31</v>
      </c>
      <c r="X16" s="10" t="s">
        <v>1954</v>
      </c>
      <c r="Y16" s="10" t="s">
        <v>33</v>
      </c>
      <c r="Z16" s="10">
        <v>45</v>
      </c>
    </row>
    <row r="17" spans="1:26" x14ac:dyDescent="0.3">
      <c r="A17" s="55" t="s">
        <v>1959</v>
      </c>
      <c r="B17" s="10" t="s">
        <v>1974</v>
      </c>
      <c r="C17" s="10" t="s">
        <v>1975</v>
      </c>
      <c r="D17" s="11">
        <v>45601</v>
      </c>
      <c r="E17" s="12">
        <v>275000</v>
      </c>
      <c r="F17" s="10" t="s">
        <v>27</v>
      </c>
      <c r="G17" s="10" t="s">
        <v>28</v>
      </c>
      <c r="H17" s="12">
        <v>275000</v>
      </c>
      <c r="I17" s="12">
        <v>103500</v>
      </c>
      <c r="J17" s="13">
        <f t="shared" si="0"/>
        <v>37.636363636363633</v>
      </c>
      <c r="K17" s="12">
        <v>212402</v>
      </c>
      <c r="L17" s="12">
        <v>18225</v>
      </c>
      <c r="M17" s="12">
        <f t="shared" si="1"/>
        <v>256775</v>
      </c>
      <c r="N17" s="12">
        <v>107876</v>
      </c>
      <c r="O17" s="14">
        <f t="shared" si="2"/>
        <v>2.3802792094627163</v>
      </c>
      <c r="P17" s="15">
        <v>1454</v>
      </c>
      <c r="Q17" s="16">
        <f t="shared" si="3"/>
        <v>176.59903713892709</v>
      </c>
      <c r="R17" s="17" t="s">
        <v>1959</v>
      </c>
      <c r="S17" s="18">
        <f>ABS(O29-O17)*100</f>
        <v>238.02792094627162</v>
      </c>
      <c r="T17" s="10" t="s">
        <v>52</v>
      </c>
      <c r="U17" s="10" t="s">
        <v>31</v>
      </c>
      <c r="V17" s="12">
        <v>15867</v>
      </c>
      <c r="W17" s="10" t="s">
        <v>31</v>
      </c>
      <c r="X17" s="10" t="s">
        <v>1954</v>
      </c>
      <c r="Y17" s="10" t="s">
        <v>33</v>
      </c>
      <c r="Z17" s="10">
        <v>45</v>
      </c>
    </row>
    <row r="18" spans="1:26" x14ac:dyDescent="0.3">
      <c r="A18" s="56" t="s">
        <v>1959</v>
      </c>
      <c r="B18" s="19" t="s">
        <v>1960</v>
      </c>
      <c r="C18" s="19" t="s">
        <v>1961</v>
      </c>
      <c r="D18" s="20">
        <v>45527</v>
      </c>
      <c r="E18" s="21">
        <v>255000</v>
      </c>
      <c r="F18" s="19" t="s">
        <v>27</v>
      </c>
      <c r="G18" s="19" t="s">
        <v>28</v>
      </c>
      <c r="H18" s="21">
        <v>255000</v>
      </c>
      <c r="I18" s="21">
        <v>93900</v>
      </c>
      <c r="J18" s="22">
        <f t="shared" si="0"/>
        <v>36.823529411764703</v>
      </c>
      <c r="K18" s="21">
        <v>196131</v>
      </c>
      <c r="L18" s="21">
        <v>13782</v>
      </c>
      <c r="M18" s="21">
        <f t="shared" si="1"/>
        <v>241218</v>
      </c>
      <c r="N18" s="21">
        <v>101305</v>
      </c>
      <c r="O18" s="23">
        <f t="shared" si="2"/>
        <v>2.3811065593998322</v>
      </c>
      <c r="P18" s="24">
        <v>1595</v>
      </c>
      <c r="Q18" s="25">
        <f t="shared" si="3"/>
        <v>151.23385579937303</v>
      </c>
      <c r="R18" s="26" t="s">
        <v>1959</v>
      </c>
      <c r="S18" s="27">
        <f>ABS(O37-O18)*100</f>
        <v>238.11065593998322</v>
      </c>
      <c r="T18" s="19" t="s">
        <v>708</v>
      </c>
      <c r="U18" s="19" t="s">
        <v>36</v>
      </c>
      <c r="V18" s="21">
        <v>13782</v>
      </c>
      <c r="W18" s="19" t="s">
        <v>31</v>
      </c>
      <c r="X18" s="19" t="s">
        <v>1954</v>
      </c>
      <c r="Y18" s="19" t="s">
        <v>33</v>
      </c>
      <c r="Z18" s="19">
        <v>45</v>
      </c>
    </row>
    <row r="19" spans="1:26" ht="15" thickBot="1" x14ac:dyDescent="0.35">
      <c r="A19" s="56" t="s">
        <v>1959</v>
      </c>
      <c r="B19" s="19" t="s">
        <v>1962</v>
      </c>
      <c r="C19" s="19" t="s">
        <v>1963</v>
      </c>
      <c r="D19" s="20">
        <v>45446</v>
      </c>
      <c r="E19" s="21">
        <v>270000</v>
      </c>
      <c r="F19" s="19" t="s">
        <v>27</v>
      </c>
      <c r="G19" s="19" t="s">
        <v>28</v>
      </c>
      <c r="H19" s="21">
        <v>270000</v>
      </c>
      <c r="I19" s="21">
        <v>94000</v>
      </c>
      <c r="J19" s="22">
        <f t="shared" si="0"/>
        <v>34.814814814814817</v>
      </c>
      <c r="K19" s="21">
        <v>197853</v>
      </c>
      <c r="L19" s="21">
        <v>13634</v>
      </c>
      <c r="M19" s="21">
        <f t="shared" si="1"/>
        <v>256366</v>
      </c>
      <c r="N19" s="21">
        <v>102343</v>
      </c>
      <c r="O19" s="23">
        <f t="shared" si="2"/>
        <v>2.5049685860293329</v>
      </c>
      <c r="P19" s="24">
        <v>1190</v>
      </c>
      <c r="Q19" s="25">
        <f t="shared" si="3"/>
        <v>215.43361344537814</v>
      </c>
      <c r="R19" s="26" t="s">
        <v>1959</v>
      </c>
      <c r="S19" s="27">
        <f>ABS(O37-O19)*100</f>
        <v>250.49685860293329</v>
      </c>
      <c r="T19" s="19" t="s">
        <v>30</v>
      </c>
      <c r="U19" s="19" t="s">
        <v>36</v>
      </c>
      <c r="V19" s="21">
        <v>13634</v>
      </c>
      <c r="W19" s="19" t="s">
        <v>31</v>
      </c>
      <c r="X19" s="19" t="s">
        <v>1954</v>
      </c>
      <c r="Y19" s="19" t="s">
        <v>33</v>
      </c>
      <c r="Z19" s="19">
        <v>45</v>
      </c>
    </row>
    <row r="20" spans="1:26" ht="15" thickTop="1" x14ac:dyDescent="0.3">
      <c r="A20" s="57"/>
      <c r="B20" s="37"/>
      <c r="C20" s="37"/>
      <c r="D20" s="38" t="s">
        <v>2766</v>
      </c>
      <c r="E20" s="39">
        <f>+SUM(E2:E19)</f>
        <v>4066100</v>
      </c>
      <c r="F20" s="37"/>
      <c r="G20" s="37"/>
      <c r="H20" s="39">
        <f>+SUM(H2:H19)</f>
        <v>4066100</v>
      </c>
      <c r="I20" s="39">
        <f>+SUM(I2:I19)</f>
        <v>1828100</v>
      </c>
      <c r="J20" s="40"/>
      <c r="K20" s="39">
        <f>+SUM(K2:K19)</f>
        <v>3911225</v>
      </c>
      <c r="L20" s="39"/>
      <c r="M20" s="39">
        <f>+SUM(M2:M19)</f>
        <v>3774088</v>
      </c>
      <c r="N20" s="39">
        <f>+SUM(N2:N19)</f>
        <v>2010668</v>
      </c>
      <c r="O20" s="41"/>
      <c r="P20" s="42"/>
      <c r="Q20" s="43">
        <f>AVERAGE(Q2:Q19)</f>
        <v>153.2732011322056</v>
      </c>
      <c r="R20" s="44"/>
      <c r="S20" s="45">
        <f>ABS(O22-O21)*100</f>
        <v>1.8638898739081533</v>
      </c>
      <c r="T20" s="37"/>
      <c r="U20" s="37"/>
      <c r="V20" s="39"/>
      <c r="W20" s="37"/>
      <c r="X20" s="37"/>
      <c r="Y20" s="37"/>
      <c r="Z20" s="37"/>
    </row>
    <row r="21" spans="1:26" x14ac:dyDescent="0.3">
      <c r="A21" s="58"/>
      <c r="B21" s="28"/>
      <c r="C21" s="28"/>
      <c r="D21" s="29"/>
      <c r="E21" s="30"/>
      <c r="F21" s="28"/>
      <c r="G21" s="28"/>
      <c r="H21" s="30"/>
      <c r="I21" s="30" t="s">
        <v>2767</v>
      </c>
      <c r="J21" s="31">
        <f>I20/H20*100</f>
        <v>44.959543542952709</v>
      </c>
      <c r="K21" s="30"/>
      <c r="L21" s="30"/>
      <c r="M21" s="30"/>
      <c r="N21" s="30" t="s">
        <v>2769</v>
      </c>
      <c r="O21" s="32">
        <f>M20/N20</f>
        <v>1.8770319117825518</v>
      </c>
      <c r="P21" s="33"/>
      <c r="Q21" s="34" t="s">
        <v>2771</v>
      </c>
      <c r="R21" s="35">
        <f>STDEV(O2:O19)</f>
        <v>0.34861385163156128</v>
      </c>
      <c r="S21" s="36"/>
      <c r="T21" s="28"/>
      <c r="U21" s="28"/>
      <c r="V21" s="30"/>
      <c r="W21" s="28"/>
      <c r="X21" s="28"/>
      <c r="Y21" s="28"/>
      <c r="Z21" s="28"/>
    </row>
    <row r="22" spans="1:26" x14ac:dyDescent="0.3">
      <c r="A22" s="59"/>
      <c r="B22" s="46"/>
      <c r="C22" s="46"/>
      <c r="D22" s="47"/>
      <c r="E22" s="48"/>
      <c r="F22" s="46"/>
      <c r="G22" s="46"/>
      <c r="H22" s="48"/>
      <c r="I22" s="48" t="s">
        <v>2768</v>
      </c>
      <c r="J22" s="49">
        <f>STDEV(J2:J19)</f>
        <v>7.1068934776755652</v>
      </c>
      <c r="K22" s="48"/>
      <c r="L22" s="48"/>
      <c r="M22" s="48"/>
      <c r="N22" s="48" t="s">
        <v>2770</v>
      </c>
      <c r="O22" s="50">
        <f>AVERAGE(O2:O19)</f>
        <v>1.8956708105216333</v>
      </c>
      <c r="P22" s="51"/>
      <c r="Q22" s="52" t="s">
        <v>2772</v>
      </c>
      <c r="R22" s="54">
        <f>AVERAGE(S2:S19)</f>
        <v>130.62306175708648</v>
      </c>
      <c r="S22" s="53" t="s">
        <v>2773</v>
      </c>
      <c r="T22" s="46">
        <f>+(R22/O22)</f>
        <v>68.905983587489445</v>
      </c>
      <c r="U22" s="46"/>
      <c r="V22" s="48"/>
      <c r="W22" s="46"/>
      <c r="X22" s="46"/>
      <c r="Y22" s="46"/>
      <c r="Z22" s="46"/>
    </row>
  </sheetData>
  <sortState xmlns:xlrd2="http://schemas.microsoft.com/office/spreadsheetml/2017/richdata2" ref="A2:Z19">
    <sortCondition ref="O2:O19"/>
  </sortState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A99AE-6120-4E52-929D-7DE51C325B11}">
  <dimension ref="A1:Z8"/>
  <sheetViews>
    <sheetView topLeftCell="D1" zoomScaleNormal="100" workbookViewId="0">
      <selection activeCell="H17" sqref="H17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4.5546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1994</v>
      </c>
      <c r="B2" s="19" t="s">
        <v>1992</v>
      </c>
      <c r="C2" s="19" t="s">
        <v>1993</v>
      </c>
      <c r="D2" s="20">
        <v>45247</v>
      </c>
      <c r="E2" s="21">
        <v>350000</v>
      </c>
      <c r="F2" s="19" t="s">
        <v>27</v>
      </c>
      <c r="G2" s="19" t="s">
        <v>28</v>
      </c>
      <c r="H2" s="21">
        <v>350000</v>
      </c>
      <c r="I2" s="21">
        <v>164200</v>
      </c>
      <c r="J2" s="22">
        <f t="shared" ref="J2:J3" si="0">I2/H2*100</f>
        <v>46.914285714285711</v>
      </c>
      <c r="K2" s="21">
        <v>373742</v>
      </c>
      <c r="L2" s="21">
        <v>42014</v>
      </c>
      <c r="M2" s="21">
        <f t="shared" ref="M2:M3" si="1">H2-L2</f>
        <v>307986</v>
      </c>
      <c r="N2" s="21">
        <v>301570</v>
      </c>
      <c r="O2" s="23">
        <f t="shared" ref="O2:O3" si="2">M2/N2</f>
        <v>1.0212753257950062</v>
      </c>
      <c r="P2" s="24">
        <v>2050</v>
      </c>
      <c r="Q2" s="25">
        <f t="shared" ref="Q2:Q3" si="3">M2/P2</f>
        <v>150.23707317073172</v>
      </c>
      <c r="R2" s="26" t="s">
        <v>1994</v>
      </c>
      <c r="S2" s="27">
        <f>ABS(O8-O2)*100</f>
        <v>1.4776846683854927</v>
      </c>
      <c r="T2" s="19" t="s">
        <v>30</v>
      </c>
      <c r="U2" s="19" t="s">
        <v>36</v>
      </c>
      <c r="V2" s="21">
        <v>30401</v>
      </c>
      <c r="W2" s="19" t="s">
        <v>31</v>
      </c>
      <c r="X2" s="19" t="s">
        <v>1995</v>
      </c>
      <c r="Y2" s="19" t="s">
        <v>33</v>
      </c>
      <c r="Z2" s="19">
        <v>78</v>
      </c>
    </row>
    <row r="3" spans="1:26" x14ac:dyDescent="0.3">
      <c r="A3" s="55" t="s">
        <v>1994</v>
      </c>
      <c r="B3" s="10" t="s">
        <v>1996</v>
      </c>
      <c r="C3" s="10" t="s">
        <v>1997</v>
      </c>
      <c r="D3" s="11">
        <v>45204</v>
      </c>
      <c r="E3" s="12">
        <v>300000</v>
      </c>
      <c r="F3" s="10" t="s">
        <v>27</v>
      </c>
      <c r="G3" s="10" t="s">
        <v>28</v>
      </c>
      <c r="H3" s="12">
        <v>300000</v>
      </c>
      <c r="I3" s="12">
        <v>146800</v>
      </c>
      <c r="J3" s="13">
        <f t="shared" si="0"/>
        <v>48.933333333333337</v>
      </c>
      <c r="K3" s="12">
        <v>334792</v>
      </c>
      <c r="L3" s="12">
        <v>36899</v>
      </c>
      <c r="M3" s="12">
        <f t="shared" si="1"/>
        <v>263101</v>
      </c>
      <c r="N3" s="12">
        <v>270811</v>
      </c>
      <c r="O3" s="14">
        <f t="shared" si="2"/>
        <v>0.97152996000900993</v>
      </c>
      <c r="P3" s="15">
        <v>1688</v>
      </c>
      <c r="Q3" s="16">
        <f t="shared" si="3"/>
        <v>155.86552132701422</v>
      </c>
      <c r="R3" s="17" t="s">
        <v>1994</v>
      </c>
      <c r="S3" s="18">
        <f>ABS(O8-O3)*100</f>
        <v>6.4522212469851237</v>
      </c>
      <c r="T3" s="10" t="s">
        <v>30</v>
      </c>
      <c r="U3" s="10" t="s">
        <v>36</v>
      </c>
      <c r="V3" s="12">
        <v>36899</v>
      </c>
      <c r="W3" s="10" t="s">
        <v>31</v>
      </c>
      <c r="X3" s="10" t="s">
        <v>1995</v>
      </c>
      <c r="Y3" s="10" t="s">
        <v>33</v>
      </c>
      <c r="Z3" s="10">
        <v>78</v>
      </c>
    </row>
    <row r="4" spans="1:26" x14ac:dyDescent="0.3">
      <c r="A4" s="55" t="s">
        <v>1994</v>
      </c>
      <c r="B4" s="10" t="s">
        <v>2025</v>
      </c>
      <c r="C4" s="10" t="s">
        <v>2026</v>
      </c>
      <c r="D4" s="11">
        <v>45539</v>
      </c>
      <c r="E4" s="12">
        <v>341000</v>
      </c>
      <c r="F4" s="10" t="s">
        <v>27</v>
      </c>
      <c r="G4" s="10" t="s">
        <v>28</v>
      </c>
      <c r="H4" s="12">
        <v>341000</v>
      </c>
      <c r="I4" s="12">
        <v>158200</v>
      </c>
      <c r="J4" s="13">
        <f t="shared" ref="J4:J5" si="4">I4/H4*100</f>
        <v>46.392961876832842</v>
      </c>
      <c r="K4" s="12">
        <v>340557</v>
      </c>
      <c r="L4" s="12">
        <v>22546</v>
      </c>
      <c r="M4" s="12">
        <f t="shared" ref="M4:M5" si="5">H4-L4</f>
        <v>318454</v>
      </c>
      <c r="N4" s="12">
        <v>289100</v>
      </c>
      <c r="O4" s="14">
        <f t="shared" ref="O4:O5" si="6">M4/N4</f>
        <v>1.1015358007609823</v>
      </c>
      <c r="P4" s="15">
        <v>2100</v>
      </c>
      <c r="Q4" s="16">
        <f t="shared" ref="Q4:Q5" si="7">M4/P4</f>
        <v>151.64476190476191</v>
      </c>
      <c r="R4" s="17" t="s">
        <v>1994</v>
      </c>
      <c r="S4" s="18">
        <f>ABS(O8-O4)*100</f>
        <v>6.5483628282121176</v>
      </c>
      <c r="T4" s="10" t="s">
        <v>52</v>
      </c>
      <c r="U4" s="10" t="s">
        <v>36</v>
      </c>
      <c r="V4" s="12">
        <v>22546</v>
      </c>
      <c r="W4" s="10" t="s">
        <v>31</v>
      </c>
      <c r="X4" s="10" t="s">
        <v>2027</v>
      </c>
      <c r="Y4" s="10" t="s">
        <v>33</v>
      </c>
      <c r="Z4" s="10">
        <v>79</v>
      </c>
    </row>
    <row r="5" spans="1:26" ht="15" thickBot="1" x14ac:dyDescent="0.35">
      <c r="A5" s="55" t="s">
        <v>1994</v>
      </c>
      <c r="B5" s="10" t="s">
        <v>2054</v>
      </c>
      <c r="C5" s="10" t="s">
        <v>2055</v>
      </c>
      <c r="D5" s="11">
        <v>45125</v>
      </c>
      <c r="E5" s="12">
        <v>315000</v>
      </c>
      <c r="F5" s="10" t="s">
        <v>27</v>
      </c>
      <c r="G5" s="10" t="s">
        <v>28</v>
      </c>
      <c r="H5" s="12">
        <v>315000</v>
      </c>
      <c r="I5" s="12">
        <v>143900</v>
      </c>
      <c r="J5" s="13">
        <f t="shared" si="4"/>
        <v>45.682539682539684</v>
      </c>
      <c r="K5" s="12">
        <v>328916</v>
      </c>
      <c r="L5" s="12">
        <v>23583</v>
      </c>
      <c r="M5" s="12">
        <f t="shared" si="5"/>
        <v>291417</v>
      </c>
      <c r="N5" s="12">
        <v>277575</v>
      </c>
      <c r="O5" s="14">
        <f t="shared" si="6"/>
        <v>1.0498676033504459</v>
      </c>
      <c r="P5" s="15">
        <v>2124</v>
      </c>
      <c r="Q5" s="16">
        <f t="shared" si="7"/>
        <v>137.20197740112994</v>
      </c>
      <c r="R5" s="17" t="s">
        <v>1994</v>
      </c>
      <c r="S5" s="18">
        <f>ABS(O8-O5)*100</f>
        <v>1.3815430871584766</v>
      </c>
      <c r="T5" s="10" t="s">
        <v>52</v>
      </c>
      <c r="U5" s="10" t="s">
        <v>36</v>
      </c>
      <c r="V5" s="12">
        <v>23583</v>
      </c>
      <c r="W5" s="10" t="s">
        <v>31</v>
      </c>
      <c r="X5" s="10" t="s">
        <v>2027</v>
      </c>
      <c r="Y5" s="10" t="s">
        <v>33</v>
      </c>
      <c r="Z5" s="10">
        <v>78</v>
      </c>
    </row>
    <row r="6" spans="1:26" ht="15" thickTop="1" x14ac:dyDescent="0.3">
      <c r="A6" s="57"/>
      <c r="B6" s="37"/>
      <c r="C6" s="37"/>
      <c r="D6" s="38" t="s">
        <v>2766</v>
      </c>
      <c r="E6" s="39">
        <f>+SUM(E2:E5)</f>
        <v>1306000</v>
      </c>
      <c r="F6" s="37"/>
      <c r="G6" s="37"/>
      <c r="H6" s="39">
        <f>+SUM(H2:H5)</f>
        <v>1306000</v>
      </c>
      <c r="I6" s="39">
        <f>+SUM(I2:I5)</f>
        <v>613100</v>
      </c>
      <c r="J6" s="40"/>
      <c r="K6" s="39">
        <f>+SUM(K2:K5)</f>
        <v>1378007</v>
      </c>
      <c r="L6" s="39"/>
      <c r="M6" s="39">
        <f>+SUM(M2:M5)</f>
        <v>1180958</v>
      </c>
      <c r="N6" s="39">
        <f>+SUM(N2:N5)</f>
        <v>1139056</v>
      </c>
      <c r="O6" s="41"/>
      <c r="P6" s="42"/>
      <c r="Q6" s="43">
        <f>AVERAGE(Q2:Q5)</f>
        <v>148.73733345090946</v>
      </c>
      <c r="R6" s="44"/>
      <c r="S6" s="45">
        <f>ABS(O8-O7)*100</f>
        <v>7.3442976018589512E-2</v>
      </c>
      <c r="T6" s="37"/>
      <c r="U6" s="37"/>
      <c r="V6" s="39"/>
      <c r="W6" s="37"/>
      <c r="X6" s="37"/>
      <c r="Y6" s="37"/>
      <c r="Z6" s="37"/>
    </row>
    <row r="7" spans="1:26" x14ac:dyDescent="0.3">
      <c r="A7" s="58"/>
      <c r="B7" s="28"/>
      <c r="C7" s="28"/>
      <c r="D7" s="29"/>
      <c r="E7" s="30"/>
      <c r="F7" s="28"/>
      <c r="G7" s="28"/>
      <c r="H7" s="30"/>
      <c r="I7" s="30" t="s">
        <v>2767</v>
      </c>
      <c r="J7" s="31">
        <f>I6/H6*100</f>
        <v>46.944869831546711</v>
      </c>
      <c r="K7" s="30"/>
      <c r="L7" s="30"/>
      <c r="M7" s="30"/>
      <c r="N7" s="30" t="s">
        <v>2769</v>
      </c>
      <c r="O7" s="32">
        <f>M6/N6</f>
        <v>1.0367866022390471</v>
      </c>
      <c r="P7" s="33"/>
      <c r="Q7" s="34" t="s">
        <v>2771</v>
      </c>
      <c r="R7" s="35">
        <f>STDEV(O2:O5)</f>
        <v>5.4345937606783877E-2</v>
      </c>
      <c r="S7" s="36"/>
      <c r="T7" s="28"/>
      <c r="U7" s="28"/>
      <c r="V7" s="30"/>
      <c r="W7" s="28"/>
      <c r="X7" s="28"/>
      <c r="Y7" s="28"/>
      <c r="Z7" s="28"/>
    </row>
    <row r="8" spans="1:26" x14ac:dyDescent="0.3">
      <c r="A8" s="59"/>
      <c r="B8" s="46"/>
      <c r="C8" s="46"/>
      <c r="D8" s="47"/>
      <c r="E8" s="48"/>
      <c r="F8" s="46"/>
      <c r="G8" s="46"/>
      <c r="H8" s="48"/>
      <c r="I8" s="48" t="s">
        <v>2768</v>
      </c>
      <c r="J8" s="49">
        <f>STDEV(J2:J5)</f>
        <v>1.3961666659520406</v>
      </c>
      <c r="K8" s="48"/>
      <c r="L8" s="48"/>
      <c r="M8" s="48"/>
      <c r="N8" s="48" t="s">
        <v>2770</v>
      </c>
      <c r="O8" s="50">
        <f>AVERAGE(O2:O5)</f>
        <v>1.0360521724788612</v>
      </c>
      <c r="P8" s="51"/>
      <c r="Q8" s="52" t="s">
        <v>2772</v>
      </c>
      <c r="R8" s="54">
        <f>AVERAGE(S2:S5)</f>
        <v>3.9649529576853029</v>
      </c>
      <c r="S8" s="53" t="s">
        <v>2773</v>
      </c>
      <c r="T8" s="46">
        <f>+(R8/O8)</f>
        <v>3.8269819445470068</v>
      </c>
      <c r="U8" s="46"/>
      <c r="V8" s="48"/>
      <c r="W8" s="46"/>
      <c r="X8" s="46"/>
      <c r="Y8" s="46"/>
      <c r="Z8" s="4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FBAF9-2EE4-47DB-99B6-BFABD1371835}">
  <dimension ref="A1:Z19"/>
  <sheetViews>
    <sheetView topLeftCell="D1" zoomScaleNormal="100" workbookViewId="0">
      <selection activeCell="G27" sqref="G27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5.66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2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2002</v>
      </c>
      <c r="B2" s="19" t="s">
        <v>2000</v>
      </c>
      <c r="C2" s="19" t="s">
        <v>2001</v>
      </c>
      <c r="D2" s="20">
        <v>45169</v>
      </c>
      <c r="E2" s="21">
        <v>105000</v>
      </c>
      <c r="F2" s="19" t="s">
        <v>27</v>
      </c>
      <c r="G2" s="19" t="s">
        <v>55</v>
      </c>
      <c r="H2" s="21">
        <v>105000</v>
      </c>
      <c r="I2" s="21">
        <v>58600</v>
      </c>
      <c r="J2" s="22">
        <f t="shared" ref="J2:J11" si="0">I2/H2*100</f>
        <v>55.80952380952381</v>
      </c>
      <c r="K2" s="21">
        <v>164902</v>
      </c>
      <c r="L2" s="21">
        <v>18635</v>
      </c>
      <c r="M2" s="21">
        <f t="shared" ref="M2:M11" si="1">H2-L2</f>
        <v>86365</v>
      </c>
      <c r="N2" s="21">
        <v>78850</v>
      </c>
      <c r="O2" s="23">
        <f t="shared" ref="O2:O11" si="2">M2/N2</f>
        <v>1.0953075459733672</v>
      </c>
      <c r="P2" s="24">
        <v>1404</v>
      </c>
      <c r="Q2" s="25">
        <f t="shared" ref="Q2:Q11" si="3">M2/P2</f>
        <v>61.513532763532766</v>
      </c>
      <c r="R2" s="26" t="s">
        <v>2002</v>
      </c>
      <c r="S2" s="27">
        <f>ABS(O15-O2)*100</f>
        <v>109.53075459733672</v>
      </c>
      <c r="T2" s="19" t="s">
        <v>52</v>
      </c>
      <c r="U2" s="19" t="s">
        <v>36</v>
      </c>
      <c r="V2" s="21">
        <v>18635</v>
      </c>
      <c r="W2" s="19" t="s">
        <v>2003</v>
      </c>
      <c r="X2" s="19" t="s">
        <v>2004</v>
      </c>
      <c r="Y2" s="19" t="s">
        <v>33</v>
      </c>
      <c r="Z2" s="19">
        <v>45</v>
      </c>
    </row>
    <row r="3" spans="1:26" x14ac:dyDescent="0.3">
      <c r="A3" s="55" t="s">
        <v>2002</v>
      </c>
      <c r="B3" s="10" t="s">
        <v>2017</v>
      </c>
      <c r="C3" s="10" t="s">
        <v>2018</v>
      </c>
      <c r="D3" s="11">
        <v>45442</v>
      </c>
      <c r="E3" s="12">
        <v>100000</v>
      </c>
      <c r="F3" s="10" t="s">
        <v>27</v>
      </c>
      <c r="G3" s="10" t="s">
        <v>28</v>
      </c>
      <c r="H3" s="12">
        <v>100000</v>
      </c>
      <c r="I3" s="12">
        <v>70400</v>
      </c>
      <c r="J3" s="13">
        <f t="shared" si="0"/>
        <v>70.399999999999991</v>
      </c>
      <c r="K3" s="12">
        <v>161635</v>
      </c>
      <c r="L3" s="12">
        <v>10924</v>
      </c>
      <c r="M3" s="12">
        <f t="shared" si="1"/>
        <v>89076</v>
      </c>
      <c r="N3" s="12">
        <v>81245</v>
      </c>
      <c r="O3" s="14">
        <f t="shared" si="2"/>
        <v>1.0963874699981537</v>
      </c>
      <c r="P3" s="15">
        <v>1175</v>
      </c>
      <c r="Q3" s="16">
        <f t="shared" si="3"/>
        <v>75.80936170212766</v>
      </c>
      <c r="R3" s="17" t="s">
        <v>2002</v>
      </c>
      <c r="S3" s="18">
        <f>ABS(O9-O3)*100</f>
        <v>109.73195990354773</v>
      </c>
      <c r="T3" s="10" t="s">
        <v>30</v>
      </c>
      <c r="U3" s="10" t="s">
        <v>36</v>
      </c>
      <c r="V3" s="12">
        <v>8487</v>
      </c>
      <c r="W3" s="10" t="s">
        <v>31</v>
      </c>
      <c r="X3" s="10" t="s">
        <v>2004</v>
      </c>
      <c r="Y3" s="10" t="s">
        <v>33</v>
      </c>
      <c r="Z3" s="10">
        <v>46</v>
      </c>
    </row>
    <row r="4" spans="1:26" x14ac:dyDescent="0.3">
      <c r="A4" s="56" t="s">
        <v>2002</v>
      </c>
      <c r="B4" s="19" t="s">
        <v>2019</v>
      </c>
      <c r="C4" s="19" t="s">
        <v>2020</v>
      </c>
      <c r="D4" s="20">
        <v>45243</v>
      </c>
      <c r="E4" s="21">
        <v>120000</v>
      </c>
      <c r="F4" s="19" t="s">
        <v>27</v>
      </c>
      <c r="G4" s="19" t="s">
        <v>28</v>
      </c>
      <c r="H4" s="21">
        <v>120000</v>
      </c>
      <c r="I4" s="21">
        <v>61100</v>
      </c>
      <c r="J4" s="22">
        <f t="shared" si="0"/>
        <v>50.916666666666664</v>
      </c>
      <c r="K4" s="21">
        <v>171558</v>
      </c>
      <c r="L4" s="21">
        <v>8747</v>
      </c>
      <c r="M4" s="21">
        <f t="shared" si="1"/>
        <v>111253</v>
      </c>
      <c r="N4" s="21">
        <v>87768</v>
      </c>
      <c r="O4" s="23">
        <f t="shared" si="2"/>
        <v>1.2675804393400785</v>
      </c>
      <c r="P4" s="24">
        <v>1359</v>
      </c>
      <c r="Q4" s="25">
        <f t="shared" si="3"/>
        <v>81.863870493009571</v>
      </c>
      <c r="R4" s="26" t="s">
        <v>2002</v>
      </c>
      <c r="S4" s="27">
        <f>ABS(O9-O4)*100</f>
        <v>92.61266296935527</v>
      </c>
      <c r="T4" s="19" t="s">
        <v>147</v>
      </c>
      <c r="U4" s="19" t="s">
        <v>36</v>
      </c>
      <c r="V4" s="21">
        <v>8747</v>
      </c>
      <c r="W4" s="19" t="s">
        <v>31</v>
      </c>
      <c r="X4" s="19" t="s">
        <v>2004</v>
      </c>
      <c r="Y4" s="19" t="s">
        <v>33</v>
      </c>
      <c r="Z4" s="19">
        <v>45</v>
      </c>
    </row>
    <row r="5" spans="1:26" x14ac:dyDescent="0.3">
      <c r="A5" s="56" t="s">
        <v>2002</v>
      </c>
      <c r="B5" s="19" t="s">
        <v>2021</v>
      </c>
      <c r="C5" s="19" t="s">
        <v>2022</v>
      </c>
      <c r="D5" s="20">
        <v>45513</v>
      </c>
      <c r="E5" s="21">
        <v>175000</v>
      </c>
      <c r="F5" s="19" t="s">
        <v>27</v>
      </c>
      <c r="G5" s="19" t="s">
        <v>28</v>
      </c>
      <c r="H5" s="21">
        <v>175000</v>
      </c>
      <c r="I5" s="21">
        <v>89900</v>
      </c>
      <c r="J5" s="22">
        <f t="shared" si="0"/>
        <v>51.371428571428567</v>
      </c>
      <c r="K5" s="21">
        <v>209318</v>
      </c>
      <c r="L5" s="21">
        <v>16980</v>
      </c>
      <c r="M5" s="21">
        <f t="shared" si="1"/>
        <v>158020</v>
      </c>
      <c r="N5" s="21">
        <v>103686</v>
      </c>
      <c r="O5" s="23">
        <f t="shared" si="2"/>
        <v>1.5240244584611231</v>
      </c>
      <c r="P5" s="24">
        <v>1487</v>
      </c>
      <c r="Q5" s="25">
        <f t="shared" si="3"/>
        <v>106.26765299260255</v>
      </c>
      <c r="R5" s="26" t="s">
        <v>2002</v>
      </c>
      <c r="S5" s="27">
        <f>ABS(O9-O5)*100</f>
        <v>66.9682610572508</v>
      </c>
      <c r="T5" s="19" t="s">
        <v>30</v>
      </c>
      <c r="U5" s="19" t="s">
        <v>36</v>
      </c>
      <c r="V5" s="21">
        <v>16980</v>
      </c>
      <c r="W5" s="19" t="s">
        <v>31</v>
      </c>
      <c r="X5" s="19" t="s">
        <v>2004</v>
      </c>
      <c r="Y5" s="19" t="s">
        <v>33</v>
      </c>
      <c r="Z5" s="19">
        <v>45</v>
      </c>
    </row>
    <row r="6" spans="1:26" x14ac:dyDescent="0.3">
      <c r="A6" s="56" t="s">
        <v>2002</v>
      </c>
      <c r="B6" s="19" t="s">
        <v>2011</v>
      </c>
      <c r="C6" s="19" t="s">
        <v>2012</v>
      </c>
      <c r="D6" s="20">
        <v>45702</v>
      </c>
      <c r="E6" s="21">
        <v>125000</v>
      </c>
      <c r="F6" s="19" t="s">
        <v>69</v>
      </c>
      <c r="G6" s="19" t="s">
        <v>28</v>
      </c>
      <c r="H6" s="21">
        <v>125000</v>
      </c>
      <c r="I6" s="21">
        <v>61300</v>
      </c>
      <c r="J6" s="22">
        <f t="shared" si="0"/>
        <v>49.04</v>
      </c>
      <c r="K6" s="21">
        <v>136731</v>
      </c>
      <c r="L6" s="21">
        <v>8487</v>
      </c>
      <c r="M6" s="21">
        <f t="shared" si="1"/>
        <v>116513</v>
      </c>
      <c r="N6" s="21">
        <v>69134</v>
      </c>
      <c r="O6" s="23">
        <f t="shared" si="2"/>
        <v>1.6853212601614256</v>
      </c>
      <c r="P6" s="24">
        <v>949</v>
      </c>
      <c r="Q6" s="25">
        <f t="shared" si="3"/>
        <v>122.77449947312961</v>
      </c>
      <c r="R6" s="26" t="s">
        <v>2002</v>
      </c>
      <c r="S6" s="27">
        <f>ABS(O15-O6)*100</f>
        <v>168.53212601614257</v>
      </c>
      <c r="T6" s="19" t="s">
        <v>30</v>
      </c>
      <c r="U6" s="19" t="s">
        <v>31</v>
      </c>
      <c r="V6" s="21">
        <v>8487</v>
      </c>
      <c r="W6" s="19" t="s">
        <v>31</v>
      </c>
      <c r="X6" s="19" t="s">
        <v>2004</v>
      </c>
      <c r="Y6" s="19" t="s">
        <v>33</v>
      </c>
      <c r="Z6" s="19">
        <v>45</v>
      </c>
    </row>
    <row r="7" spans="1:26" x14ac:dyDescent="0.3">
      <c r="A7" s="55" t="s">
        <v>2002</v>
      </c>
      <c r="B7" s="10" t="s">
        <v>2009</v>
      </c>
      <c r="C7" s="10" t="s">
        <v>2010</v>
      </c>
      <c r="D7" s="11">
        <v>45051</v>
      </c>
      <c r="E7" s="12">
        <v>122000</v>
      </c>
      <c r="F7" s="10" t="s">
        <v>27</v>
      </c>
      <c r="G7" s="10" t="s">
        <v>28</v>
      </c>
      <c r="H7" s="12">
        <v>122000</v>
      </c>
      <c r="I7" s="12">
        <v>47100</v>
      </c>
      <c r="J7" s="13">
        <f t="shared" si="0"/>
        <v>38.606557377049178</v>
      </c>
      <c r="K7" s="12">
        <v>130999</v>
      </c>
      <c r="L7" s="12">
        <v>8747</v>
      </c>
      <c r="M7" s="12">
        <f t="shared" si="1"/>
        <v>113253</v>
      </c>
      <c r="N7" s="12">
        <v>65904</v>
      </c>
      <c r="O7" s="14">
        <f t="shared" si="2"/>
        <v>1.7184541150764749</v>
      </c>
      <c r="P7" s="15">
        <v>884</v>
      </c>
      <c r="Q7" s="16">
        <f t="shared" si="3"/>
        <v>128.11425339366517</v>
      </c>
      <c r="R7" s="17" t="s">
        <v>2002</v>
      </c>
      <c r="S7" s="18">
        <f>ABS(O17-O7)*100</f>
        <v>171.8454115076475</v>
      </c>
      <c r="T7" s="10" t="s">
        <v>30</v>
      </c>
      <c r="U7" s="10" t="s">
        <v>36</v>
      </c>
      <c r="V7" s="12">
        <v>8747</v>
      </c>
      <c r="W7" s="10" t="s">
        <v>31</v>
      </c>
      <c r="X7" s="10" t="s">
        <v>2004</v>
      </c>
      <c r="Y7" s="10" t="s">
        <v>33</v>
      </c>
      <c r="Z7" s="10">
        <v>45</v>
      </c>
    </row>
    <row r="8" spans="1:26" x14ac:dyDescent="0.3">
      <c r="A8" s="55" t="s">
        <v>2002</v>
      </c>
      <c r="B8" s="10" t="s">
        <v>2007</v>
      </c>
      <c r="C8" s="10" t="s">
        <v>2008</v>
      </c>
      <c r="D8" s="11">
        <v>45296</v>
      </c>
      <c r="E8" s="12">
        <v>165000</v>
      </c>
      <c r="F8" s="10" t="s">
        <v>27</v>
      </c>
      <c r="G8" s="10" t="s">
        <v>28</v>
      </c>
      <c r="H8" s="12">
        <v>165000</v>
      </c>
      <c r="I8" s="12">
        <v>53600</v>
      </c>
      <c r="J8" s="13">
        <f t="shared" si="0"/>
        <v>32.484848484848484</v>
      </c>
      <c r="K8" s="12">
        <v>149785</v>
      </c>
      <c r="L8" s="12">
        <v>11333</v>
      </c>
      <c r="M8" s="12">
        <f t="shared" si="1"/>
        <v>153667</v>
      </c>
      <c r="N8" s="12">
        <v>74637</v>
      </c>
      <c r="O8" s="14">
        <f t="shared" si="2"/>
        <v>2.0588582070554819</v>
      </c>
      <c r="P8" s="15">
        <v>1080</v>
      </c>
      <c r="Q8" s="16">
        <f t="shared" si="3"/>
        <v>142.28425925925927</v>
      </c>
      <c r="R8" s="17" t="s">
        <v>2002</v>
      </c>
      <c r="S8" s="18">
        <f>ABS(O19-O8)*100</f>
        <v>146.9323307535121</v>
      </c>
      <c r="T8" s="10" t="s">
        <v>30</v>
      </c>
      <c r="U8" s="10" t="s">
        <v>36</v>
      </c>
      <c r="V8" s="12">
        <v>10971</v>
      </c>
      <c r="W8" s="10" t="s">
        <v>31</v>
      </c>
      <c r="X8" s="10" t="s">
        <v>2004</v>
      </c>
      <c r="Y8" s="10" t="s">
        <v>33</v>
      </c>
      <c r="Z8" s="10">
        <v>45</v>
      </c>
    </row>
    <row r="9" spans="1:26" x14ac:dyDescent="0.3">
      <c r="A9" s="56" t="s">
        <v>2002</v>
      </c>
      <c r="B9" s="19" t="s">
        <v>2013</v>
      </c>
      <c r="C9" s="19" t="s">
        <v>2014</v>
      </c>
      <c r="D9" s="20">
        <v>45373</v>
      </c>
      <c r="E9" s="21">
        <v>183000</v>
      </c>
      <c r="F9" s="19" t="s">
        <v>27</v>
      </c>
      <c r="G9" s="19" t="s">
        <v>28</v>
      </c>
      <c r="H9" s="21">
        <v>183000</v>
      </c>
      <c r="I9" s="21">
        <v>56300</v>
      </c>
      <c r="J9" s="22">
        <f t="shared" si="0"/>
        <v>30.765027322404372</v>
      </c>
      <c r="K9" s="21">
        <v>156422</v>
      </c>
      <c r="L9" s="21">
        <v>10862</v>
      </c>
      <c r="M9" s="21">
        <f t="shared" si="1"/>
        <v>172138</v>
      </c>
      <c r="N9" s="21">
        <v>78469</v>
      </c>
      <c r="O9" s="23">
        <f t="shared" si="2"/>
        <v>2.1937070690336311</v>
      </c>
      <c r="P9" s="24">
        <v>1130</v>
      </c>
      <c r="Q9" s="25">
        <f t="shared" si="3"/>
        <v>152.33451327433627</v>
      </c>
      <c r="R9" s="26" t="s">
        <v>2002</v>
      </c>
      <c r="S9" s="27">
        <f>ABS(O17-O9)*100</f>
        <v>219.3707069033631</v>
      </c>
      <c r="T9" s="19" t="s">
        <v>147</v>
      </c>
      <c r="U9" s="19" t="s">
        <v>36</v>
      </c>
      <c r="V9" s="21">
        <v>10862</v>
      </c>
      <c r="W9" s="19" t="s">
        <v>31</v>
      </c>
      <c r="X9" s="19" t="s">
        <v>2004</v>
      </c>
      <c r="Y9" s="19" t="s">
        <v>33</v>
      </c>
      <c r="Z9" s="19">
        <v>45</v>
      </c>
    </row>
    <row r="10" spans="1:26" x14ac:dyDescent="0.3">
      <c r="A10" s="56" t="s">
        <v>2002</v>
      </c>
      <c r="B10" s="19" t="s">
        <v>2005</v>
      </c>
      <c r="C10" s="19" t="s">
        <v>2006</v>
      </c>
      <c r="D10" s="20">
        <v>45119</v>
      </c>
      <c r="E10" s="21">
        <v>170000</v>
      </c>
      <c r="F10" s="19" t="s">
        <v>27</v>
      </c>
      <c r="G10" s="19" t="s">
        <v>28</v>
      </c>
      <c r="H10" s="21">
        <v>170000</v>
      </c>
      <c r="I10" s="21">
        <v>54900</v>
      </c>
      <c r="J10" s="22">
        <f t="shared" si="0"/>
        <v>32.294117647058826</v>
      </c>
      <c r="K10" s="21">
        <v>143895</v>
      </c>
      <c r="L10" s="21">
        <v>10934</v>
      </c>
      <c r="M10" s="21">
        <f t="shared" si="1"/>
        <v>159066</v>
      </c>
      <c r="N10" s="21">
        <v>71677</v>
      </c>
      <c r="O10" s="23">
        <f t="shared" si="2"/>
        <v>2.2192056029130685</v>
      </c>
      <c r="P10" s="24">
        <v>1001</v>
      </c>
      <c r="Q10" s="25">
        <f t="shared" si="3"/>
        <v>158.9070929070929</v>
      </c>
      <c r="R10" s="26" t="s">
        <v>2002</v>
      </c>
      <c r="S10" s="27">
        <f>ABS(O22-O10)*100</f>
        <v>221.92056029130686</v>
      </c>
      <c r="T10" s="19" t="s">
        <v>30</v>
      </c>
      <c r="U10" s="19" t="s">
        <v>36</v>
      </c>
      <c r="V10" s="21">
        <v>10934</v>
      </c>
      <c r="W10" s="19" t="s">
        <v>31</v>
      </c>
      <c r="X10" s="19" t="s">
        <v>2004</v>
      </c>
      <c r="Y10" s="19" t="s">
        <v>33</v>
      </c>
      <c r="Z10" s="19">
        <v>38</v>
      </c>
    </row>
    <row r="11" spans="1:26" ht="15" thickBot="1" x14ac:dyDescent="0.35">
      <c r="A11" s="55" t="s">
        <v>2002</v>
      </c>
      <c r="B11" s="10" t="s">
        <v>2015</v>
      </c>
      <c r="C11" s="10" t="s">
        <v>2016</v>
      </c>
      <c r="D11" s="11">
        <v>45309</v>
      </c>
      <c r="E11" s="12">
        <v>160000</v>
      </c>
      <c r="F11" s="10" t="s">
        <v>27</v>
      </c>
      <c r="G11" s="10" t="s">
        <v>28</v>
      </c>
      <c r="H11" s="12">
        <v>160000</v>
      </c>
      <c r="I11" s="12">
        <v>48000</v>
      </c>
      <c r="J11" s="13">
        <f t="shared" si="0"/>
        <v>30</v>
      </c>
      <c r="K11" s="12">
        <v>131901</v>
      </c>
      <c r="L11" s="12">
        <v>18034</v>
      </c>
      <c r="M11" s="12">
        <f t="shared" si="1"/>
        <v>141966</v>
      </c>
      <c r="N11" s="12">
        <v>61383</v>
      </c>
      <c r="O11" s="14">
        <f t="shared" si="2"/>
        <v>2.3127901862079079</v>
      </c>
      <c r="P11" s="15">
        <v>696</v>
      </c>
      <c r="Q11" s="16">
        <f t="shared" si="3"/>
        <v>203.97413793103448</v>
      </c>
      <c r="R11" s="17" t="s">
        <v>2002</v>
      </c>
      <c r="S11" s="18">
        <f>ABS(O18-O11)*100</f>
        <v>231.27901862079079</v>
      </c>
      <c r="T11" s="10" t="s">
        <v>30</v>
      </c>
      <c r="U11" s="10" t="s">
        <v>36</v>
      </c>
      <c r="V11" s="12">
        <v>18034</v>
      </c>
      <c r="W11" s="10" t="s">
        <v>31</v>
      </c>
      <c r="X11" s="10" t="s">
        <v>2004</v>
      </c>
      <c r="Y11" s="10" t="s">
        <v>33</v>
      </c>
      <c r="Z11" s="10">
        <v>45</v>
      </c>
    </row>
    <row r="12" spans="1:26" ht="15" thickTop="1" x14ac:dyDescent="0.3">
      <c r="A12" s="57"/>
      <c r="B12" s="37"/>
      <c r="C12" s="37"/>
      <c r="D12" s="38" t="s">
        <v>2766</v>
      </c>
      <c r="E12" s="39">
        <f>+SUM(E2:E11)</f>
        <v>1425000</v>
      </c>
      <c r="F12" s="37"/>
      <c r="G12" s="37"/>
      <c r="H12" s="39">
        <f>+SUM(H2:H11)</f>
        <v>1425000</v>
      </c>
      <c r="I12" s="39">
        <f>+SUM(I2:I11)</f>
        <v>601200</v>
      </c>
      <c r="J12" s="40"/>
      <c r="K12" s="39">
        <f>+SUM(K2:K11)</f>
        <v>1557146</v>
      </c>
      <c r="L12" s="39"/>
      <c r="M12" s="39">
        <f>+SUM(M2:M11)</f>
        <v>1301317</v>
      </c>
      <c r="N12" s="39">
        <f>+SUM(N2:N11)</f>
        <v>772753</v>
      </c>
      <c r="O12" s="41"/>
      <c r="P12" s="42"/>
      <c r="Q12" s="43">
        <f>AVERAGE(Q2:Q11)</f>
        <v>123.38431741897902</v>
      </c>
      <c r="R12" s="44"/>
      <c r="S12" s="45">
        <f>ABS(O14-O13)*100</f>
        <v>3.3162408639386909</v>
      </c>
      <c r="T12" s="37"/>
      <c r="U12" s="37"/>
      <c r="V12" s="39"/>
      <c r="W12" s="37"/>
      <c r="X12" s="37"/>
      <c r="Y12" s="37"/>
      <c r="Z12" s="37"/>
    </row>
    <row r="13" spans="1:26" x14ac:dyDescent="0.3">
      <c r="A13" s="58"/>
      <c r="B13" s="28"/>
      <c r="C13" s="28"/>
      <c r="D13" s="29"/>
      <c r="E13" s="30"/>
      <c r="F13" s="28"/>
      <c r="G13" s="28"/>
      <c r="H13" s="30"/>
      <c r="I13" s="30" t="s">
        <v>2767</v>
      </c>
      <c r="J13" s="31">
        <f>I12/H12*100</f>
        <v>42.189473684210526</v>
      </c>
      <c r="K13" s="30"/>
      <c r="L13" s="30"/>
      <c r="M13" s="30"/>
      <c r="N13" s="30" t="s">
        <v>2769</v>
      </c>
      <c r="O13" s="32">
        <f>M12/N12</f>
        <v>1.6840012267826847</v>
      </c>
      <c r="P13" s="33"/>
      <c r="Q13" s="34" t="s">
        <v>2771</v>
      </c>
      <c r="R13" s="35">
        <f>STDEV(O2:O11)</f>
        <v>0.46704477386417864</v>
      </c>
      <c r="S13" s="36"/>
      <c r="T13" s="28"/>
      <c r="U13" s="28"/>
      <c r="V13" s="30"/>
      <c r="W13" s="28"/>
      <c r="X13" s="28"/>
      <c r="Y13" s="28"/>
      <c r="Z13" s="28"/>
    </row>
    <row r="14" spans="1:26" x14ac:dyDescent="0.3">
      <c r="A14" s="59"/>
      <c r="B14" s="46"/>
      <c r="C14" s="46"/>
      <c r="D14" s="47"/>
      <c r="E14" s="48"/>
      <c r="F14" s="46"/>
      <c r="G14" s="46"/>
      <c r="H14" s="48"/>
      <c r="I14" s="48" t="s">
        <v>2768</v>
      </c>
      <c r="J14" s="49">
        <f>STDEV(J2:J11)</f>
        <v>13.472605204622885</v>
      </c>
      <c r="K14" s="48"/>
      <c r="L14" s="48"/>
      <c r="M14" s="48"/>
      <c r="N14" s="48" t="s">
        <v>2770</v>
      </c>
      <c r="O14" s="50">
        <f>AVERAGE(O2:O11)</f>
        <v>1.7171636354220716</v>
      </c>
      <c r="P14" s="51"/>
      <c r="Q14" s="52" t="s">
        <v>2772</v>
      </c>
      <c r="R14" s="54">
        <f>AVERAGE(S2:S11)</f>
        <v>153.87237926202533</v>
      </c>
      <c r="S14" s="53" t="s">
        <v>2773</v>
      </c>
      <c r="T14" s="46">
        <f>+(R14/O14)</f>
        <v>89.608454365040259</v>
      </c>
      <c r="U14" s="46"/>
      <c r="V14" s="48"/>
      <c r="W14" s="46"/>
      <c r="X14" s="46"/>
      <c r="Y14" s="46"/>
      <c r="Z14" s="46"/>
    </row>
    <row r="18" spans="1:26" x14ac:dyDescent="0.3">
      <c r="A18" s="60" t="s">
        <v>2811</v>
      </c>
    </row>
    <row r="19" spans="1:26" x14ac:dyDescent="0.3">
      <c r="A19" s="55" t="s">
        <v>2002</v>
      </c>
      <c r="B19" s="10" t="s">
        <v>2023</v>
      </c>
      <c r="C19" s="10" t="s">
        <v>2024</v>
      </c>
      <c r="D19" s="11">
        <v>45721</v>
      </c>
      <c r="E19" s="12">
        <v>52000</v>
      </c>
      <c r="F19" s="10" t="s">
        <v>27</v>
      </c>
      <c r="G19" s="10" t="s">
        <v>28</v>
      </c>
      <c r="H19" s="12">
        <v>52000</v>
      </c>
      <c r="I19" s="12">
        <v>64900</v>
      </c>
      <c r="J19" s="13">
        <f>I19/H19*100</f>
        <v>124.80769230769231</v>
      </c>
      <c r="K19" s="12">
        <v>145136</v>
      </c>
      <c r="L19" s="12">
        <v>8612</v>
      </c>
      <c r="M19" s="12">
        <f>H19-L19</f>
        <v>43388</v>
      </c>
      <c r="N19" s="12">
        <v>73597</v>
      </c>
      <c r="O19" s="14">
        <f>M19/N19</f>
        <v>0.58953489952036087</v>
      </c>
      <c r="P19" s="15">
        <v>1001</v>
      </c>
      <c r="Q19" s="16">
        <f>M19/P19</f>
        <v>43.344655344655344</v>
      </c>
      <c r="R19" s="17" t="s">
        <v>2002</v>
      </c>
      <c r="S19" s="18">
        <f>ABS(O22-O19)*100</f>
        <v>58.953489952036087</v>
      </c>
      <c r="T19" s="10" t="s">
        <v>30</v>
      </c>
      <c r="U19" s="10" t="s">
        <v>31</v>
      </c>
      <c r="V19" s="12">
        <v>8612</v>
      </c>
      <c r="W19" s="10" t="s">
        <v>31</v>
      </c>
      <c r="X19" s="10" t="s">
        <v>2004</v>
      </c>
      <c r="Y19" s="10" t="s">
        <v>33</v>
      </c>
      <c r="Z19" s="10">
        <v>45</v>
      </c>
    </row>
  </sheetData>
  <sortState xmlns:xlrd2="http://schemas.microsoft.com/office/spreadsheetml/2017/richdata2" ref="A2:Z11">
    <sortCondition ref="O2:O11"/>
  </sortState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29670-1EF8-4381-AF67-6B813E7294C0}">
  <dimension ref="A1:Z6"/>
  <sheetViews>
    <sheetView topLeftCell="E1" zoomScaleNormal="100" workbookViewId="0">
      <selection activeCell="K33" sqref="K33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332031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2050</v>
      </c>
      <c r="B2" s="19" t="s">
        <v>2048</v>
      </c>
      <c r="C2" s="19" t="s">
        <v>2049</v>
      </c>
      <c r="D2" s="20">
        <v>45358</v>
      </c>
      <c r="E2" s="21">
        <v>280000</v>
      </c>
      <c r="F2" s="19" t="s">
        <v>27</v>
      </c>
      <c r="G2" s="19" t="s">
        <v>28</v>
      </c>
      <c r="H2" s="21">
        <v>280000</v>
      </c>
      <c r="I2" s="21">
        <v>138100</v>
      </c>
      <c r="J2" s="22">
        <f t="shared" ref="J2:J3" si="0">I2/H2*100</f>
        <v>49.321428571428569</v>
      </c>
      <c r="K2" s="21">
        <v>378390</v>
      </c>
      <c r="L2" s="21">
        <v>28315</v>
      </c>
      <c r="M2" s="21">
        <f t="shared" ref="M2:M3" si="1">H2-L2</f>
        <v>251685</v>
      </c>
      <c r="N2" s="21">
        <v>184250</v>
      </c>
      <c r="O2" s="23">
        <f t="shared" ref="O2:O3" si="2">M2/N2</f>
        <v>1.3659972862957939</v>
      </c>
      <c r="P2" s="24">
        <v>1927</v>
      </c>
      <c r="Q2" s="25">
        <f t="shared" ref="Q2:Q3" si="3">M2/P2</f>
        <v>130.60975609756099</v>
      </c>
      <c r="R2" s="26" t="s">
        <v>2050</v>
      </c>
      <c r="S2" s="27">
        <f>ABS(O6-O2)*100</f>
        <v>9.8338719904615282</v>
      </c>
      <c r="T2" s="19" t="s">
        <v>30</v>
      </c>
      <c r="U2" s="19" t="s">
        <v>36</v>
      </c>
      <c r="V2" s="21">
        <v>27029</v>
      </c>
      <c r="W2" s="19" t="s">
        <v>31</v>
      </c>
      <c r="X2" s="19" t="s">
        <v>2051</v>
      </c>
      <c r="Y2" s="19" t="s">
        <v>33</v>
      </c>
      <c r="Z2" s="19">
        <v>45</v>
      </c>
    </row>
    <row r="3" spans="1:26" ht="15" thickBot="1" x14ac:dyDescent="0.35">
      <c r="A3" s="55" t="s">
        <v>2050</v>
      </c>
      <c r="B3" s="10" t="s">
        <v>2052</v>
      </c>
      <c r="C3" s="10" t="s">
        <v>2053</v>
      </c>
      <c r="D3" s="11">
        <v>45733</v>
      </c>
      <c r="E3" s="12">
        <v>309900</v>
      </c>
      <c r="F3" s="10" t="s">
        <v>27</v>
      </c>
      <c r="G3" s="10" t="s">
        <v>28</v>
      </c>
      <c r="H3" s="12">
        <v>309900</v>
      </c>
      <c r="I3" s="12">
        <v>166200</v>
      </c>
      <c r="J3" s="13">
        <f t="shared" si="0"/>
        <v>53.630203291384312</v>
      </c>
      <c r="K3" s="12">
        <v>372403</v>
      </c>
      <c r="L3" s="12">
        <v>20352</v>
      </c>
      <c r="M3" s="12">
        <f t="shared" si="1"/>
        <v>289548</v>
      </c>
      <c r="N3" s="12">
        <v>185290</v>
      </c>
      <c r="O3" s="14">
        <f t="shared" si="2"/>
        <v>1.5626747261050244</v>
      </c>
      <c r="P3" s="15">
        <v>1865</v>
      </c>
      <c r="Q3" s="16">
        <f t="shared" si="3"/>
        <v>155.25361930294906</v>
      </c>
      <c r="R3" s="17" t="s">
        <v>2050</v>
      </c>
      <c r="S3" s="18">
        <f>ABS(O6-O3)*100</f>
        <v>9.8338719904615282</v>
      </c>
      <c r="T3" s="10" t="s">
        <v>52</v>
      </c>
      <c r="U3" s="10" t="s">
        <v>31</v>
      </c>
      <c r="V3" s="12">
        <v>17670</v>
      </c>
      <c r="W3" s="10" t="s">
        <v>31</v>
      </c>
      <c r="X3" s="10" t="s">
        <v>2051</v>
      </c>
      <c r="Y3" s="10" t="s">
        <v>33</v>
      </c>
      <c r="Z3" s="10">
        <v>56</v>
      </c>
    </row>
    <row r="4" spans="1:26" ht="15" thickTop="1" x14ac:dyDescent="0.3">
      <c r="A4" s="57"/>
      <c r="B4" s="37"/>
      <c r="C4" s="37"/>
      <c r="D4" s="38" t="s">
        <v>2766</v>
      </c>
      <c r="E4" s="39">
        <f>+SUM(E2:E3)</f>
        <v>589900</v>
      </c>
      <c r="F4" s="37"/>
      <c r="G4" s="37"/>
      <c r="H4" s="39">
        <f>+SUM(H2:H3)</f>
        <v>589900</v>
      </c>
      <c r="I4" s="39">
        <f>+SUM(I2:I3)</f>
        <v>304300</v>
      </c>
      <c r="J4" s="40"/>
      <c r="K4" s="39">
        <f>+SUM(K2:K3)</f>
        <v>750793</v>
      </c>
      <c r="L4" s="39"/>
      <c r="M4" s="39">
        <f>+SUM(M2:M3)</f>
        <v>541233</v>
      </c>
      <c r="N4" s="39">
        <f>+SUM(N2:N3)</f>
        <v>369540</v>
      </c>
      <c r="O4" s="41"/>
      <c r="P4" s="42"/>
      <c r="Q4" s="43">
        <f>AVERAGE(Q2:Q3)</f>
        <v>142.93168770025503</v>
      </c>
      <c r="R4" s="44"/>
      <c r="S4" s="45">
        <f>ABS(O6-O5)*100</f>
        <v>2.767556115732539E-2</v>
      </c>
      <c r="T4" s="37"/>
      <c r="U4" s="37"/>
      <c r="V4" s="39"/>
      <c r="W4" s="37"/>
      <c r="X4" s="37"/>
      <c r="Y4" s="37"/>
      <c r="Z4" s="37"/>
    </row>
    <row r="5" spans="1:26" x14ac:dyDescent="0.3">
      <c r="A5" s="58"/>
      <c r="B5" s="28"/>
      <c r="C5" s="28"/>
      <c r="D5" s="29"/>
      <c r="E5" s="30"/>
      <c r="F5" s="28"/>
      <c r="G5" s="28"/>
      <c r="H5" s="30"/>
      <c r="I5" s="30" t="s">
        <v>2767</v>
      </c>
      <c r="J5" s="31">
        <f>I4/H4*100</f>
        <v>51.585014409221898</v>
      </c>
      <c r="K5" s="30"/>
      <c r="L5" s="30"/>
      <c r="M5" s="30"/>
      <c r="N5" s="30" t="s">
        <v>2769</v>
      </c>
      <c r="O5" s="32">
        <f>M4/N4</f>
        <v>1.4646127618119824</v>
      </c>
      <c r="P5" s="33"/>
      <c r="Q5" s="34" t="s">
        <v>2771</v>
      </c>
      <c r="R5" s="35">
        <f>STDEV(O2:O3)</f>
        <v>0.13907195139551598</v>
      </c>
      <c r="S5" s="36"/>
      <c r="T5" s="28"/>
      <c r="U5" s="28"/>
      <c r="V5" s="30"/>
      <c r="W5" s="28"/>
      <c r="X5" s="28"/>
      <c r="Y5" s="28"/>
      <c r="Z5" s="28"/>
    </row>
    <row r="6" spans="1:26" x14ac:dyDescent="0.3">
      <c r="A6" s="59"/>
      <c r="B6" s="46"/>
      <c r="C6" s="46"/>
      <c r="D6" s="47"/>
      <c r="E6" s="48"/>
      <c r="F6" s="46"/>
      <c r="G6" s="46"/>
      <c r="H6" s="48"/>
      <c r="I6" s="48" t="s">
        <v>2768</v>
      </c>
      <c r="J6" s="49">
        <f>STDEV(J2:J3)</f>
        <v>3.0467638230858727</v>
      </c>
      <c r="K6" s="48"/>
      <c r="L6" s="48"/>
      <c r="M6" s="48"/>
      <c r="N6" s="48" t="s">
        <v>2770</v>
      </c>
      <c r="O6" s="50">
        <f>AVERAGE(O2:O3)</f>
        <v>1.4643360062004092</v>
      </c>
      <c r="P6" s="51"/>
      <c r="Q6" s="52" t="s">
        <v>2772</v>
      </c>
      <c r="R6" s="54">
        <f>AVERAGE(S2:S3)</f>
        <v>9.8338719904615282</v>
      </c>
      <c r="S6" s="53" t="s">
        <v>2773</v>
      </c>
      <c r="T6" s="46">
        <f>+(R6/O6)</f>
        <v>6.7155843664446939</v>
      </c>
      <c r="U6" s="46"/>
      <c r="V6" s="48"/>
      <c r="W6" s="46"/>
      <c r="X6" s="46"/>
      <c r="Y6" s="46"/>
      <c r="Z6" s="4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74D9-0884-4F08-91A5-C34C4A78ED55}">
  <dimension ref="A3:Z3"/>
  <sheetViews>
    <sheetView zoomScaleNormal="100" workbookViewId="0">
      <selection activeCell="I23" sqref="I23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6" bestFit="1" customWidth="1" collapsed="1"/>
    <col min="4" max="4" width="10.6640625" bestFit="1" customWidth="1" collapsed="1"/>
    <col min="5" max="5" width="9.5546875" bestFit="1" customWidth="1" collapsed="1"/>
    <col min="6" max="6" width="5.5546875" bestFit="1" customWidth="1" collapsed="1"/>
    <col min="7" max="7" width="24.33203125" customWidth="1" collapsed="1"/>
    <col min="8" max="8" width="10.1093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1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3" spans="7:7" x14ac:dyDescent="0.3">
      <c r="G3" s="63" t="s">
        <v>3027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CF5B4-3F04-4D90-84F1-59D3B2B5BDEC}">
  <dimension ref="A1:Z11"/>
  <sheetViews>
    <sheetView topLeftCell="F1" zoomScaleNormal="100" workbookViewId="0">
      <selection activeCell="H28" sqref="H28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5546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2044</v>
      </c>
      <c r="B2" s="10" t="s">
        <v>2042</v>
      </c>
      <c r="C2" s="10" t="s">
        <v>2043</v>
      </c>
      <c r="D2" s="11">
        <v>45699</v>
      </c>
      <c r="E2" s="12">
        <v>230000</v>
      </c>
      <c r="F2" s="10" t="s">
        <v>27</v>
      </c>
      <c r="G2" s="10" t="s">
        <v>28</v>
      </c>
      <c r="H2" s="12">
        <v>230000</v>
      </c>
      <c r="I2" s="12">
        <v>69600</v>
      </c>
      <c r="J2" s="13">
        <f t="shared" ref="J2:J3" si="0">I2/H2*100</f>
        <v>30.260869565217391</v>
      </c>
      <c r="K2" s="12">
        <v>159718</v>
      </c>
      <c r="L2" s="12">
        <v>19777</v>
      </c>
      <c r="M2" s="12">
        <f t="shared" ref="M2:M3" si="1">H2-L2</f>
        <v>210223</v>
      </c>
      <c r="N2" s="12">
        <v>80425</v>
      </c>
      <c r="O2" s="14">
        <f t="shared" ref="O2:O3" si="2">M2/N2</f>
        <v>2.6139011501398817</v>
      </c>
      <c r="P2" s="15">
        <v>1196</v>
      </c>
      <c r="Q2" s="16">
        <f t="shared" ref="Q2:Q3" si="3">M2/P2</f>
        <v>175.77173913043478</v>
      </c>
      <c r="R2" s="17" t="s">
        <v>2044</v>
      </c>
      <c r="S2" s="18">
        <f>ABS(O6-O2)*100</f>
        <v>22.534648161084458</v>
      </c>
      <c r="T2" s="10" t="s">
        <v>147</v>
      </c>
      <c r="U2" s="10" t="s">
        <v>31</v>
      </c>
      <c r="V2" s="12">
        <v>19777</v>
      </c>
      <c r="W2" s="10" t="s">
        <v>31</v>
      </c>
      <c r="X2" s="10" t="s">
        <v>2045</v>
      </c>
      <c r="Y2" s="10" t="s">
        <v>33</v>
      </c>
      <c r="Z2" s="10">
        <v>45</v>
      </c>
    </row>
    <row r="3" spans="1:26" ht="15" thickBot="1" x14ac:dyDescent="0.35">
      <c r="A3" s="55" t="s">
        <v>2044</v>
      </c>
      <c r="B3" s="10" t="s">
        <v>2046</v>
      </c>
      <c r="C3" s="10" t="s">
        <v>2047</v>
      </c>
      <c r="D3" s="11">
        <v>45684</v>
      </c>
      <c r="E3" s="12">
        <v>215000</v>
      </c>
      <c r="F3" s="10" t="s">
        <v>27</v>
      </c>
      <c r="G3" s="10" t="s">
        <v>28</v>
      </c>
      <c r="H3" s="12">
        <v>215000</v>
      </c>
      <c r="I3" s="12">
        <v>80200</v>
      </c>
      <c r="J3" s="13">
        <f t="shared" si="0"/>
        <v>37.302325581395351</v>
      </c>
      <c r="K3" s="12">
        <v>180677</v>
      </c>
      <c r="L3" s="12">
        <v>39553</v>
      </c>
      <c r="M3" s="12">
        <f t="shared" si="1"/>
        <v>175447</v>
      </c>
      <c r="N3" s="12">
        <v>81105</v>
      </c>
      <c r="O3" s="14">
        <f t="shared" si="2"/>
        <v>2.1632081869181925</v>
      </c>
      <c r="P3" s="15">
        <v>1122</v>
      </c>
      <c r="Q3" s="16">
        <f t="shared" si="3"/>
        <v>156.3698752228164</v>
      </c>
      <c r="R3" s="17" t="s">
        <v>2044</v>
      </c>
      <c r="S3" s="18">
        <f>ABS(O6-O3)*100</f>
        <v>22.534648161084458</v>
      </c>
      <c r="T3" s="10" t="s">
        <v>52</v>
      </c>
      <c r="U3" s="10" t="s">
        <v>31</v>
      </c>
      <c r="V3" s="12">
        <v>39553</v>
      </c>
      <c r="W3" s="10" t="s">
        <v>31</v>
      </c>
      <c r="X3" s="10" t="s">
        <v>2045</v>
      </c>
      <c r="Y3" s="10" t="s">
        <v>33</v>
      </c>
      <c r="Z3" s="10">
        <v>45</v>
      </c>
    </row>
    <row r="4" spans="1:26" ht="15" thickTop="1" x14ac:dyDescent="0.3">
      <c r="A4" s="57"/>
      <c r="B4" s="37"/>
      <c r="C4" s="37"/>
      <c r="D4" s="38" t="s">
        <v>2766</v>
      </c>
      <c r="E4" s="39">
        <f>+SUM(E2:E3)</f>
        <v>445000</v>
      </c>
      <c r="F4" s="37"/>
      <c r="G4" s="37"/>
      <c r="H4" s="39">
        <f>+SUM(H2:H3)</f>
        <v>445000</v>
      </c>
      <c r="I4" s="39">
        <f>+SUM(I2:I3)</f>
        <v>149800</v>
      </c>
      <c r="J4" s="40"/>
      <c r="K4" s="39">
        <f>+SUM(K2:K3)</f>
        <v>340395</v>
      </c>
      <c r="L4" s="39"/>
      <c r="M4" s="39">
        <f>+SUM(M2:M3)</f>
        <v>385670</v>
      </c>
      <c r="N4" s="39">
        <f>+SUM(N2:N3)</f>
        <v>161530</v>
      </c>
      <c r="O4" s="41"/>
      <c r="P4" s="42"/>
      <c r="Q4" s="43">
        <f>AVERAGE(Q2:Q3)</f>
        <v>166.07080717662558</v>
      </c>
      <c r="R4" s="44"/>
      <c r="S4" s="45">
        <f>ABS(O6-O5)*100</f>
        <v>9.486510709799667E-2</v>
      </c>
      <c r="T4" s="37"/>
      <c r="U4" s="37"/>
      <c r="V4" s="39"/>
      <c r="W4" s="37"/>
      <c r="X4" s="37"/>
      <c r="Y4" s="37"/>
      <c r="Z4" s="37"/>
    </row>
    <row r="5" spans="1:26" x14ac:dyDescent="0.3">
      <c r="A5" s="58"/>
      <c r="B5" s="28"/>
      <c r="C5" s="28"/>
      <c r="D5" s="29"/>
      <c r="E5" s="30"/>
      <c r="F5" s="28"/>
      <c r="G5" s="28"/>
      <c r="H5" s="30"/>
      <c r="I5" s="30" t="s">
        <v>2767</v>
      </c>
      <c r="J5" s="31">
        <f>I4/H4*100</f>
        <v>33.662921348314605</v>
      </c>
      <c r="K5" s="30"/>
      <c r="L5" s="30"/>
      <c r="M5" s="30"/>
      <c r="N5" s="30" t="s">
        <v>2769</v>
      </c>
      <c r="O5" s="32">
        <f>M4/N4</f>
        <v>2.3876060174580571</v>
      </c>
      <c r="P5" s="33"/>
      <c r="Q5" s="34" t="s">
        <v>2771</v>
      </c>
      <c r="R5" s="35">
        <f>STDEV(O2:O3)</f>
        <v>0.31868805052711568</v>
      </c>
      <c r="S5" s="36"/>
      <c r="T5" s="28"/>
      <c r="U5" s="28"/>
      <c r="V5" s="30"/>
      <c r="W5" s="28"/>
      <c r="X5" s="28"/>
      <c r="Y5" s="28"/>
      <c r="Z5" s="28"/>
    </row>
    <row r="6" spans="1:26" x14ac:dyDescent="0.3">
      <c r="A6" s="59"/>
      <c r="B6" s="46"/>
      <c r="C6" s="46"/>
      <c r="D6" s="47"/>
      <c r="E6" s="48"/>
      <c r="F6" s="46"/>
      <c r="G6" s="46"/>
      <c r="H6" s="48"/>
      <c r="I6" s="48" t="s">
        <v>2768</v>
      </c>
      <c r="J6" s="49">
        <f>STDEV(J2:J3)</f>
        <v>4.9790612984662443</v>
      </c>
      <c r="K6" s="48"/>
      <c r="L6" s="48"/>
      <c r="M6" s="48"/>
      <c r="N6" s="48" t="s">
        <v>2770</v>
      </c>
      <c r="O6" s="50">
        <f>AVERAGE(O2:O3)</f>
        <v>2.3885546685290371</v>
      </c>
      <c r="P6" s="51"/>
      <c r="Q6" s="52" t="s">
        <v>2772</v>
      </c>
      <c r="R6" s="54">
        <f>AVERAGE(S2:S3)</f>
        <v>22.534648161084458</v>
      </c>
      <c r="S6" s="53" t="s">
        <v>2773</v>
      </c>
      <c r="T6" s="46">
        <f>+(R6/O6)</f>
        <v>9.4344284675561365</v>
      </c>
      <c r="U6" s="46"/>
      <c r="V6" s="48"/>
      <c r="W6" s="46"/>
      <c r="X6" s="46"/>
      <c r="Y6" s="46"/>
      <c r="Z6" s="46"/>
    </row>
    <row r="10" spans="1:26" x14ac:dyDescent="0.3">
      <c r="A10" s="60" t="s">
        <v>2811</v>
      </c>
    </row>
    <row r="11" spans="1:26" x14ac:dyDescent="0.3">
      <c r="A11" s="56" t="s">
        <v>2044</v>
      </c>
      <c r="B11" s="19" t="s">
        <v>2046</v>
      </c>
      <c r="C11" s="19" t="s">
        <v>2047</v>
      </c>
      <c r="D11" s="20">
        <v>45434</v>
      </c>
      <c r="E11" s="21">
        <v>80000</v>
      </c>
      <c r="F11" s="19" t="s">
        <v>69</v>
      </c>
      <c r="G11" s="19" t="s">
        <v>28</v>
      </c>
      <c r="H11" s="21">
        <v>80000</v>
      </c>
      <c r="I11" s="21">
        <v>80200</v>
      </c>
      <c r="J11" s="22">
        <f t="shared" ref="J11" si="4">I11/H11*100</f>
        <v>100.25</v>
      </c>
      <c r="K11" s="21">
        <v>180677</v>
      </c>
      <c r="L11" s="21">
        <v>39553</v>
      </c>
      <c r="M11" s="21">
        <f t="shared" ref="M11" si="5">H11-L11</f>
        <v>40447</v>
      </c>
      <c r="N11" s="21">
        <v>81105</v>
      </c>
      <c r="O11" s="23">
        <f t="shared" ref="O11" si="6">M11/N11</f>
        <v>0.49869921706429937</v>
      </c>
      <c r="P11" s="24">
        <v>1122</v>
      </c>
      <c r="Q11" s="25">
        <f t="shared" ref="Q11" si="7">M11/P11</f>
        <v>36.049019607843135</v>
      </c>
      <c r="R11" s="26" t="s">
        <v>2044</v>
      </c>
      <c r="S11" s="27">
        <f>ABS(O14-O11)*100</f>
        <v>49.869921706429935</v>
      </c>
      <c r="T11" s="19" t="s">
        <v>52</v>
      </c>
      <c r="U11" s="19" t="s">
        <v>36</v>
      </c>
      <c r="V11" s="21">
        <v>39553</v>
      </c>
      <c r="W11" s="19" t="s">
        <v>31</v>
      </c>
      <c r="X11" s="19" t="s">
        <v>2045</v>
      </c>
      <c r="Y11" s="19" t="s">
        <v>33</v>
      </c>
      <c r="Z11" s="19">
        <v>45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B4AFC-7AD9-4A06-A96B-BF1B8F21B74F}">
  <dimension ref="A1:Z9"/>
  <sheetViews>
    <sheetView zoomScaleNormal="100" workbookViewId="0">
      <selection activeCell="F41" sqref="F4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7.66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2032</v>
      </c>
      <c r="B2" s="19" t="s">
        <v>2030</v>
      </c>
      <c r="C2" s="19" t="s">
        <v>2031</v>
      </c>
      <c r="D2" s="20">
        <v>45632</v>
      </c>
      <c r="E2" s="21">
        <v>142000</v>
      </c>
      <c r="F2" s="19" t="s">
        <v>27</v>
      </c>
      <c r="G2" s="19" t="s">
        <v>28</v>
      </c>
      <c r="H2" s="21">
        <v>142000</v>
      </c>
      <c r="I2" s="21">
        <v>45800</v>
      </c>
      <c r="J2" s="22">
        <f t="shared" ref="J2:J6" si="0">I2/H2*100</f>
        <v>32.253521126760567</v>
      </c>
      <c r="K2" s="21">
        <v>112951</v>
      </c>
      <c r="L2" s="21">
        <v>10109</v>
      </c>
      <c r="M2" s="21">
        <f t="shared" ref="M2:M6" si="1">H2-L2</f>
        <v>131891</v>
      </c>
      <c r="N2" s="21">
        <v>55143</v>
      </c>
      <c r="O2" s="23">
        <f t="shared" ref="O2:O6" si="2">M2/N2</f>
        <v>2.3917995031100956</v>
      </c>
      <c r="P2" s="24">
        <v>870</v>
      </c>
      <c r="Q2" s="25">
        <f t="shared" ref="Q2:Q6" si="3">M2/P2</f>
        <v>151.59885057471266</v>
      </c>
      <c r="R2" s="26" t="s">
        <v>2032</v>
      </c>
      <c r="S2" s="27">
        <f>ABS(O9-O2)*100</f>
        <v>25.252088857385814</v>
      </c>
      <c r="T2" s="19" t="s">
        <v>43</v>
      </c>
      <c r="U2" s="19" t="s">
        <v>31</v>
      </c>
      <c r="V2" s="21">
        <v>7682</v>
      </c>
      <c r="W2" s="19" t="s">
        <v>31</v>
      </c>
      <c r="X2" s="19" t="s">
        <v>2033</v>
      </c>
      <c r="Y2" s="19" t="s">
        <v>33</v>
      </c>
      <c r="Z2" s="19">
        <v>45</v>
      </c>
    </row>
    <row r="3" spans="1:26" x14ac:dyDescent="0.3">
      <c r="A3" s="55" t="s">
        <v>2032</v>
      </c>
      <c r="B3" s="10" t="s">
        <v>2034</v>
      </c>
      <c r="C3" s="10" t="s">
        <v>2035</v>
      </c>
      <c r="D3" s="11">
        <v>45174</v>
      </c>
      <c r="E3" s="12">
        <v>155000</v>
      </c>
      <c r="F3" s="10" t="s">
        <v>27</v>
      </c>
      <c r="G3" s="10" t="s">
        <v>28</v>
      </c>
      <c r="H3" s="12">
        <v>155000</v>
      </c>
      <c r="I3" s="12">
        <v>36600</v>
      </c>
      <c r="J3" s="13">
        <f t="shared" si="0"/>
        <v>23.612903225806452</v>
      </c>
      <c r="K3" s="12">
        <v>109446</v>
      </c>
      <c r="L3" s="12">
        <v>7682</v>
      </c>
      <c r="M3" s="12">
        <f t="shared" si="1"/>
        <v>147318</v>
      </c>
      <c r="N3" s="12">
        <v>54565</v>
      </c>
      <c r="O3" s="14">
        <f t="shared" si="2"/>
        <v>2.6998625492531843</v>
      </c>
      <c r="P3" s="15">
        <v>870</v>
      </c>
      <c r="Q3" s="16">
        <f t="shared" si="3"/>
        <v>169.33103448275861</v>
      </c>
      <c r="R3" s="17" t="s">
        <v>2032</v>
      </c>
      <c r="S3" s="18">
        <f>ABS(O9-O3)*100</f>
        <v>56.058393471694679</v>
      </c>
      <c r="T3" s="10" t="s">
        <v>43</v>
      </c>
      <c r="U3" s="10" t="s">
        <v>36</v>
      </c>
      <c r="V3" s="12">
        <v>7682</v>
      </c>
      <c r="W3" s="10" t="s">
        <v>31</v>
      </c>
      <c r="X3" s="10" t="s">
        <v>2033</v>
      </c>
      <c r="Y3" s="10" t="s">
        <v>33</v>
      </c>
      <c r="Z3" s="10">
        <v>45</v>
      </c>
    </row>
    <row r="4" spans="1:26" x14ac:dyDescent="0.3">
      <c r="A4" s="55" t="s">
        <v>2032</v>
      </c>
      <c r="B4" s="10" t="s">
        <v>2036</v>
      </c>
      <c r="C4" s="10" t="s">
        <v>2037</v>
      </c>
      <c r="D4" s="11">
        <v>45177</v>
      </c>
      <c r="E4" s="12">
        <v>105000</v>
      </c>
      <c r="F4" s="10" t="s">
        <v>27</v>
      </c>
      <c r="G4" s="10" t="s">
        <v>28</v>
      </c>
      <c r="H4" s="12">
        <v>105000</v>
      </c>
      <c r="I4" s="12">
        <v>38100</v>
      </c>
      <c r="J4" s="13">
        <f t="shared" si="0"/>
        <v>36.285714285714285</v>
      </c>
      <c r="K4" s="12">
        <v>114192</v>
      </c>
      <c r="L4" s="12">
        <v>7682</v>
      </c>
      <c r="M4" s="12">
        <f t="shared" si="1"/>
        <v>97318</v>
      </c>
      <c r="N4" s="12">
        <v>57109</v>
      </c>
      <c r="O4" s="14">
        <f t="shared" si="2"/>
        <v>1.7040746642385614</v>
      </c>
      <c r="P4" s="15">
        <v>870</v>
      </c>
      <c r="Q4" s="16">
        <f t="shared" si="3"/>
        <v>111.85977011494253</v>
      </c>
      <c r="R4" s="17" t="s">
        <v>2032</v>
      </c>
      <c r="S4" s="18">
        <f>ABS(O9-O4)*100</f>
        <v>43.520395029767613</v>
      </c>
      <c r="T4" s="10" t="s">
        <v>43</v>
      </c>
      <c r="U4" s="10" t="s">
        <v>36</v>
      </c>
      <c r="V4" s="12">
        <v>7682</v>
      </c>
      <c r="W4" s="10" t="s">
        <v>31</v>
      </c>
      <c r="X4" s="10" t="s">
        <v>2033</v>
      </c>
      <c r="Y4" s="10" t="s">
        <v>33</v>
      </c>
      <c r="Z4" s="10">
        <v>45</v>
      </c>
    </row>
    <row r="5" spans="1:26" x14ac:dyDescent="0.3">
      <c r="A5" s="56" t="s">
        <v>2032</v>
      </c>
      <c r="B5" s="19" t="s">
        <v>2038</v>
      </c>
      <c r="C5" s="19" t="s">
        <v>2039</v>
      </c>
      <c r="D5" s="20">
        <v>45090</v>
      </c>
      <c r="E5" s="21">
        <v>147000</v>
      </c>
      <c r="F5" s="19" t="s">
        <v>27</v>
      </c>
      <c r="G5" s="19" t="s">
        <v>28</v>
      </c>
      <c r="H5" s="21">
        <v>147000</v>
      </c>
      <c r="I5" s="21">
        <v>36900</v>
      </c>
      <c r="J5" s="22">
        <f t="shared" si="0"/>
        <v>25.102040816326532</v>
      </c>
      <c r="K5" s="21">
        <v>110524</v>
      </c>
      <c r="L5" s="21">
        <v>7682</v>
      </c>
      <c r="M5" s="21">
        <f t="shared" si="1"/>
        <v>139318</v>
      </c>
      <c r="N5" s="21">
        <v>55143</v>
      </c>
      <c r="O5" s="23">
        <f t="shared" si="2"/>
        <v>2.5264856826795787</v>
      </c>
      <c r="P5" s="24">
        <v>870</v>
      </c>
      <c r="Q5" s="25">
        <f t="shared" si="3"/>
        <v>160.13563218390806</v>
      </c>
      <c r="R5" s="26" t="s">
        <v>2032</v>
      </c>
      <c r="S5" s="27">
        <f>ABS(O9-O5)*100</f>
        <v>38.720706814334129</v>
      </c>
      <c r="T5" s="19" t="s">
        <v>43</v>
      </c>
      <c r="U5" s="19" t="s">
        <v>36</v>
      </c>
      <c r="V5" s="21">
        <v>7682</v>
      </c>
      <c r="W5" s="19" t="s">
        <v>31</v>
      </c>
      <c r="X5" s="19" t="s">
        <v>2033</v>
      </c>
      <c r="Y5" s="19" t="s">
        <v>33</v>
      </c>
      <c r="Z5" s="19">
        <v>45</v>
      </c>
    </row>
    <row r="6" spans="1:26" ht="15" thickBot="1" x14ac:dyDescent="0.35">
      <c r="A6" s="56" t="s">
        <v>2032</v>
      </c>
      <c r="B6" s="19" t="s">
        <v>2040</v>
      </c>
      <c r="C6" s="19" t="s">
        <v>2041</v>
      </c>
      <c r="D6" s="20">
        <v>45167</v>
      </c>
      <c r="E6" s="21">
        <v>110000</v>
      </c>
      <c r="F6" s="19" t="s">
        <v>27</v>
      </c>
      <c r="G6" s="19" t="s">
        <v>28</v>
      </c>
      <c r="H6" s="21">
        <v>110000</v>
      </c>
      <c r="I6" s="21">
        <v>49000</v>
      </c>
      <c r="J6" s="22">
        <f t="shared" si="0"/>
        <v>44.545454545454547</v>
      </c>
      <c r="K6" s="21">
        <v>146548</v>
      </c>
      <c r="L6" s="21">
        <v>7682</v>
      </c>
      <c r="M6" s="21">
        <f t="shared" si="1"/>
        <v>102318</v>
      </c>
      <c r="N6" s="21">
        <v>74458</v>
      </c>
      <c r="O6" s="23">
        <f t="shared" si="2"/>
        <v>1.3741706733997689</v>
      </c>
      <c r="P6" s="24">
        <v>1014</v>
      </c>
      <c r="Q6" s="25">
        <f t="shared" si="3"/>
        <v>100.90532544378698</v>
      </c>
      <c r="R6" s="26" t="s">
        <v>2032</v>
      </c>
      <c r="S6" s="27">
        <f>ABS(O9-O6)*100</f>
        <v>76.510794113646853</v>
      </c>
      <c r="T6" s="19" t="s">
        <v>43</v>
      </c>
      <c r="U6" s="19" t="s">
        <v>36</v>
      </c>
      <c r="V6" s="21">
        <v>7682</v>
      </c>
      <c r="W6" s="19" t="s">
        <v>31</v>
      </c>
      <c r="X6" s="19" t="s">
        <v>2033</v>
      </c>
      <c r="Y6" s="19" t="s">
        <v>33</v>
      </c>
      <c r="Z6" s="19">
        <v>45</v>
      </c>
    </row>
    <row r="7" spans="1:26" ht="15" thickTop="1" x14ac:dyDescent="0.3">
      <c r="A7" s="57"/>
      <c r="B7" s="37"/>
      <c r="C7" s="37"/>
      <c r="D7" s="38" t="s">
        <v>2766</v>
      </c>
      <c r="E7" s="39">
        <f>+SUM(E2:E6)</f>
        <v>659000</v>
      </c>
      <c r="F7" s="37"/>
      <c r="G7" s="37"/>
      <c r="H7" s="39">
        <f>+SUM(H2:H6)</f>
        <v>659000</v>
      </c>
      <c r="I7" s="39">
        <f>+SUM(I2:I6)</f>
        <v>206400</v>
      </c>
      <c r="J7" s="40"/>
      <c r="K7" s="39">
        <f>+SUM(K2:K6)</f>
        <v>593661</v>
      </c>
      <c r="L7" s="39"/>
      <c r="M7" s="39">
        <f>+SUM(M2:M6)</f>
        <v>618163</v>
      </c>
      <c r="N7" s="39">
        <f>+SUM(N2:N6)</f>
        <v>296418</v>
      </c>
      <c r="O7" s="41"/>
      <c r="P7" s="42"/>
      <c r="Q7" s="43">
        <f>AVERAGE(Q2:Q6)</f>
        <v>138.76612256002176</v>
      </c>
      <c r="R7" s="44"/>
      <c r="S7" s="45">
        <f>ABS(O9-O8)*100</f>
        <v>5.3835085465803179</v>
      </c>
      <c r="T7" s="37"/>
      <c r="U7" s="37"/>
      <c r="V7" s="39"/>
      <c r="W7" s="37"/>
      <c r="X7" s="37"/>
      <c r="Y7" s="37"/>
      <c r="Z7" s="37"/>
    </row>
    <row r="8" spans="1:26" x14ac:dyDescent="0.3">
      <c r="A8" s="58"/>
      <c r="B8" s="28"/>
      <c r="C8" s="28"/>
      <c r="D8" s="29"/>
      <c r="E8" s="30"/>
      <c r="F8" s="28"/>
      <c r="G8" s="28"/>
      <c r="H8" s="30"/>
      <c r="I8" s="30" t="s">
        <v>2767</v>
      </c>
      <c r="J8" s="31">
        <f>I7/H7*100</f>
        <v>31.320182094081943</v>
      </c>
      <c r="K8" s="30"/>
      <c r="L8" s="30"/>
      <c r="M8" s="30"/>
      <c r="N8" s="30" t="s">
        <v>2769</v>
      </c>
      <c r="O8" s="32">
        <f>M7/N7</f>
        <v>2.0854435290704343</v>
      </c>
      <c r="P8" s="33"/>
      <c r="Q8" s="34" t="s">
        <v>2771</v>
      </c>
      <c r="R8" s="35">
        <f>STDEV(O2:O6)</f>
        <v>0.57068886019306064</v>
      </c>
      <c r="S8" s="36"/>
      <c r="T8" s="28"/>
      <c r="U8" s="28"/>
      <c r="V8" s="30"/>
      <c r="W8" s="28"/>
      <c r="X8" s="28"/>
      <c r="Y8" s="28"/>
      <c r="Z8" s="28"/>
    </row>
    <row r="9" spans="1:26" x14ac:dyDescent="0.3">
      <c r="A9" s="59"/>
      <c r="B9" s="46"/>
      <c r="C9" s="46"/>
      <c r="D9" s="47"/>
      <c r="E9" s="48"/>
      <c r="F9" s="46"/>
      <c r="G9" s="46"/>
      <c r="H9" s="48"/>
      <c r="I9" s="48" t="s">
        <v>2768</v>
      </c>
      <c r="J9" s="49">
        <f>STDEV(J2:J6)</f>
        <v>8.5600459453356805</v>
      </c>
      <c r="K9" s="48"/>
      <c r="L9" s="48"/>
      <c r="M9" s="48"/>
      <c r="N9" s="48" t="s">
        <v>2770</v>
      </c>
      <c r="O9" s="50">
        <f>AVERAGE(O2:O6)</f>
        <v>2.1392786145362375</v>
      </c>
      <c r="P9" s="51"/>
      <c r="Q9" s="52" t="s">
        <v>2772</v>
      </c>
      <c r="R9" s="54">
        <f>AVERAGE(S2:S6)</f>
        <v>48.012475657365812</v>
      </c>
      <c r="S9" s="53" t="s">
        <v>2773</v>
      </c>
      <c r="T9" s="46">
        <f>+(R9/O9)</f>
        <v>22.443301836013621</v>
      </c>
      <c r="U9" s="46"/>
      <c r="V9" s="48"/>
      <c r="W9" s="46"/>
      <c r="X9" s="46"/>
      <c r="Y9" s="46"/>
      <c r="Z9" s="4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7A4D9-3AFD-433C-8802-6EF7AD20BA3A}">
  <dimension ref="A1:Z9"/>
  <sheetViews>
    <sheetView topLeftCell="D1" zoomScaleNormal="100" workbookViewId="0">
      <selection activeCell="C44" sqref="C44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0.66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2067</v>
      </c>
      <c r="B2" s="19" t="s">
        <v>2065</v>
      </c>
      <c r="C2" s="19" t="s">
        <v>2066</v>
      </c>
      <c r="D2" s="20">
        <v>45271</v>
      </c>
      <c r="E2" s="21">
        <v>347000</v>
      </c>
      <c r="F2" s="19" t="s">
        <v>27</v>
      </c>
      <c r="G2" s="19" t="s">
        <v>28</v>
      </c>
      <c r="H2" s="21">
        <v>347000</v>
      </c>
      <c r="I2" s="21">
        <v>141700</v>
      </c>
      <c r="J2" s="22">
        <f t="shared" ref="J2:J6" si="0">I2/H2*100</f>
        <v>40.835734870317005</v>
      </c>
      <c r="K2" s="21">
        <v>295081</v>
      </c>
      <c r="L2" s="21">
        <v>34872</v>
      </c>
      <c r="M2" s="21">
        <f t="shared" ref="M2:M6" si="1">H2-L2</f>
        <v>312128</v>
      </c>
      <c r="N2" s="21">
        <v>257632</v>
      </c>
      <c r="O2" s="23">
        <f t="shared" ref="O2:O6" si="2">M2/N2</f>
        <v>1.2115265184449138</v>
      </c>
      <c r="P2" s="24">
        <v>1700</v>
      </c>
      <c r="Q2" s="25">
        <f t="shared" ref="Q2:Q6" si="3">M2/P2</f>
        <v>183.60470588235293</v>
      </c>
      <c r="R2" s="26" t="s">
        <v>2067</v>
      </c>
      <c r="S2" s="27">
        <f>ABS(O9-O2)*100</f>
        <v>8.4091431209844636</v>
      </c>
      <c r="T2" s="19" t="s">
        <v>30</v>
      </c>
      <c r="U2" s="19" t="s">
        <v>36</v>
      </c>
      <c r="V2" s="21">
        <v>34872</v>
      </c>
      <c r="W2" s="19" t="s">
        <v>31</v>
      </c>
      <c r="X2" s="19" t="s">
        <v>2068</v>
      </c>
      <c r="Y2" s="19" t="s">
        <v>33</v>
      </c>
      <c r="Z2" s="19">
        <v>76</v>
      </c>
    </row>
    <row r="3" spans="1:26" x14ac:dyDescent="0.3">
      <c r="A3" s="56" t="s">
        <v>2067</v>
      </c>
      <c r="B3" s="19" t="s">
        <v>2069</v>
      </c>
      <c r="C3" s="19" t="s">
        <v>2070</v>
      </c>
      <c r="D3" s="20">
        <v>45190</v>
      </c>
      <c r="E3" s="21">
        <v>381000</v>
      </c>
      <c r="F3" s="19" t="s">
        <v>27</v>
      </c>
      <c r="G3" s="19" t="s">
        <v>28</v>
      </c>
      <c r="H3" s="21">
        <v>381000</v>
      </c>
      <c r="I3" s="21">
        <v>183700</v>
      </c>
      <c r="J3" s="22">
        <f t="shared" si="0"/>
        <v>48.215223097112855</v>
      </c>
      <c r="K3" s="21">
        <v>384789</v>
      </c>
      <c r="L3" s="21">
        <v>39034</v>
      </c>
      <c r="M3" s="21">
        <f t="shared" si="1"/>
        <v>341966</v>
      </c>
      <c r="N3" s="21">
        <v>342331</v>
      </c>
      <c r="O3" s="23">
        <f t="shared" si="2"/>
        <v>0.99893378046393699</v>
      </c>
      <c r="P3" s="24">
        <v>2641</v>
      </c>
      <c r="Q3" s="25">
        <f t="shared" si="3"/>
        <v>129.48352896630064</v>
      </c>
      <c r="R3" s="26" t="s">
        <v>2067</v>
      </c>
      <c r="S3" s="27">
        <f>ABS(O9-O3)*100</f>
        <v>12.850130677113214</v>
      </c>
      <c r="T3" s="19" t="s">
        <v>52</v>
      </c>
      <c r="U3" s="19" t="s">
        <v>36</v>
      </c>
      <c r="V3" s="21">
        <v>33601</v>
      </c>
      <c r="W3" s="19" t="s">
        <v>31</v>
      </c>
      <c r="X3" s="19" t="s">
        <v>2068</v>
      </c>
      <c r="Y3" s="19" t="s">
        <v>33</v>
      </c>
      <c r="Z3" s="19">
        <v>76</v>
      </c>
    </row>
    <row r="4" spans="1:26" x14ac:dyDescent="0.3">
      <c r="A4" s="55" t="s">
        <v>2067</v>
      </c>
      <c r="B4" s="10" t="s">
        <v>2071</v>
      </c>
      <c r="C4" s="10" t="s">
        <v>2072</v>
      </c>
      <c r="D4" s="11">
        <v>45639</v>
      </c>
      <c r="E4" s="12">
        <v>420000</v>
      </c>
      <c r="F4" s="10" t="s">
        <v>27</v>
      </c>
      <c r="G4" s="10" t="s">
        <v>28</v>
      </c>
      <c r="H4" s="12">
        <v>420000</v>
      </c>
      <c r="I4" s="12">
        <v>197100</v>
      </c>
      <c r="J4" s="13">
        <f t="shared" si="0"/>
        <v>46.928571428571431</v>
      </c>
      <c r="K4" s="12">
        <v>402800</v>
      </c>
      <c r="L4" s="12">
        <v>37603</v>
      </c>
      <c r="M4" s="12">
        <f t="shared" si="1"/>
        <v>382397</v>
      </c>
      <c r="N4" s="12">
        <v>361581</v>
      </c>
      <c r="O4" s="14">
        <f t="shared" si="2"/>
        <v>1.057569396622057</v>
      </c>
      <c r="P4" s="15">
        <v>2715</v>
      </c>
      <c r="Q4" s="16">
        <f t="shared" si="3"/>
        <v>140.84604051565378</v>
      </c>
      <c r="R4" s="17" t="s">
        <v>2067</v>
      </c>
      <c r="S4" s="18">
        <f>ABS(O9-O4)*100</f>
        <v>6.9865690613012177</v>
      </c>
      <c r="T4" s="10" t="s">
        <v>52</v>
      </c>
      <c r="U4" s="10" t="s">
        <v>31</v>
      </c>
      <c r="V4" s="12">
        <v>37603</v>
      </c>
      <c r="W4" s="10" t="s">
        <v>31</v>
      </c>
      <c r="X4" s="10" t="s">
        <v>2068</v>
      </c>
      <c r="Y4" s="10" t="s">
        <v>33</v>
      </c>
      <c r="Z4" s="10">
        <v>76</v>
      </c>
    </row>
    <row r="5" spans="1:26" x14ac:dyDescent="0.3">
      <c r="A5" s="55" t="s">
        <v>2067</v>
      </c>
      <c r="B5" s="10" t="s">
        <v>2073</v>
      </c>
      <c r="C5" s="10" t="s">
        <v>2074</v>
      </c>
      <c r="D5" s="11">
        <v>45524</v>
      </c>
      <c r="E5" s="12">
        <v>353000</v>
      </c>
      <c r="F5" s="10" t="s">
        <v>27</v>
      </c>
      <c r="G5" s="10" t="s">
        <v>28</v>
      </c>
      <c r="H5" s="12">
        <v>353000</v>
      </c>
      <c r="I5" s="12">
        <v>151200</v>
      </c>
      <c r="J5" s="13">
        <f t="shared" si="0"/>
        <v>42.832861189801704</v>
      </c>
      <c r="K5" s="12">
        <v>307841</v>
      </c>
      <c r="L5" s="12">
        <v>41546</v>
      </c>
      <c r="M5" s="12">
        <f t="shared" si="1"/>
        <v>311454</v>
      </c>
      <c r="N5" s="12">
        <v>263658</v>
      </c>
      <c r="O5" s="14">
        <f t="shared" si="2"/>
        <v>1.1812802949275198</v>
      </c>
      <c r="P5" s="15">
        <v>1810</v>
      </c>
      <c r="Q5" s="16">
        <f t="shared" si="3"/>
        <v>172.07403314917127</v>
      </c>
      <c r="R5" s="17" t="s">
        <v>2067</v>
      </c>
      <c r="S5" s="18">
        <f>ABS(O9-O5)*100</f>
        <v>5.3845207692450714</v>
      </c>
      <c r="T5" s="10" t="s">
        <v>30</v>
      </c>
      <c r="U5" s="10" t="s">
        <v>36</v>
      </c>
      <c r="V5" s="12">
        <v>32981</v>
      </c>
      <c r="W5" s="10" t="s">
        <v>31</v>
      </c>
      <c r="X5" s="10" t="s">
        <v>2068</v>
      </c>
      <c r="Y5" s="10" t="s">
        <v>33</v>
      </c>
      <c r="Z5" s="10">
        <v>75</v>
      </c>
    </row>
    <row r="6" spans="1:26" ht="15" thickBot="1" x14ac:dyDescent="0.35">
      <c r="A6" s="56" t="s">
        <v>2067</v>
      </c>
      <c r="B6" s="19" t="s">
        <v>2075</v>
      </c>
      <c r="C6" s="19" t="s">
        <v>2076</v>
      </c>
      <c r="D6" s="20">
        <v>45425</v>
      </c>
      <c r="E6" s="21">
        <v>339900</v>
      </c>
      <c r="F6" s="19" t="s">
        <v>27</v>
      </c>
      <c r="G6" s="19" t="s">
        <v>28</v>
      </c>
      <c r="H6" s="21">
        <v>339900</v>
      </c>
      <c r="I6" s="21">
        <v>144900</v>
      </c>
      <c r="J6" s="22">
        <f t="shared" si="0"/>
        <v>42.630185348631947</v>
      </c>
      <c r="K6" s="21">
        <v>294332</v>
      </c>
      <c r="L6" s="21">
        <v>35576</v>
      </c>
      <c r="M6" s="21">
        <f t="shared" si="1"/>
        <v>304324</v>
      </c>
      <c r="N6" s="21">
        <v>256194</v>
      </c>
      <c r="O6" s="23">
        <f t="shared" si="2"/>
        <v>1.1878654457169175</v>
      </c>
      <c r="P6" s="24">
        <v>1722</v>
      </c>
      <c r="Q6" s="25">
        <f t="shared" si="3"/>
        <v>176.72706155632986</v>
      </c>
      <c r="R6" s="26" t="s">
        <v>2067</v>
      </c>
      <c r="S6" s="27">
        <f>ABS(O9-O6)*100</f>
        <v>6.0430358481848412</v>
      </c>
      <c r="T6" s="19" t="s">
        <v>30</v>
      </c>
      <c r="U6" s="19" t="s">
        <v>36</v>
      </c>
      <c r="V6" s="21">
        <v>33132</v>
      </c>
      <c r="W6" s="19" t="s">
        <v>31</v>
      </c>
      <c r="X6" s="19" t="s">
        <v>2068</v>
      </c>
      <c r="Y6" s="19" t="s">
        <v>33</v>
      </c>
      <c r="Z6" s="19">
        <v>76</v>
      </c>
    </row>
    <row r="7" spans="1:26" ht="15" thickTop="1" x14ac:dyDescent="0.3">
      <c r="A7" s="57"/>
      <c r="B7" s="37"/>
      <c r="C7" s="37"/>
      <c r="D7" s="38" t="s">
        <v>2766</v>
      </c>
      <c r="E7" s="39">
        <f>+SUM(E2:E6)</f>
        <v>1840900</v>
      </c>
      <c r="F7" s="37"/>
      <c r="G7" s="37"/>
      <c r="H7" s="39">
        <f>+SUM(H2:H6)</f>
        <v>1840900</v>
      </c>
      <c r="I7" s="39">
        <f>+SUM(I2:I6)</f>
        <v>818600</v>
      </c>
      <c r="J7" s="40"/>
      <c r="K7" s="39">
        <f>+SUM(K2:K6)</f>
        <v>1684843</v>
      </c>
      <c r="L7" s="39"/>
      <c r="M7" s="39">
        <f>+SUM(M2:M6)</f>
        <v>1652269</v>
      </c>
      <c r="N7" s="39">
        <f>+SUM(N2:N6)</f>
        <v>1481396</v>
      </c>
      <c r="O7" s="41"/>
      <c r="P7" s="42"/>
      <c r="Q7" s="43">
        <f>AVERAGE(Q2:Q6)</f>
        <v>160.54707401396169</v>
      </c>
      <c r="R7" s="44"/>
      <c r="S7" s="45">
        <f>ABS(O9-O8)*100</f>
        <v>1.2089156774881538</v>
      </c>
      <c r="T7" s="37"/>
      <c r="U7" s="37"/>
      <c r="V7" s="39"/>
      <c r="W7" s="37"/>
      <c r="X7" s="37"/>
      <c r="Y7" s="37"/>
      <c r="Z7" s="37"/>
    </row>
    <row r="8" spans="1:26" x14ac:dyDescent="0.3">
      <c r="A8" s="58"/>
      <c r="B8" s="28"/>
      <c r="C8" s="28"/>
      <c r="D8" s="29"/>
      <c r="E8" s="30"/>
      <c r="F8" s="28"/>
      <c r="G8" s="28"/>
      <c r="H8" s="30"/>
      <c r="I8" s="30" t="s">
        <v>2767</v>
      </c>
      <c r="J8" s="31">
        <f>I7/H7*100</f>
        <v>44.467380085827585</v>
      </c>
      <c r="K8" s="30"/>
      <c r="L8" s="30"/>
      <c r="M8" s="30"/>
      <c r="N8" s="30" t="s">
        <v>2769</v>
      </c>
      <c r="O8" s="32">
        <f>M7/N7</f>
        <v>1.1153459304601876</v>
      </c>
      <c r="P8" s="33"/>
      <c r="Q8" s="34" t="s">
        <v>2771</v>
      </c>
      <c r="R8" s="35">
        <f>STDEV(O2:O6)</f>
        <v>9.3563219252184832E-2</v>
      </c>
      <c r="S8" s="36"/>
      <c r="T8" s="28"/>
      <c r="U8" s="28"/>
      <c r="V8" s="30"/>
      <c r="W8" s="28"/>
      <c r="X8" s="28"/>
      <c r="Y8" s="28"/>
      <c r="Z8" s="28"/>
    </row>
    <row r="9" spans="1:26" x14ac:dyDescent="0.3">
      <c r="A9" s="59"/>
      <c r="B9" s="46"/>
      <c r="C9" s="46"/>
      <c r="D9" s="47"/>
      <c r="E9" s="48"/>
      <c r="F9" s="46"/>
      <c r="G9" s="46"/>
      <c r="H9" s="48"/>
      <c r="I9" s="48" t="s">
        <v>2768</v>
      </c>
      <c r="J9" s="49">
        <f>STDEV(J2:J6)</f>
        <v>3.1296809061651096</v>
      </c>
      <c r="K9" s="48"/>
      <c r="L9" s="48"/>
      <c r="M9" s="48"/>
      <c r="N9" s="48" t="s">
        <v>2770</v>
      </c>
      <c r="O9" s="50">
        <f>AVERAGE(O2:O6)</f>
        <v>1.1274350872350691</v>
      </c>
      <c r="P9" s="51"/>
      <c r="Q9" s="52" t="s">
        <v>2772</v>
      </c>
      <c r="R9" s="54">
        <f>AVERAGE(S2:S6)</f>
        <v>7.9346798953657611</v>
      </c>
      <c r="S9" s="53" t="s">
        <v>2773</v>
      </c>
      <c r="T9" s="46">
        <f>+(R9/O9)</f>
        <v>7.037815289947055</v>
      </c>
      <c r="U9" s="46"/>
      <c r="V9" s="48"/>
      <c r="W9" s="46"/>
      <c r="X9" s="46"/>
      <c r="Y9" s="46"/>
      <c r="Z9" s="46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307B5-1A63-4990-BDC1-C6EDDFD1FCE4}">
  <dimension ref="A1:Z7"/>
  <sheetViews>
    <sheetView topLeftCell="C1" zoomScaleNormal="100" workbookViewId="0">
      <selection activeCell="E36" sqref="E36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22.6640625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2079</v>
      </c>
      <c r="B2" s="19" t="s">
        <v>2077</v>
      </c>
      <c r="C2" s="19" t="s">
        <v>2078</v>
      </c>
      <c r="D2" s="20">
        <v>45490</v>
      </c>
      <c r="E2" s="21">
        <v>140000</v>
      </c>
      <c r="F2" s="19" t="s">
        <v>69</v>
      </c>
      <c r="G2" s="19" t="s">
        <v>28</v>
      </c>
      <c r="H2" s="21">
        <v>140000</v>
      </c>
      <c r="I2" s="21">
        <v>63000</v>
      </c>
      <c r="J2" s="22">
        <f t="shared" ref="J2:J3" si="0">I2/H2*100</f>
        <v>45</v>
      </c>
      <c r="K2" s="21">
        <v>146030</v>
      </c>
      <c r="L2" s="21">
        <v>15415</v>
      </c>
      <c r="M2" s="21">
        <f t="shared" ref="M2:M3" si="1">H2-L2</f>
        <v>124585</v>
      </c>
      <c r="N2" s="21">
        <v>113086</v>
      </c>
      <c r="O2" s="23">
        <f t="shared" ref="O2:O3" si="2">M2/N2</f>
        <v>1.1016836743717171</v>
      </c>
      <c r="P2" s="24">
        <v>1526</v>
      </c>
      <c r="Q2" s="25">
        <f t="shared" ref="Q2:Q3" si="3">M2/P2</f>
        <v>81.641546526867629</v>
      </c>
      <c r="R2" s="26" t="s">
        <v>2079</v>
      </c>
      <c r="S2" s="27">
        <f>ABS(O7-O2)*100</f>
        <v>49.552444442650788</v>
      </c>
      <c r="T2" s="19" t="s">
        <v>30</v>
      </c>
      <c r="U2" s="19" t="s">
        <v>36</v>
      </c>
      <c r="V2" s="21">
        <v>15415</v>
      </c>
      <c r="W2" s="19" t="s">
        <v>31</v>
      </c>
      <c r="X2" s="19" t="s">
        <v>2080</v>
      </c>
      <c r="Y2" s="19" t="s">
        <v>33</v>
      </c>
      <c r="Z2" s="19">
        <v>45</v>
      </c>
    </row>
    <row r="3" spans="1:26" x14ac:dyDescent="0.3">
      <c r="A3" s="55" t="s">
        <v>2079</v>
      </c>
      <c r="B3" s="10" t="s">
        <v>2081</v>
      </c>
      <c r="C3" s="10" t="s">
        <v>2082</v>
      </c>
      <c r="D3" s="11">
        <v>45278</v>
      </c>
      <c r="E3" s="12">
        <v>260000</v>
      </c>
      <c r="F3" s="10" t="s">
        <v>27</v>
      </c>
      <c r="G3" s="10" t="s">
        <v>28</v>
      </c>
      <c r="H3" s="12">
        <v>260000</v>
      </c>
      <c r="I3" s="12">
        <v>67700</v>
      </c>
      <c r="J3" s="13">
        <f t="shared" si="0"/>
        <v>26.038461538461537</v>
      </c>
      <c r="K3" s="12">
        <v>204445</v>
      </c>
      <c r="L3" s="12">
        <v>35091</v>
      </c>
      <c r="M3" s="12">
        <f t="shared" si="1"/>
        <v>224909</v>
      </c>
      <c r="N3" s="12">
        <v>146626</v>
      </c>
      <c r="O3" s="14">
        <f t="shared" si="2"/>
        <v>1.5338957620067382</v>
      </c>
      <c r="P3" s="15">
        <v>2198</v>
      </c>
      <c r="Q3" s="16">
        <f t="shared" si="3"/>
        <v>102.32438580527753</v>
      </c>
      <c r="R3" s="17" t="s">
        <v>2079</v>
      </c>
      <c r="S3" s="18">
        <f>ABS(O7-O3)*100</f>
        <v>6.3312356791486835</v>
      </c>
      <c r="T3" s="10" t="s">
        <v>30</v>
      </c>
      <c r="U3" s="10" t="s">
        <v>36</v>
      </c>
      <c r="V3" s="12">
        <v>33970</v>
      </c>
      <c r="W3" s="10" t="s">
        <v>31</v>
      </c>
      <c r="X3" s="10" t="s">
        <v>2080</v>
      </c>
      <c r="Y3" s="10" t="s">
        <v>33</v>
      </c>
      <c r="Z3" s="10">
        <v>45</v>
      </c>
    </row>
    <row r="4" spans="1:26" ht="15" thickBot="1" x14ac:dyDescent="0.35">
      <c r="A4" s="56" t="s">
        <v>2079</v>
      </c>
      <c r="B4" s="19" t="s">
        <v>2224</v>
      </c>
      <c r="C4" s="19" t="s">
        <v>2225</v>
      </c>
      <c r="D4" s="20">
        <v>45559</v>
      </c>
      <c r="E4" s="21">
        <v>296500</v>
      </c>
      <c r="F4" s="19" t="s">
        <v>27</v>
      </c>
      <c r="G4" s="19" t="s">
        <v>55</v>
      </c>
      <c r="H4" s="21">
        <v>296500</v>
      </c>
      <c r="I4" s="21">
        <v>80100</v>
      </c>
      <c r="J4" s="22">
        <f t="shared" ref="J4" si="4">I4/H4*100</f>
        <v>27.015177065767286</v>
      </c>
      <c r="K4" s="21">
        <v>175537</v>
      </c>
      <c r="L4" s="21">
        <v>35970</v>
      </c>
      <c r="M4" s="21">
        <f t="shared" ref="M4" si="5">H4-L4</f>
        <v>260530</v>
      </c>
      <c r="N4" s="21">
        <v>120837</v>
      </c>
      <c r="O4" s="23">
        <f t="shared" ref="O4" si="6">M4/N4</f>
        <v>2.1560449200162202</v>
      </c>
      <c r="P4" s="24">
        <v>1464</v>
      </c>
      <c r="Q4" s="25">
        <f t="shared" ref="Q4" si="7">M4/P4</f>
        <v>177.95765027322403</v>
      </c>
      <c r="R4" s="26" t="s">
        <v>2079</v>
      </c>
      <c r="S4" s="27">
        <f>ABS(O7-O4)*100</f>
        <v>55.883680121799514</v>
      </c>
      <c r="T4" s="19" t="s">
        <v>147</v>
      </c>
      <c r="U4" s="19" t="s">
        <v>36</v>
      </c>
      <c r="V4" s="21">
        <v>35970</v>
      </c>
      <c r="W4" s="19" t="s">
        <v>2226</v>
      </c>
      <c r="X4" s="19" t="s">
        <v>2080</v>
      </c>
      <c r="Y4" s="19" t="s">
        <v>33</v>
      </c>
      <c r="Z4" s="19">
        <v>45</v>
      </c>
    </row>
    <row r="5" spans="1:26" ht="15" thickTop="1" x14ac:dyDescent="0.3">
      <c r="A5" s="57"/>
      <c r="B5" s="37"/>
      <c r="C5" s="37"/>
      <c r="D5" s="38" t="s">
        <v>2766</v>
      </c>
      <c r="E5" s="39">
        <f>+SUM(E2:E4)</f>
        <v>696500</v>
      </c>
      <c r="F5" s="37"/>
      <c r="G5" s="37"/>
      <c r="H5" s="39">
        <f>+SUM(H2:H4)</f>
        <v>696500</v>
      </c>
      <c r="I5" s="39">
        <f>+SUM(I2:I4)</f>
        <v>210800</v>
      </c>
      <c r="J5" s="40"/>
      <c r="K5" s="39">
        <f>+SUM(K2:K4)</f>
        <v>526012</v>
      </c>
      <c r="L5" s="39"/>
      <c r="M5" s="39">
        <f>+SUM(M2:M4)</f>
        <v>610024</v>
      </c>
      <c r="N5" s="39">
        <f>+SUM(N2:N4)</f>
        <v>380549</v>
      </c>
      <c r="O5" s="41"/>
      <c r="P5" s="42"/>
      <c r="Q5" s="43">
        <f>AVERAGE(Q2:Q4)</f>
        <v>120.64119420178973</v>
      </c>
      <c r="R5" s="44"/>
      <c r="S5" s="45">
        <f>ABS(O7-O6)*100</f>
        <v>0.58022688259706801</v>
      </c>
      <c r="T5" s="37"/>
      <c r="U5" s="37"/>
      <c r="V5" s="39"/>
      <c r="W5" s="37"/>
      <c r="X5" s="37"/>
      <c r="Y5" s="37"/>
      <c r="Z5" s="37"/>
    </row>
    <row r="6" spans="1:26" x14ac:dyDescent="0.3">
      <c r="A6" s="58"/>
      <c r="B6" s="28"/>
      <c r="C6" s="28"/>
      <c r="D6" s="29"/>
      <c r="E6" s="30"/>
      <c r="F6" s="28"/>
      <c r="G6" s="28"/>
      <c r="H6" s="30"/>
      <c r="I6" s="30" t="s">
        <v>2767</v>
      </c>
      <c r="J6" s="31">
        <f>I5/H5*100</f>
        <v>30.265613783201722</v>
      </c>
      <c r="K6" s="30"/>
      <c r="L6" s="30"/>
      <c r="M6" s="30"/>
      <c r="N6" s="30" t="s">
        <v>2769</v>
      </c>
      <c r="O6" s="32">
        <f>M5/N5</f>
        <v>1.6030103876241957</v>
      </c>
      <c r="P6" s="33"/>
      <c r="Q6" s="34" t="s">
        <v>2771</v>
      </c>
      <c r="R6" s="35">
        <f>STDEV(O2:O4)</f>
        <v>0.53002429186889766</v>
      </c>
      <c r="S6" s="36"/>
      <c r="T6" s="28"/>
      <c r="U6" s="28"/>
      <c r="V6" s="30"/>
      <c r="W6" s="28"/>
      <c r="X6" s="28"/>
      <c r="Y6" s="28"/>
      <c r="Z6" s="28"/>
    </row>
    <row r="7" spans="1:26" x14ac:dyDescent="0.3">
      <c r="A7" s="59"/>
      <c r="B7" s="46"/>
      <c r="C7" s="46"/>
      <c r="D7" s="47"/>
      <c r="E7" s="48"/>
      <c r="F7" s="46"/>
      <c r="G7" s="46"/>
      <c r="H7" s="48"/>
      <c r="I7" s="48" t="s">
        <v>2768</v>
      </c>
      <c r="J7" s="49">
        <f>STDEV(J2:J4)</f>
        <v>10.676670595472672</v>
      </c>
      <c r="K7" s="48"/>
      <c r="L7" s="48"/>
      <c r="M7" s="48"/>
      <c r="N7" s="48" t="s">
        <v>2770</v>
      </c>
      <c r="O7" s="50">
        <f>AVERAGE(O2:O4)</f>
        <v>1.597208118798225</v>
      </c>
      <c r="P7" s="51"/>
      <c r="Q7" s="52" t="s">
        <v>2772</v>
      </c>
      <c r="R7" s="54">
        <f>AVERAGE(S2:S4)</f>
        <v>37.255786747866331</v>
      </c>
      <c r="S7" s="53" t="s">
        <v>2773</v>
      </c>
      <c r="T7" s="46">
        <f>+(R7/O7)</f>
        <v>23.325568101856643</v>
      </c>
      <c r="U7" s="46"/>
      <c r="V7" s="48"/>
      <c r="W7" s="46"/>
      <c r="X7" s="46"/>
      <c r="Y7" s="46"/>
      <c r="Z7" s="46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AED1-E032-446F-BE23-CD2142742B2A}">
  <dimension ref="A1:Z26"/>
  <sheetViews>
    <sheetView topLeftCell="E1" zoomScaleNormal="100" workbookViewId="0">
      <selection activeCell="I37" sqref="I37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5546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20.6640625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1503</v>
      </c>
      <c r="B2" s="10" t="s">
        <v>2099</v>
      </c>
      <c r="C2" s="10" t="s">
        <v>2100</v>
      </c>
      <c r="D2" s="11">
        <v>45434</v>
      </c>
      <c r="E2" s="12">
        <v>66300</v>
      </c>
      <c r="F2" s="10" t="s">
        <v>27</v>
      </c>
      <c r="G2" s="10" t="s">
        <v>28</v>
      </c>
      <c r="H2" s="12">
        <v>66300</v>
      </c>
      <c r="I2" s="12">
        <v>41000</v>
      </c>
      <c r="J2" s="13">
        <f t="shared" ref="J2:J16" si="0">I2/H2*100</f>
        <v>61.840120663650076</v>
      </c>
      <c r="K2" s="12">
        <v>92193</v>
      </c>
      <c r="L2" s="12">
        <v>5529</v>
      </c>
      <c r="M2" s="12">
        <f t="shared" ref="M2:M16" si="1">H2-L2</f>
        <v>60771</v>
      </c>
      <c r="N2" s="12">
        <v>46097</v>
      </c>
      <c r="O2" s="14">
        <f t="shared" ref="O2:O16" si="2">M2/N2</f>
        <v>1.3183287415666962</v>
      </c>
      <c r="P2" s="15">
        <v>696</v>
      </c>
      <c r="Q2" s="16">
        <f t="shared" ref="Q2:Q16" si="3">M2/P2</f>
        <v>87.314655172413794</v>
      </c>
      <c r="R2" s="17" t="s">
        <v>1503</v>
      </c>
      <c r="S2" s="18">
        <f>ABS(O10-O2)*100</f>
        <v>54.114841106538677</v>
      </c>
      <c r="T2" s="10" t="s">
        <v>30</v>
      </c>
      <c r="U2" s="10" t="s">
        <v>36</v>
      </c>
      <c r="V2" s="12">
        <v>5529</v>
      </c>
      <c r="W2" s="10" t="s">
        <v>31</v>
      </c>
      <c r="X2" s="10" t="s">
        <v>2085</v>
      </c>
      <c r="Y2" s="10" t="s">
        <v>33</v>
      </c>
      <c r="Z2" s="10">
        <v>45</v>
      </c>
    </row>
    <row r="3" spans="1:26" x14ac:dyDescent="0.3">
      <c r="A3" s="55" t="s">
        <v>1503</v>
      </c>
      <c r="B3" s="10" t="s">
        <v>2108</v>
      </c>
      <c r="C3" s="10" t="s">
        <v>2109</v>
      </c>
      <c r="D3" s="11">
        <v>45643</v>
      </c>
      <c r="E3" s="12">
        <v>295000</v>
      </c>
      <c r="F3" s="10" t="s">
        <v>27</v>
      </c>
      <c r="G3" s="10" t="s">
        <v>28</v>
      </c>
      <c r="H3" s="12">
        <v>295000</v>
      </c>
      <c r="I3" s="12">
        <v>128600</v>
      </c>
      <c r="J3" s="13">
        <f t="shared" si="0"/>
        <v>43.593220338983052</v>
      </c>
      <c r="K3" s="12">
        <v>385246</v>
      </c>
      <c r="L3" s="12">
        <v>16830</v>
      </c>
      <c r="M3" s="12">
        <f t="shared" si="1"/>
        <v>278170</v>
      </c>
      <c r="N3" s="12">
        <v>195965</v>
      </c>
      <c r="O3" s="14">
        <f t="shared" si="2"/>
        <v>1.419488173908606</v>
      </c>
      <c r="P3" s="15">
        <v>3563</v>
      </c>
      <c r="Q3" s="16">
        <f t="shared" si="3"/>
        <v>78.071849564973334</v>
      </c>
      <c r="R3" s="17" t="s">
        <v>1503</v>
      </c>
      <c r="S3" s="18">
        <f>ABS(O6-O3)*100</f>
        <v>11.864746594041398</v>
      </c>
      <c r="T3" s="10" t="s">
        <v>52</v>
      </c>
      <c r="U3" s="10" t="s">
        <v>31</v>
      </c>
      <c r="V3" s="12">
        <v>16830</v>
      </c>
      <c r="W3" s="10" t="s">
        <v>31</v>
      </c>
      <c r="X3" s="10" t="s">
        <v>2105</v>
      </c>
      <c r="Y3" s="10" t="s">
        <v>33</v>
      </c>
      <c r="Z3" s="10">
        <v>45</v>
      </c>
    </row>
    <row r="4" spans="1:26" x14ac:dyDescent="0.3">
      <c r="A4" s="56" t="s">
        <v>1503</v>
      </c>
      <c r="B4" s="19" t="s">
        <v>2094</v>
      </c>
      <c r="C4" s="19" t="s">
        <v>2095</v>
      </c>
      <c r="D4" s="20">
        <v>45289</v>
      </c>
      <c r="E4" s="21">
        <v>140000</v>
      </c>
      <c r="F4" s="19" t="s">
        <v>27</v>
      </c>
      <c r="G4" s="19" t="s">
        <v>28</v>
      </c>
      <c r="H4" s="21">
        <v>140000</v>
      </c>
      <c r="I4" s="21">
        <v>66300</v>
      </c>
      <c r="J4" s="22">
        <f t="shared" si="0"/>
        <v>47.357142857142861</v>
      </c>
      <c r="K4" s="21">
        <v>178107</v>
      </c>
      <c r="L4" s="21">
        <v>5529</v>
      </c>
      <c r="M4" s="21">
        <f t="shared" si="1"/>
        <v>134471</v>
      </c>
      <c r="N4" s="21">
        <v>91796</v>
      </c>
      <c r="O4" s="23">
        <f t="shared" si="2"/>
        <v>1.4648895376704867</v>
      </c>
      <c r="P4" s="24">
        <v>1250</v>
      </c>
      <c r="Q4" s="25">
        <f t="shared" si="3"/>
        <v>107.57680000000001</v>
      </c>
      <c r="R4" s="26" t="s">
        <v>1503</v>
      </c>
      <c r="S4" s="27">
        <f>ABS(O14-O4)*100</f>
        <v>54.052398094796985</v>
      </c>
      <c r="T4" s="19" t="s">
        <v>30</v>
      </c>
      <c r="U4" s="19" t="s">
        <v>36</v>
      </c>
      <c r="V4" s="21">
        <v>5529</v>
      </c>
      <c r="W4" s="19" t="s">
        <v>31</v>
      </c>
      <c r="X4" s="19" t="s">
        <v>2085</v>
      </c>
      <c r="Y4" s="19" t="s">
        <v>33</v>
      </c>
      <c r="Z4" s="19">
        <v>45</v>
      </c>
    </row>
    <row r="5" spans="1:26" x14ac:dyDescent="0.3">
      <c r="A5" s="56" t="s">
        <v>1503</v>
      </c>
      <c r="B5" s="19" t="s">
        <v>1505</v>
      </c>
      <c r="C5" s="19" t="s">
        <v>1506</v>
      </c>
      <c r="D5" s="20">
        <v>45100</v>
      </c>
      <c r="E5" s="21">
        <v>140000</v>
      </c>
      <c r="F5" s="19" t="s">
        <v>27</v>
      </c>
      <c r="G5" s="19" t="s">
        <v>28</v>
      </c>
      <c r="H5" s="21">
        <v>140000</v>
      </c>
      <c r="I5" s="21">
        <v>64200</v>
      </c>
      <c r="J5" s="22">
        <f t="shared" si="0"/>
        <v>45.857142857142854</v>
      </c>
      <c r="K5" s="21">
        <v>170484</v>
      </c>
      <c r="L5" s="21">
        <v>14530</v>
      </c>
      <c r="M5" s="21">
        <f t="shared" si="1"/>
        <v>125470</v>
      </c>
      <c r="N5" s="21">
        <v>82954</v>
      </c>
      <c r="O5" s="23">
        <f t="shared" si="2"/>
        <v>1.5125250138631048</v>
      </c>
      <c r="P5" s="24">
        <v>968</v>
      </c>
      <c r="Q5" s="25">
        <f t="shared" si="3"/>
        <v>129.61776859504133</v>
      </c>
      <c r="R5" s="26" t="s">
        <v>1503</v>
      </c>
      <c r="S5" s="27">
        <f>ABS(O22-O5)*100</f>
        <v>151.25250138631048</v>
      </c>
      <c r="T5" s="19" t="s">
        <v>30</v>
      </c>
      <c r="U5" s="19" t="s">
        <v>36</v>
      </c>
      <c r="V5" s="21">
        <v>14530</v>
      </c>
      <c r="W5" s="19" t="s">
        <v>31</v>
      </c>
      <c r="X5" s="19" t="s">
        <v>1504</v>
      </c>
      <c r="Y5" s="19" t="s">
        <v>33</v>
      </c>
      <c r="Z5" s="19">
        <v>45</v>
      </c>
    </row>
    <row r="6" spans="1:26" x14ac:dyDescent="0.3">
      <c r="A6" s="56" t="s">
        <v>1503</v>
      </c>
      <c r="B6" s="19" t="s">
        <v>2088</v>
      </c>
      <c r="C6" s="19" t="s">
        <v>2089</v>
      </c>
      <c r="D6" s="20">
        <v>45398</v>
      </c>
      <c r="E6" s="21">
        <v>160000</v>
      </c>
      <c r="F6" s="19" t="s">
        <v>27</v>
      </c>
      <c r="G6" s="19" t="s">
        <v>28</v>
      </c>
      <c r="H6" s="21">
        <v>160000</v>
      </c>
      <c r="I6" s="21">
        <v>88200</v>
      </c>
      <c r="J6" s="22">
        <f t="shared" si="0"/>
        <v>55.125</v>
      </c>
      <c r="K6" s="21">
        <v>191068</v>
      </c>
      <c r="L6" s="21">
        <v>20225</v>
      </c>
      <c r="M6" s="21">
        <f t="shared" si="1"/>
        <v>139775</v>
      </c>
      <c r="N6" s="21">
        <v>90873</v>
      </c>
      <c r="O6" s="23">
        <f t="shared" si="2"/>
        <v>1.53813563984902</v>
      </c>
      <c r="P6" s="24">
        <v>1286</v>
      </c>
      <c r="Q6" s="25">
        <f t="shared" si="3"/>
        <v>108.68973561430793</v>
      </c>
      <c r="R6" s="26" t="s">
        <v>1503</v>
      </c>
      <c r="S6" s="27" t="e">
        <f>ABS(#REF!-O6)*100</f>
        <v>#REF!</v>
      </c>
      <c r="T6" s="19" t="s">
        <v>43</v>
      </c>
      <c r="U6" s="19" t="s">
        <v>36</v>
      </c>
      <c r="V6" s="21">
        <v>17405</v>
      </c>
      <c r="W6" s="19" t="s">
        <v>31</v>
      </c>
      <c r="X6" s="19" t="s">
        <v>2085</v>
      </c>
      <c r="Y6" s="19" t="s">
        <v>33</v>
      </c>
      <c r="Z6" s="19">
        <v>43</v>
      </c>
    </row>
    <row r="7" spans="1:26" x14ac:dyDescent="0.3">
      <c r="A7" s="55" t="s">
        <v>1503</v>
      </c>
      <c r="B7" s="10" t="s">
        <v>2092</v>
      </c>
      <c r="C7" s="10" t="s">
        <v>2093</v>
      </c>
      <c r="D7" s="11">
        <v>45071</v>
      </c>
      <c r="E7" s="12">
        <v>101000</v>
      </c>
      <c r="F7" s="10" t="s">
        <v>27</v>
      </c>
      <c r="G7" s="10" t="s">
        <v>28</v>
      </c>
      <c r="H7" s="12">
        <v>101000</v>
      </c>
      <c r="I7" s="12">
        <v>42200</v>
      </c>
      <c r="J7" s="13">
        <f t="shared" si="0"/>
        <v>41.78217821782178</v>
      </c>
      <c r="K7" s="12">
        <v>110589</v>
      </c>
      <c r="L7" s="12">
        <v>5529</v>
      </c>
      <c r="M7" s="12">
        <f t="shared" si="1"/>
        <v>95471</v>
      </c>
      <c r="N7" s="12">
        <v>55882</v>
      </c>
      <c r="O7" s="14">
        <f t="shared" si="2"/>
        <v>1.7084392111950182</v>
      </c>
      <c r="P7" s="15">
        <v>714</v>
      </c>
      <c r="Q7" s="16">
        <f t="shared" si="3"/>
        <v>133.71288515406164</v>
      </c>
      <c r="R7" s="17" t="s">
        <v>1503</v>
      </c>
      <c r="S7" s="18" t="e">
        <f>ABS(#REF!-O7)*100</f>
        <v>#REF!</v>
      </c>
      <c r="T7" s="10" t="s">
        <v>30</v>
      </c>
      <c r="U7" s="10" t="s">
        <v>36</v>
      </c>
      <c r="V7" s="12">
        <v>5529</v>
      </c>
      <c r="W7" s="10" t="s">
        <v>31</v>
      </c>
      <c r="X7" s="10" t="s">
        <v>2085</v>
      </c>
      <c r="Y7" s="10" t="s">
        <v>33</v>
      </c>
      <c r="Z7" s="10">
        <v>45</v>
      </c>
    </row>
    <row r="8" spans="1:26" x14ac:dyDescent="0.3">
      <c r="A8" s="55" t="s">
        <v>1503</v>
      </c>
      <c r="B8" s="10" t="s">
        <v>2106</v>
      </c>
      <c r="C8" s="10" t="s">
        <v>2107</v>
      </c>
      <c r="D8" s="11">
        <v>45595</v>
      </c>
      <c r="E8" s="12">
        <v>236610</v>
      </c>
      <c r="F8" s="10" t="s">
        <v>27</v>
      </c>
      <c r="G8" s="10" t="s">
        <v>28</v>
      </c>
      <c r="H8" s="12">
        <v>236610</v>
      </c>
      <c r="I8" s="12">
        <v>111300</v>
      </c>
      <c r="J8" s="13">
        <f t="shared" si="0"/>
        <v>47.039431976670471</v>
      </c>
      <c r="K8" s="12">
        <v>245421</v>
      </c>
      <c r="L8" s="12">
        <v>26407</v>
      </c>
      <c r="M8" s="12">
        <f t="shared" si="1"/>
        <v>210203</v>
      </c>
      <c r="N8" s="12">
        <v>116496</v>
      </c>
      <c r="O8" s="14">
        <f t="shared" si="2"/>
        <v>1.8043795495124295</v>
      </c>
      <c r="P8" s="15">
        <v>1514</v>
      </c>
      <c r="Q8" s="16">
        <f t="shared" si="3"/>
        <v>138.83949801849406</v>
      </c>
      <c r="R8" s="17" t="s">
        <v>1503</v>
      </c>
      <c r="S8" s="18">
        <f>ABS(O12-O8)*100</f>
        <v>8.2083029220434423</v>
      </c>
      <c r="T8" s="10" t="s">
        <v>30</v>
      </c>
      <c r="U8" s="10" t="s">
        <v>31</v>
      </c>
      <c r="V8" s="12">
        <v>23970</v>
      </c>
      <c r="W8" s="10" t="s">
        <v>31</v>
      </c>
      <c r="X8" s="10" t="s">
        <v>2105</v>
      </c>
      <c r="Y8" s="10" t="s">
        <v>33</v>
      </c>
      <c r="Z8" s="10">
        <v>43</v>
      </c>
    </row>
    <row r="9" spans="1:26" x14ac:dyDescent="0.3">
      <c r="A9" s="56" t="s">
        <v>1503</v>
      </c>
      <c r="B9" s="19" t="s">
        <v>2101</v>
      </c>
      <c r="C9" s="19" t="s">
        <v>2102</v>
      </c>
      <c r="D9" s="20">
        <v>45089</v>
      </c>
      <c r="E9" s="21">
        <v>221500</v>
      </c>
      <c r="F9" s="19" t="s">
        <v>27</v>
      </c>
      <c r="G9" s="19" t="s">
        <v>28</v>
      </c>
      <c r="H9" s="21">
        <v>221500</v>
      </c>
      <c r="I9" s="21">
        <v>89600</v>
      </c>
      <c r="J9" s="22">
        <f t="shared" si="0"/>
        <v>40.451467268623027</v>
      </c>
      <c r="K9" s="21">
        <v>225497</v>
      </c>
      <c r="L9" s="21">
        <v>14597</v>
      </c>
      <c r="M9" s="21">
        <f t="shared" si="1"/>
        <v>206903</v>
      </c>
      <c r="N9" s="21">
        <v>112180</v>
      </c>
      <c r="O9" s="23">
        <f t="shared" si="2"/>
        <v>1.8443840256730255</v>
      </c>
      <c r="P9" s="24">
        <v>1692</v>
      </c>
      <c r="Q9" s="25">
        <f t="shared" si="3"/>
        <v>122.28309692671395</v>
      </c>
      <c r="R9" s="26" t="s">
        <v>1503</v>
      </c>
      <c r="S9" s="27">
        <f>ABS(O15-O9)*100</f>
        <v>16.244127686491549</v>
      </c>
      <c r="T9" s="19" t="s">
        <v>30</v>
      </c>
      <c r="U9" s="19" t="s">
        <v>36</v>
      </c>
      <c r="V9" s="21">
        <v>13822</v>
      </c>
      <c r="W9" s="19" t="s">
        <v>31</v>
      </c>
      <c r="X9" s="19" t="s">
        <v>2085</v>
      </c>
      <c r="Y9" s="19" t="s">
        <v>33</v>
      </c>
      <c r="Z9" s="19">
        <v>41</v>
      </c>
    </row>
    <row r="10" spans="1:26" x14ac:dyDescent="0.3">
      <c r="A10" s="55" t="s">
        <v>1503</v>
      </c>
      <c r="B10" s="10" t="s">
        <v>1509</v>
      </c>
      <c r="C10" s="10" t="s">
        <v>1510</v>
      </c>
      <c r="D10" s="11">
        <v>45182</v>
      </c>
      <c r="E10" s="12">
        <v>229000</v>
      </c>
      <c r="F10" s="10" t="s">
        <v>27</v>
      </c>
      <c r="G10" s="10" t="s">
        <v>28</v>
      </c>
      <c r="H10" s="12">
        <v>229000</v>
      </c>
      <c r="I10" s="12">
        <v>85200</v>
      </c>
      <c r="J10" s="13">
        <f t="shared" si="0"/>
        <v>37.20524017467249</v>
      </c>
      <c r="K10" s="12">
        <v>231359</v>
      </c>
      <c r="L10" s="12">
        <v>15400</v>
      </c>
      <c r="M10" s="12">
        <f t="shared" si="1"/>
        <v>213600</v>
      </c>
      <c r="N10" s="12">
        <v>114871</v>
      </c>
      <c r="O10" s="14">
        <f t="shared" si="2"/>
        <v>1.859477152632083</v>
      </c>
      <c r="P10" s="15">
        <v>1502</v>
      </c>
      <c r="Q10" s="16">
        <f t="shared" si="3"/>
        <v>142.21038615179759</v>
      </c>
      <c r="R10" s="17" t="s">
        <v>1503</v>
      </c>
      <c r="S10" s="18">
        <f>ABS(O25-O10)*100</f>
        <v>70.516091595318912</v>
      </c>
      <c r="T10" s="10" t="s">
        <v>30</v>
      </c>
      <c r="U10" s="10" t="s">
        <v>36</v>
      </c>
      <c r="V10" s="12">
        <v>15400</v>
      </c>
      <c r="W10" s="10" t="s">
        <v>31</v>
      </c>
      <c r="X10" s="10" t="s">
        <v>1504</v>
      </c>
      <c r="Y10" s="10" t="s">
        <v>33</v>
      </c>
      <c r="Z10" s="10">
        <v>45</v>
      </c>
    </row>
    <row r="11" spans="1:26" x14ac:dyDescent="0.3">
      <c r="A11" s="56" t="s">
        <v>1503</v>
      </c>
      <c r="B11" s="19" t="s">
        <v>2086</v>
      </c>
      <c r="C11" s="19" t="s">
        <v>2087</v>
      </c>
      <c r="D11" s="20">
        <v>45159</v>
      </c>
      <c r="E11" s="21">
        <v>108000</v>
      </c>
      <c r="F11" s="19" t="s">
        <v>27</v>
      </c>
      <c r="G11" s="19" t="s">
        <v>28</v>
      </c>
      <c r="H11" s="21">
        <v>108000</v>
      </c>
      <c r="I11" s="21">
        <v>40600</v>
      </c>
      <c r="J11" s="22">
        <f t="shared" si="0"/>
        <v>37.592592592592595</v>
      </c>
      <c r="K11" s="21">
        <v>108128</v>
      </c>
      <c r="L11" s="21">
        <v>5570</v>
      </c>
      <c r="M11" s="21">
        <f t="shared" si="1"/>
        <v>102430</v>
      </c>
      <c r="N11" s="21">
        <v>54552</v>
      </c>
      <c r="O11" s="23">
        <f t="shared" si="2"/>
        <v>1.8776580143716088</v>
      </c>
      <c r="P11" s="24">
        <v>672</v>
      </c>
      <c r="Q11" s="25">
        <f t="shared" si="3"/>
        <v>152.42559523809524</v>
      </c>
      <c r="R11" s="26" t="s">
        <v>1503</v>
      </c>
      <c r="S11" s="27">
        <f>ABS(O22-O11)*100</f>
        <v>187.76580143716089</v>
      </c>
      <c r="T11" s="19" t="s">
        <v>30</v>
      </c>
      <c r="U11" s="19" t="s">
        <v>36</v>
      </c>
      <c r="V11" s="21">
        <v>5570</v>
      </c>
      <c r="W11" s="19" t="s">
        <v>31</v>
      </c>
      <c r="X11" s="19" t="s">
        <v>2085</v>
      </c>
      <c r="Y11" s="19" t="s">
        <v>33</v>
      </c>
      <c r="Z11" s="19">
        <v>45</v>
      </c>
    </row>
    <row r="12" spans="1:26" x14ac:dyDescent="0.3">
      <c r="A12" s="56" t="s">
        <v>1503</v>
      </c>
      <c r="B12" s="19" t="s">
        <v>2096</v>
      </c>
      <c r="C12" s="19" t="s">
        <v>2097</v>
      </c>
      <c r="D12" s="20">
        <v>45072</v>
      </c>
      <c r="E12" s="21">
        <v>94000</v>
      </c>
      <c r="F12" s="19" t="s">
        <v>27</v>
      </c>
      <c r="G12" s="19" t="s">
        <v>55</v>
      </c>
      <c r="H12" s="21">
        <v>94000</v>
      </c>
      <c r="I12" s="21">
        <v>35600</v>
      </c>
      <c r="J12" s="22">
        <f t="shared" si="0"/>
        <v>37.872340425531917</v>
      </c>
      <c r="K12" s="21">
        <v>93721</v>
      </c>
      <c r="L12" s="21">
        <v>12535</v>
      </c>
      <c r="M12" s="21">
        <f t="shared" si="1"/>
        <v>81465</v>
      </c>
      <c r="N12" s="21">
        <v>43184</v>
      </c>
      <c r="O12" s="23">
        <f t="shared" si="2"/>
        <v>1.8864625787328639</v>
      </c>
      <c r="P12" s="24">
        <v>632</v>
      </c>
      <c r="Q12" s="25">
        <f t="shared" si="3"/>
        <v>128.90031645569621</v>
      </c>
      <c r="R12" s="26" t="s">
        <v>1503</v>
      </c>
      <c r="S12" s="27">
        <f>ABS(O18-O12)*100</f>
        <v>16.734677711630241</v>
      </c>
      <c r="T12" s="19" t="s">
        <v>30</v>
      </c>
      <c r="U12" s="19" t="s">
        <v>36</v>
      </c>
      <c r="V12" s="21">
        <v>11058</v>
      </c>
      <c r="W12" s="19" t="s">
        <v>2098</v>
      </c>
      <c r="X12" s="19" t="s">
        <v>2085</v>
      </c>
      <c r="Y12" s="19" t="s">
        <v>33</v>
      </c>
      <c r="Z12" s="19">
        <v>45</v>
      </c>
    </row>
    <row r="13" spans="1:26" x14ac:dyDescent="0.3">
      <c r="A13" s="56" t="s">
        <v>1503</v>
      </c>
      <c r="B13" s="19" t="s">
        <v>1511</v>
      </c>
      <c r="C13" s="19" t="s">
        <v>1512</v>
      </c>
      <c r="D13" s="20">
        <v>45399</v>
      </c>
      <c r="E13" s="21">
        <v>115000</v>
      </c>
      <c r="F13" s="19" t="s">
        <v>27</v>
      </c>
      <c r="G13" s="19" t="s">
        <v>28</v>
      </c>
      <c r="H13" s="21">
        <v>115000</v>
      </c>
      <c r="I13" s="21">
        <v>51300</v>
      </c>
      <c r="J13" s="22">
        <f t="shared" si="0"/>
        <v>44.608695652173914</v>
      </c>
      <c r="K13" s="21">
        <v>114401</v>
      </c>
      <c r="L13" s="21">
        <v>7700</v>
      </c>
      <c r="M13" s="21">
        <f t="shared" si="1"/>
        <v>107300</v>
      </c>
      <c r="N13" s="21">
        <v>56755</v>
      </c>
      <c r="O13" s="23">
        <f t="shared" si="2"/>
        <v>1.8905823275482336</v>
      </c>
      <c r="P13" s="24">
        <v>720</v>
      </c>
      <c r="Q13" s="25">
        <f t="shared" si="3"/>
        <v>149.02777777777777</v>
      </c>
      <c r="R13" s="26" t="s">
        <v>1503</v>
      </c>
      <c r="S13" s="27">
        <f>ABS(O27-O13)*100</f>
        <v>189.05823275482336</v>
      </c>
      <c r="T13" s="19" t="s">
        <v>30</v>
      </c>
      <c r="U13" s="19" t="s">
        <v>36</v>
      </c>
      <c r="V13" s="21">
        <v>7700</v>
      </c>
      <c r="W13" s="19" t="s">
        <v>31</v>
      </c>
      <c r="X13" s="19" t="s">
        <v>1504</v>
      </c>
      <c r="Y13" s="19" t="s">
        <v>33</v>
      </c>
      <c r="Z13" s="19">
        <v>45</v>
      </c>
    </row>
    <row r="14" spans="1:26" x14ac:dyDescent="0.3">
      <c r="A14" s="55" t="s">
        <v>1503</v>
      </c>
      <c r="B14" s="10" t="s">
        <v>2083</v>
      </c>
      <c r="C14" s="10" t="s">
        <v>2084</v>
      </c>
      <c r="D14" s="11">
        <v>45686</v>
      </c>
      <c r="E14" s="12">
        <v>135000</v>
      </c>
      <c r="F14" s="10" t="s">
        <v>27</v>
      </c>
      <c r="G14" s="10" t="s">
        <v>28</v>
      </c>
      <c r="H14" s="12">
        <v>135000</v>
      </c>
      <c r="I14" s="12">
        <v>56700</v>
      </c>
      <c r="J14" s="13">
        <f t="shared" si="0"/>
        <v>42</v>
      </c>
      <c r="K14" s="12">
        <v>127565</v>
      </c>
      <c r="L14" s="12">
        <v>16087</v>
      </c>
      <c r="M14" s="12">
        <f t="shared" si="1"/>
        <v>118913</v>
      </c>
      <c r="N14" s="12">
        <v>59296</v>
      </c>
      <c r="O14" s="14">
        <f t="shared" si="2"/>
        <v>2.0054135186184565</v>
      </c>
      <c r="P14" s="15">
        <v>845</v>
      </c>
      <c r="Q14" s="16">
        <f t="shared" si="3"/>
        <v>140.72544378698225</v>
      </c>
      <c r="R14" s="17" t="s">
        <v>1503</v>
      </c>
      <c r="S14" s="18">
        <f>ABS(O26-O14)*100</f>
        <v>69.478389119129247</v>
      </c>
      <c r="T14" s="10" t="s">
        <v>30</v>
      </c>
      <c r="U14" s="10" t="s">
        <v>31</v>
      </c>
      <c r="V14" s="12">
        <v>16087</v>
      </c>
      <c r="W14" s="10" t="s">
        <v>31</v>
      </c>
      <c r="X14" s="10" t="s">
        <v>2085</v>
      </c>
      <c r="Y14" s="10" t="s">
        <v>33</v>
      </c>
      <c r="Z14" s="10">
        <v>45</v>
      </c>
    </row>
    <row r="15" spans="1:26" x14ac:dyDescent="0.3">
      <c r="A15" s="56" t="s">
        <v>1503</v>
      </c>
      <c r="B15" s="19" t="s">
        <v>1513</v>
      </c>
      <c r="C15" s="19" t="s">
        <v>1514</v>
      </c>
      <c r="D15" s="20">
        <v>45296</v>
      </c>
      <c r="E15" s="21">
        <v>180000</v>
      </c>
      <c r="F15" s="19" t="s">
        <v>27</v>
      </c>
      <c r="G15" s="19" t="s">
        <v>28</v>
      </c>
      <c r="H15" s="21">
        <v>180000</v>
      </c>
      <c r="I15" s="21">
        <v>62900</v>
      </c>
      <c r="J15" s="22">
        <f t="shared" si="0"/>
        <v>34.944444444444443</v>
      </c>
      <c r="K15" s="21">
        <v>169113</v>
      </c>
      <c r="L15" s="21">
        <v>7700</v>
      </c>
      <c r="M15" s="21">
        <f t="shared" si="1"/>
        <v>172300</v>
      </c>
      <c r="N15" s="21">
        <v>85857</v>
      </c>
      <c r="O15" s="23">
        <f t="shared" si="2"/>
        <v>2.006825302537941</v>
      </c>
      <c r="P15" s="24">
        <v>1176</v>
      </c>
      <c r="Q15" s="25">
        <f t="shared" si="3"/>
        <v>146.51360544217687</v>
      </c>
      <c r="R15" s="26" t="s">
        <v>1503</v>
      </c>
      <c r="S15" s="27">
        <f>ABS(O28-O15)*100</f>
        <v>200.68253025379411</v>
      </c>
      <c r="T15" s="19" t="s">
        <v>30</v>
      </c>
      <c r="U15" s="19" t="s">
        <v>36</v>
      </c>
      <c r="V15" s="21">
        <v>7700</v>
      </c>
      <c r="W15" s="19" t="s">
        <v>31</v>
      </c>
      <c r="X15" s="19" t="s">
        <v>1504</v>
      </c>
      <c r="Y15" s="19" t="s">
        <v>33</v>
      </c>
      <c r="Z15" s="19">
        <v>45</v>
      </c>
    </row>
    <row r="16" spans="1:26" ht="15" thickBot="1" x14ac:dyDescent="0.35">
      <c r="A16" s="56" t="s">
        <v>1503</v>
      </c>
      <c r="B16" s="19" t="s">
        <v>1501</v>
      </c>
      <c r="C16" s="19" t="s">
        <v>1502</v>
      </c>
      <c r="D16" s="20">
        <v>45483</v>
      </c>
      <c r="E16" s="21">
        <v>165000</v>
      </c>
      <c r="F16" s="19" t="s">
        <v>27</v>
      </c>
      <c r="G16" s="19" t="s">
        <v>28</v>
      </c>
      <c r="H16" s="21">
        <v>165000</v>
      </c>
      <c r="I16" s="21">
        <v>70100</v>
      </c>
      <c r="J16" s="22">
        <f t="shared" si="0"/>
        <v>42.484848484848484</v>
      </c>
      <c r="K16" s="21">
        <v>149948</v>
      </c>
      <c r="L16" s="21">
        <v>6668</v>
      </c>
      <c r="M16" s="21">
        <f t="shared" si="1"/>
        <v>158332</v>
      </c>
      <c r="N16" s="21">
        <v>76212</v>
      </c>
      <c r="O16" s="23">
        <f t="shared" si="2"/>
        <v>2.0775206004303786</v>
      </c>
      <c r="P16" s="24">
        <v>1007</v>
      </c>
      <c r="Q16" s="25">
        <f t="shared" si="3"/>
        <v>157.23138033763655</v>
      </c>
      <c r="R16" s="26" t="s">
        <v>1503</v>
      </c>
      <c r="S16" s="27">
        <f>ABS(O34-O16)*100</f>
        <v>207.75206004303786</v>
      </c>
      <c r="T16" s="19" t="s">
        <v>30</v>
      </c>
      <c r="U16" s="19" t="s">
        <v>36</v>
      </c>
      <c r="V16" s="21">
        <v>6668</v>
      </c>
      <c r="W16" s="19" t="s">
        <v>31</v>
      </c>
      <c r="X16" s="19" t="s">
        <v>1504</v>
      </c>
      <c r="Y16" s="19" t="s">
        <v>33</v>
      </c>
      <c r="Z16" s="19">
        <v>47</v>
      </c>
    </row>
    <row r="17" spans="1:26" ht="15" thickTop="1" x14ac:dyDescent="0.3">
      <c r="A17" s="57"/>
      <c r="B17" s="37"/>
      <c r="C17" s="37"/>
      <c r="D17" s="38" t="s">
        <v>2766</v>
      </c>
      <c r="E17" s="39">
        <f>+SUM(E2:E16)</f>
        <v>2386410</v>
      </c>
      <c r="F17" s="37"/>
      <c r="G17" s="37"/>
      <c r="H17" s="39">
        <f>+SUM(H2:H16)</f>
        <v>2386410</v>
      </c>
      <c r="I17" s="39">
        <f>+SUM(I2:I16)</f>
        <v>1033800</v>
      </c>
      <c r="J17" s="40"/>
      <c r="K17" s="39">
        <f>+SUM(K2:K16)</f>
        <v>2592840</v>
      </c>
      <c r="L17" s="39"/>
      <c r="M17" s="39">
        <f>+SUM(M2:M16)</f>
        <v>2205574</v>
      </c>
      <c r="N17" s="39">
        <f>+SUM(N2:N16)</f>
        <v>1282970</v>
      </c>
      <c r="O17" s="41"/>
      <c r="P17" s="42"/>
      <c r="Q17" s="43">
        <f>AVERAGE(Q2:Q16)</f>
        <v>128.20938628241123</v>
      </c>
      <c r="R17" s="44"/>
      <c r="S17" s="45">
        <f>ABS(O19-O18)*100</f>
        <v>2.8518157590768922</v>
      </c>
      <c r="T17" s="37"/>
      <c r="U17" s="37"/>
      <c r="V17" s="39"/>
      <c r="W17" s="37"/>
      <c r="X17" s="37"/>
      <c r="Y17" s="37"/>
      <c r="Z17" s="37"/>
    </row>
    <row r="18" spans="1:26" x14ac:dyDescent="0.3">
      <c r="A18" s="58"/>
      <c r="B18" s="28"/>
      <c r="C18" s="28"/>
      <c r="D18" s="29"/>
      <c r="E18" s="30"/>
      <c r="F18" s="28"/>
      <c r="G18" s="28"/>
      <c r="H18" s="30"/>
      <c r="I18" s="30" t="s">
        <v>2767</v>
      </c>
      <c r="J18" s="31">
        <f>I17/H17*100</f>
        <v>43.320301205576577</v>
      </c>
      <c r="K18" s="30"/>
      <c r="L18" s="30"/>
      <c r="M18" s="30"/>
      <c r="N18" s="30" t="s">
        <v>2769</v>
      </c>
      <c r="O18" s="32">
        <f>M17/N17</f>
        <v>1.7191158016165615</v>
      </c>
      <c r="P18" s="33"/>
      <c r="Q18" s="34" t="s">
        <v>2771</v>
      </c>
      <c r="R18" s="35">
        <f>STDEV(O2:O16)</f>
        <v>0.23856536811178933</v>
      </c>
      <c r="S18" s="36"/>
      <c r="T18" s="28"/>
      <c r="U18" s="28"/>
      <c r="V18" s="30"/>
      <c r="W18" s="28"/>
      <c r="X18" s="28"/>
      <c r="Y18" s="28"/>
      <c r="Z18" s="28"/>
    </row>
    <row r="19" spans="1:26" x14ac:dyDescent="0.3">
      <c r="A19" s="59"/>
      <c r="B19" s="46"/>
      <c r="C19" s="46"/>
      <c r="D19" s="47"/>
      <c r="E19" s="48"/>
      <c r="F19" s="46"/>
      <c r="G19" s="46"/>
      <c r="H19" s="48"/>
      <c r="I19" s="48" t="s">
        <v>2768</v>
      </c>
      <c r="J19" s="49">
        <f>STDEV(J2:J16)</f>
        <v>7.056437978626966</v>
      </c>
      <c r="K19" s="48"/>
      <c r="L19" s="48"/>
      <c r="M19" s="48"/>
      <c r="N19" s="48" t="s">
        <v>2770</v>
      </c>
      <c r="O19" s="50">
        <f>AVERAGE(O2:O16)</f>
        <v>1.7476339592073304</v>
      </c>
      <c r="P19" s="51"/>
      <c r="Q19" s="52" t="s">
        <v>2772</v>
      </c>
      <c r="R19" s="54" t="e">
        <f>AVERAGE(S2:S16)</f>
        <v>#REF!</v>
      </c>
      <c r="S19" s="53" t="s">
        <v>2773</v>
      </c>
      <c r="T19" s="46" t="e">
        <f>+(R19/O19)</f>
        <v>#REF!</v>
      </c>
      <c r="U19" s="46"/>
      <c r="V19" s="48"/>
      <c r="W19" s="46"/>
      <c r="X19" s="46"/>
      <c r="Y19" s="46"/>
      <c r="Z19" s="46"/>
    </row>
    <row r="23" spans="1:26" x14ac:dyDescent="0.3">
      <c r="A23" s="56" t="s">
        <v>1503</v>
      </c>
      <c r="B23" s="19" t="s">
        <v>2103</v>
      </c>
      <c r="C23" s="19" t="s">
        <v>2104</v>
      </c>
      <c r="D23" s="20">
        <v>45456</v>
      </c>
      <c r="E23" s="21">
        <v>125000</v>
      </c>
      <c r="F23" s="19" t="s">
        <v>27</v>
      </c>
      <c r="G23" s="19" t="s">
        <v>28</v>
      </c>
      <c r="H23" s="21">
        <v>125000</v>
      </c>
      <c r="I23" s="21">
        <v>122700</v>
      </c>
      <c r="J23" s="22">
        <f>I23/H23*100</f>
        <v>98.16</v>
      </c>
      <c r="K23" s="21">
        <v>271955</v>
      </c>
      <c r="L23" s="21">
        <v>16830</v>
      </c>
      <c r="M23" s="21">
        <f>H23-L23</f>
        <v>108170</v>
      </c>
      <c r="N23" s="21">
        <v>135704</v>
      </c>
      <c r="O23" s="23">
        <f>M23/N23</f>
        <v>0.79710251724341208</v>
      </c>
      <c r="P23" s="24">
        <v>1877</v>
      </c>
      <c r="Q23" s="25">
        <f>M23/P23</f>
        <v>57.629195524773571</v>
      </c>
      <c r="R23" s="26" t="s">
        <v>1503</v>
      </c>
      <c r="S23" s="27">
        <f>ABS(O28-O23)*100</f>
        <v>79.710251724341205</v>
      </c>
      <c r="T23" s="19" t="s">
        <v>52</v>
      </c>
      <c r="U23" s="19" t="s">
        <v>36</v>
      </c>
      <c r="V23" s="21">
        <v>16830</v>
      </c>
      <c r="W23" s="19" t="s">
        <v>31</v>
      </c>
      <c r="X23" s="19" t="s">
        <v>2105</v>
      </c>
      <c r="Y23" s="19" t="s">
        <v>33</v>
      </c>
      <c r="Z23" s="19">
        <v>45</v>
      </c>
    </row>
    <row r="24" spans="1:26" x14ac:dyDescent="0.3">
      <c r="A24" s="55" t="s">
        <v>1503</v>
      </c>
      <c r="B24" s="10" t="s">
        <v>2090</v>
      </c>
      <c r="C24" s="10" t="s">
        <v>2091</v>
      </c>
      <c r="D24" s="11">
        <v>45366</v>
      </c>
      <c r="E24" s="12">
        <v>130000</v>
      </c>
      <c r="F24" s="10" t="s">
        <v>27</v>
      </c>
      <c r="G24" s="10" t="s">
        <v>28</v>
      </c>
      <c r="H24" s="12">
        <v>130000</v>
      </c>
      <c r="I24" s="12">
        <v>42100</v>
      </c>
      <c r="J24" s="13">
        <f>I24/H24*100</f>
        <v>32.384615384615387</v>
      </c>
      <c r="K24" s="12">
        <v>111428</v>
      </c>
      <c r="L24" s="12">
        <v>6169</v>
      </c>
      <c r="M24" s="12">
        <f>H24-L24</f>
        <v>123831</v>
      </c>
      <c r="N24" s="12">
        <v>55988</v>
      </c>
      <c r="O24" s="14">
        <f>M24/N24</f>
        <v>2.2117418018146746</v>
      </c>
      <c r="P24" s="15">
        <v>697</v>
      </c>
      <c r="Q24" s="16">
        <f>M24/P24</f>
        <v>177.66284074605451</v>
      </c>
      <c r="R24" s="17" t="s">
        <v>1503</v>
      </c>
      <c r="S24" s="18">
        <f>ABS(O36-O24)*100</f>
        <v>221.17418018146745</v>
      </c>
      <c r="T24" s="10" t="s">
        <v>30</v>
      </c>
      <c r="U24" s="10" t="s">
        <v>36</v>
      </c>
      <c r="V24" s="12">
        <v>5341</v>
      </c>
      <c r="W24" s="10" t="s">
        <v>31</v>
      </c>
      <c r="X24" s="10" t="s">
        <v>2085</v>
      </c>
      <c r="Y24" s="10" t="s">
        <v>33</v>
      </c>
      <c r="Z24" s="10">
        <v>45</v>
      </c>
    </row>
    <row r="25" spans="1:26" x14ac:dyDescent="0.3">
      <c r="A25" s="55" t="s">
        <v>1503</v>
      </c>
      <c r="B25" s="10" t="s">
        <v>1507</v>
      </c>
      <c r="C25" s="10" t="s">
        <v>1508</v>
      </c>
      <c r="D25" s="11">
        <v>45510</v>
      </c>
      <c r="E25" s="12">
        <v>130500</v>
      </c>
      <c r="F25" s="10" t="s">
        <v>27</v>
      </c>
      <c r="G25" s="10" t="s">
        <v>28</v>
      </c>
      <c r="H25" s="12">
        <v>130500</v>
      </c>
      <c r="I25" s="12">
        <v>43500</v>
      </c>
      <c r="J25" s="13">
        <f>I25/H25*100</f>
        <v>33.333333333333329</v>
      </c>
      <c r="K25" s="12">
        <v>97720</v>
      </c>
      <c r="L25" s="12">
        <v>7700</v>
      </c>
      <c r="M25" s="12">
        <f>H25-L25</f>
        <v>122800</v>
      </c>
      <c r="N25" s="12">
        <v>47882</v>
      </c>
      <c r="O25" s="14">
        <f>M25/N25</f>
        <v>2.5646380685852721</v>
      </c>
      <c r="P25" s="15">
        <v>704</v>
      </c>
      <c r="Q25" s="16">
        <f>M25/P25</f>
        <v>174.43181818181819</v>
      </c>
      <c r="R25" s="17" t="s">
        <v>1503</v>
      </c>
      <c r="S25" s="18">
        <f>ABS(O44-O25)*100</f>
        <v>256.46380685852722</v>
      </c>
      <c r="T25" s="10" t="s">
        <v>30</v>
      </c>
      <c r="U25" s="10" t="s">
        <v>36</v>
      </c>
      <c r="V25" s="12">
        <v>7700</v>
      </c>
      <c r="W25" s="10" t="s">
        <v>31</v>
      </c>
      <c r="X25" s="10" t="s">
        <v>1504</v>
      </c>
      <c r="Y25" s="10" t="s">
        <v>33</v>
      </c>
      <c r="Z25" s="10">
        <v>45</v>
      </c>
    </row>
    <row r="26" spans="1:26" x14ac:dyDescent="0.3">
      <c r="A26" s="55" t="s">
        <v>1503</v>
      </c>
      <c r="B26" s="10" t="s">
        <v>2099</v>
      </c>
      <c r="C26" s="10" t="s">
        <v>2100</v>
      </c>
      <c r="D26" s="11">
        <v>45609</v>
      </c>
      <c r="E26" s="12">
        <v>130000</v>
      </c>
      <c r="F26" s="10" t="s">
        <v>27</v>
      </c>
      <c r="G26" s="10" t="s">
        <v>28</v>
      </c>
      <c r="H26" s="12">
        <v>130000</v>
      </c>
      <c r="I26" s="12">
        <v>41000</v>
      </c>
      <c r="J26" s="13">
        <f>I26/H26*100</f>
        <v>31.538461538461537</v>
      </c>
      <c r="K26" s="12">
        <v>92193</v>
      </c>
      <c r="L26" s="12">
        <v>5529</v>
      </c>
      <c r="M26" s="12">
        <f>H26-L26</f>
        <v>124471</v>
      </c>
      <c r="N26" s="12">
        <v>46097</v>
      </c>
      <c r="O26" s="14">
        <f>M26/N26</f>
        <v>2.700197409809749</v>
      </c>
      <c r="P26" s="15">
        <v>696</v>
      </c>
      <c r="Q26" s="16">
        <f>M26/P26</f>
        <v>178.83764367816093</v>
      </c>
      <c r="R26" s="17" t="s">
        <v>1503</v>
      </c>
      <c r="S26" s="18">
        <f>ABS(O33-O26)*100</f>
        <v>270.01974098097492</v>
      </c>
      <c r="T26" s="10" t="s">
        <v>30</v>
      </c>
      <c r="U26" s="10" t="s">
        <v>31</v>
      </c>
      <c r="V26" s="12">
        <v>5529</v>
      </c>
      <c r="W26" s="10" t="s">
        <v>31</v>
      </c>
      <c r="X26" s="10" t="s">
        <v>2085</v>
      </c>
      <c r="Y26" s="10" t="s">
        <v>33</v>
      </c>
      <c r="Z26" s="10">
        <v>45</v>
      </c>
    </row>
  </sheetData>
  <sortState xmlns:xlrd2="http://schemas.microsoft.com/office/spreadsheetml/2017/richdata2" ref="A2:Z16">
    <sortCondition ref="O2:O16"/>
  </sortState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6221B-C80E-4C5B-BC32-89D02B7CD5FA}">
  <dimension ref="A1:Z12"/>
  <sheetViews>
    <sheetView topLeftCell="D1" zoomScaleNormal="100" workbookViewId="0">
      <selection activeCell="I24" sqref="I24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9.441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2112</v>
      </c>
      <c r="B2" s="19" t="s">
        <v>2110</v>
      </c>
      <c r="C2" s="19" t="s">
        <v>2111</v>
      </c>
      <c r="D2" s="20">
        <v>45723</v>
      </c>
      <c r="E2" s="21">
        <v>95000</v>
      </c>
      <c r="F2" s="19" t="s">
        <v>27</v>
      </c>
      <c r="G2" s="19" t="s">
        <v>28</v>
      </c>
      <c r="H2" s="21">
        <v>95000</v>
      </c>
      <c r="I2" s="21">
        <v>78200</v>
      </c>
      <c r="J2" s="22">
        <f t="shared" ref="J2:J5" si="0">I2/H2*100</f>
        <v>82.315789473684205</v>
      </c>
      <c r="K2" s="21">
        <v>179459</v>
      </c>
      <c r="L2" s="21">
        <v>16843</v>
      </c>
      <c r="M2" s="21">
        <f t="shared" ref="M2:M5" si="1">H2-L2</f>
        <v>78157</v>
      </c>
      <c r="N2" s="21">
        <v>88861</v>
      </c>
      <c r="O2" s="23">
        <f t="shared" ref="O2:O5" si="2">M2/N2</f>
        <v>0.87954220636724767</v>
      </c>
      <c r="P2" s="24">
        <v>1336</v>
      </c>
      <c r="Q2" s="25">
        <f t="shared" ref="Q2:Q5" si="3">M2/P2</f>
        <v>58.500748502994014</v>
      </c>
      <c r="R2" s="26" t="s">
        <v>2112</v>
      </c>
      <c r="S2" s="27">
        <f>ABS(O8-O2)*100</f>
        <v>95.603525951272189</v>
      </c>
      <c r="T2" s="19" t="s">
        <v>181</v>
      </c>
      <c r="U2" s="19" t="s">
        <v>31</v>
      </c>
      <c r="V2" s="21">
        <v>16843</v>
      </c>
      <c r="W2" s="19" t="s">
        <v>31</v>
      </c>
      <c r="X2" s="19" t="s">
        <v>2113</v>
      </c>
      <c r="Y2" s="19" t="s">
        <v>33</v>
      </c>
      <c r="Z2" s="19">
        <v>45</v>
      </c>
    </row>
    <row r="3" spans="1:26" x14ac:dyDescent="0.3">
      <c r="A3" s="55" t="s">
        <v>2112</v>
      </c>
      <c r="B3" s="10" t="s">
        <v>2116</v>
      </c>
      <c r="C3" s="10" t="s">
        <v>2117</v>
      </c>
      <c r="D3" s="11">
        <v>45238</v>
      </c>
      <c r="E3" s="12">
        <v>215000</v>
      </c>
      <c r="F3" s="10" t="s">
        <v>27</v>
      </c>
      <c r="G3" s="10" t="s">
        <v>28</v>
      </c>
      <c r="H3" s="12">
        <v>215000</v>
      </c>
      <c r="I3" s="12">
        <v>95300</v>
      </c>
      <c r="J3" s="13">
        <f t="shared" si="0"/>
        <v>44.325581395348841</v>
      </c>
      <c r="K3" s="12">
        <v>225038</v>
      </c>
      <c r="L3" s="12">
        <v>22759</v>
      </c>
      <c r="M3" s="12">
        <f t="shared" si="1"/>
        <v>192241</v>
      </c>
      <c r="N3" s="12">
        <v>110534</v>
      </c>
      <c r="O3" s="14">
        <f t="shared" si="2"/>
        <v>1.7392024173557457</v>
      </c>
      <c r="P3" s="15">
        <v>1540</v>
      </c>
      <c r="Q3" s="16">
        <f t="shared" si="3"/>
        <v>124.83181818181818</v>
      </c>
      <c r="R3" s="17" t="s">
        <v>2112</v>
      </c>
      <c r="S3" s="18">
        <f>ABS(O8-O3)*100</f>
        <v>9.637504852422385</v>
      </c>
      <c r="T3" s="10" t="s">
        <v>52</v>
      </c>
      <c r="U3" s="10" t="s">
        <v>36</v>
      </c>
      <c r="V3" s="12">
        <v>22759</v>
      </c>
      <c r="W3" s="10" t="s">
        <v>31</v>
      </c>
      <c r="X3" s="10" t="s">
        <v>2113</v>
      </c>
      <c r="Y3" s="10" t="s">
        <v>33</v>
      </c>
      <c r="Z3" s="10">
        <v>45</v>
      </c>
    </row>
    <row r="4" spans="1:26" x14ac:dyDescent="0.3">
      <c r="A4" s="55" t="s">
        <v>2112</v>
      </c>
      <c r="B4" s="10" t="s">
        <v>2118</v>
      </c>
      <c r="C4" s="10" t="s">
        <v>2119</v>
      </c>
      <c r="D4" s="11">
        <v>45072</v>
      </c>
      <c r="E4" s="12">
        <v>170000</v>
      </c>
      <c r="F4" s="10" t="s">
        <v>27</v>
      </c>
      <c r="G4" s="10" t="s">
        <v>28</v>
      </c>
      <c r="H4" s="12">
        <v>170000</v>
      </c>
      <c r="I4" s="12">
        <v>58600</v>
      </c>
      <c r="J4" s="13">
        <f t="shared" si="0"/>
        <v>34.470588235294116</v>
      </c>
      <c r="K4" s="12">
        <v>146224</v>
      </c>
      <c r="L4" s="12">
        <v>23843</v>
      </c>
      <c r="M4" s="12">
        <f t="shared" si="1"/>
        <v>146157</v>
      </c>
      <c r="N4" s="12">
        <v>66874</v>
      </c>
      <c r="O4" s="14">
        <f t="shared" si="2"/>
        <v>2.1855579148847086</v>
      </c>
      <c r="P4" s="15">
        <v>854</v>
      </c>
      <c r="Q4" s="16">
        <f t="shared" si="3"/>
        <v>171.14402810304449</v>
      </c>
      <c r="R4" s="17" t="s">
        <v>2112</v>
      </c>
      <c r="S4" s="18">
        <f>ABS(O8-O4)*100</f>
        <v>34.998044900473914</v>
      </c>
      <c r="T4" s="10" t="s">
        <v>30</v>
      </c>
      <c r="U4" s="10" t="s">
        <v>36</v>
      </c>
      <c r="V4" s="12">
        <v>22759</v>
      </c>
      <c r="W4" s="10" t="s">
        <v>31</v>
      </c>
      <c r="X4" s="10" t="s">
        <v>2113</v>
      </c>
      <c r="Y4" s="10" t="s">
        <v>33</v>
      </c>
      <c r="Z4" s="10">
        <v>45</v>
      </c>
    </row>
    <row r="5" spans="1:26" ht="15" thickBot="1" x14ac:dyDescent="0.35">
      <c r="A5" s="56" t="s">
        <v>2112</v>
      </c>
      <c r="B5" s="19" t="s">
        <v>2120</v>
      </c>
      <c r="C5" s="19" t="s">
        <v>2121</v>
      </c>
      <c r="D5" s="20">
        <v>45621</v>
      </c>
      <c r="E5" s="21">
        <v>215000</v>
      </c>
      <c r="F5" s="19" t="s">
        <v>27</v>
      </c>
      <c r="G5" s="19" t="s">
        <v>28</v>
      </c>
      <c r="H5" s="21">
        <v>215000</v>
      </c>
      <c r="I5" s="21">
        <v>72100</v>
      </c>
      <c r="J5" s="22">
        <f t="shared" si="0"/>
        <v>33.534883720930232</v>
      </c>
      <c r="K5" s="21">
        <v>158167</v>
      </c>
      <c r="L5" s="21">
        <v>11264</v>
      </c>
      <c r="M5" s="21">
        <f t="shared" si="1"/>
        <v>203736</v>
      </c>
      <c r="N5" s="21">
        <v>80274</v>
      </c>
      <c r="O5" s="23">
        <f t="shared" si="2"/>
        <v>2.5380073249121757</v>
      </c>
      <c r="P5" s="24">
        <v>1052</v>
      </c>
      <c r="Q5" s="25">
        <f t="shared" si="3"/>
        <v>193.66539923954372</v>
      </c>
      <c r="R5" s="26" t="s">
        <v>2112</v>
      </c>
      <c r="S5" s="27">
        <f>ABS(O8-O5)*100</f>
        <v>70.242985903220628</v>
      </c>
      <c r="T5" s="19" t="s">
        <v>30</v>
      </c>
      <c r="U5" s="19" t="s">
        <v>31</v>
      </c>
      <c r="V5" s="21">
        <v>11264</v>
      </c>
      <c r="W5" s="19" t="s">
        <v>31</v>
      </c>
      <c r="X5" s="19" t="s">
        <v>2113</v>
      </c>
      <c r="Y5" s="19" t="s">
        <v>33</v>
      </c>
      <c r="Z5" s="19">
        <v>45</v>
      </c>
    </row>
    <row r="6" spans="1:26" ht="15" thickTop="1" x14ac:dyDescent="0.3">
      <c r="A6" s="57"/>
      <c r="B6" s="37"/>
      <c r="C6" s="37"/>
      <c r="D6" s="38" t="s">
        <v>2766</v>
      </c>
      <c r="E6" s="39">
        <f>+SUM(E2:E5)</f>
        <v>695000</v>
      </c>
      <c r="F6" s="37"/>
      <c r="G6" s="37"/>
      <c r="H6" s="39">
        <f>+SUM(H2:H5)</f>
        <v>695000</v>
      </c>
      <c r="I6" s="39">
        <f>+SUM(I2:I5)</f>
        <v>304200</v>
      </c>
      <c r="J6" s="40"/>
      <c r="K6" s="39">
        <f>+SUM(K2:K5)</f>
        <v>708888</v>
      </c>
      <c r="L6" s="39"/>
      <c r="M6" s="39">
        <f>+SUM(M2:M5)</f>
        <v>620291</v>
      </c>
      <c r="N6" s="39">
        <f>+SUM(N2:N5)</f>
        <v>346543</v>
      </c>
      <c r="O6" s="41"/>
      <c r="P6" s="42"/>
      <c r="Q6" s="43">
        <f>AVERAGE(Q2:Q5)</f>
        <v>137.0354985068501</v>
      </c>
      <c r="R6" s="44"/>
      <c r="S6" s="45">
        <f>ABS(O8-O7)*100</f>
        <v>4.5637977851066935</v>
      </c>
      <c r="T6" s="37"/>
      <c r="U6" s="37"/>
      <c r="V6" s="39"/>
      <c r="W6" s="37"/>
      <c r="X6" s="37"/>
      <c r="Y6" s="37"/>
      <c r="Z6" s="37"/>
    </row>
    <row r="7" spans="1:26" x14ac:dyDescent="0.3">
      <c r="A7" s="58"/>
      <c r="B7" s="28"/>
      <c r="C7" s="28"/>
      <c r="D7" s="29"/>
      <c r="E7" s="30"/>
      <c r="F7" s="28"/>
      <c r="G7" s="28"/>
      <c r="H7" s="30"/>
      <c r="I7" s="30" t="s">
        <v>2767</v>
      </c>
      <c r="J7" s="31">
        <f>I6/H6*100</f>
        <v>43.769784172661872</v>
      </c>
      <c r="K7" s="30"/>
      <c r="L7" s="30"/>
      <c r="M7" s="30"/>
      <c r="N7" s="30" t="s">
        <v>2769</v>
      </c>
      <c r="O7" s="32">
        <f>M6/N6</f>
        <v>1.7899394880289026</v>
      </c>
      <c r="P7" s="33"/>
      <c r="Q7" s="34" t="s">
        <v>2771</v>
      </c>
      <c r="R7" s="35">
        <f>STDEV(O2:O5)</f>
        <v>0.71628336779870472</v>
      </c>
      <c r="S7" s="36"/>
      <c r="T7" s="28"/>
      <c r="U7" s="28"/>
      <c r="V7" s="30"/>
      <c r="W7" s="28"/>
      <c r="X7" s="28"/>
      <c r="Y7" s="28"/>
      <c r="Z7" s="28"/>
    </row>
    <row r="8" spans="1:26" x14ac:dyDescent="0.3">
      <c r="A8" s="59"/>
      <c r="B8" s="46"/>
      <c r="C8" s="46"/>
      <c r="D8" s="47"/>
      <c r="E8" s="48"/>
      <c r="F8" s="46"/>
      <c r="G8" s="46"/>
      <c r="H8" s="48"/>
      <c r="I8" s="48" t="s">
        <v>2768</v>
      </c>
      <c r="J8" s="49">
        <f>STDEV(J2:J5)</f>
        <v>22.960893469222768</v>
      </c>
      <c r="K8" s="48"/>
      <c r="L8" s="48"/>
      <c r="M8" s="48"/>
      <c r="N8" s="48" t="s">
        <v>2770</v>
      </c>
      <c r="O8" s="50">
        <f>AVERAGE(O2:O5)</f>
        <v>1.8355774658799695</v>
      </c>
      <c r="P8" s="51"/>
      <c r="Q8" s="52" t="s">
        <v>2772</v>
      </c>
      <c r="R8" s="54">
        <f>AVERAGE(S2:S5)</f>
        <v>52.620515401847285</v>
      </c>
      <c r="S8" s="53" t="s">
        <v>2773</v>
      </c>
      <c r="T8" s="46">
        <f>+(R8/O8)</f>
        <v>28.667008818732253</v>
      </c>
      <c r="U8" s="46"/>
      <c r="V8" s="48"/>
      <c r="W8" s="46"/>
      <c r="X8" s="46"/>
      <c r="Y8" s="46"/>
      <c r="Z8" s="46"/>
    </row>
    <row r="11" spans="1:26" x14ac:dyDescent="0.3">
      <c r="A11" s="60" t="s">
        <v>2811</v>
      </c>
    </row>
    <row r="12" spans="1:26" x14ac:dyDescent="0.3">
      <c r="A12" s="56" t="s">
        <v>2112</v>
      </c>
      <c r="B12" s="19" t="s">
        <v>2114</v>
      </c>
      <c r="C12" s="19" t="s">
        <v>2115</v>
      </c>
      <c r="D12" s="20">
        <v>45429</v>
      </c>
      <c r="E12" s="21">
        <v>110000</v>
      </c>
      <c r="F12" s="19" t="s">
        <v>27</v>
      </c>
      <c r="G12" s="19" t="s">
        <v>28</v>
      </c>
      <c r="H12" s="21">
        <v>110000</v>
      </c>
      <c r="I12" s="21">
        <v>114500</v>
      </c>
      <c r="J12" s="22">
        <f t="shared" ref="J12" si="4">I12/H12*100</f>
        <v>104.09090909090909</v>
      </c>
      <c r="K12" s="21">
        <v>275874</v>
      </c>
      <c r="L12" s="21">
        <v>19319</v>
      </c>
      <c r="M12" s="21">
        <f t="shared" ref="M12" si="5">H12-L12</f>
        <v>90681</v>
      </c>
      <c r="N12" s="21">
        <v>140193</v>
      </c>
      <c r="O12" s="23">
        <f t="shared" ref="O12" si="6">M12/N12</f>
        <v>0.6468297275898226</v>
      </c>
      <c r="P12" s="24">
        <v>2111</v>
      </c>
      <c r="Q12" s="25">
        <f t="shared" ref="Q12" si="7">M12/P12</f>
        <v>42.956418758882045</v>
      </c>
      <c r="R12" s="26" t="s">
        <v>2112</v>
      </c>
      <c r="S12" s="27">
        <f>ABS(O18-O12)*100</f>
        <v>64.68297275898226</v>
      </c>
      <c r="T12" s="19" t="s">
        <v>181</v>
      </c>
      <c r="U12" s="19" t="s">
        <v>36</v>
      </c>
      <c r="V12" s="21">
        <v>19319</v>
      </c>
      <c r="W12" s="19" t="s">
        <v>31</v>
      </c>
      <c r="X12" s="19" t="s">
        <v>2113</v>
      </c>
      <c r="Y12" s="19" t="s">
        <v>33</v>
      </c>
      <c r="Z12" s="19">
        <v>45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2F11F-7E34-4E8C-A77C-088689A56280}">
  <dimension ref="A1:Z14"/>
  <sheetViews>
    <sheetView topLeftCell="D1" zoomScaleNormal="100" workbookViewId="0">
      <selection activeCell="I27" sqref="I27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6.5546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2124</v>
      </c>
      <c r="B2" s="19" t="s">
        <v>2130</v>
      </c>
      <c r="C2" s="19" t="s">
        <v>2131</v>
      </c>
      <c r="D2" s="20">
        <v>45646</v>
      </c>
      <c r="E2" s="21">
        <v>263000</v>
      </c>
      <c r="F2" s="19" t="s">
        <v>27</v>
      </c>
      <c r="G2" s="19" t="s">
        <v>28</v>
      </c>
      <c r="H2" s="21">
        <v>263000</v>
      </c>
      <c r="I2" s="21">
        <v>121400</v>
      </c>
      <c r="J2" s="22">
        <f t="shared" ref="J2:J7" si="0">I2/H2*100</f>
        <v>46.159695817490494</v>
      </c>
      <c r="K2" s="21">
        <v>283253</v>
      </c>
      <c r="L2" s="21">
        <v>33130</v>
      </c>
      <c r="M2" s="21">
        <f t="shared" ref="M2:M7" si="1">H2-L2</f>
        <v>229870</v>
      </c>
      <c r="N2" s="21">
        <v>125689</v>
      </c>
      <c r="O2" s="23">
        <f t="shared" ref="O2:O7" si="2">M2/N2</f>
        <v>1.8288792177517523</v>
      </c>
      <c r="P2" s="24">
        <v>1553</v>
      </c>
      <c r="Q2" s="25">
        <f t="shared" ref="Q2:Q7" si="3">M2/P2</f>
        <v>148.0167417900837</v>
      </c>
      <c r="R2" s="26" t="s">
        <v>2124</v>
      </c>
      <c r="S2" s="27">
        <f>ABS(O8-O2)*100</f>
        <v>182.88792177517524</v>
      </c>
      <c r="T2" s="19" t="s">
        <v>30</v>
      </c>
      <c r="U2" s="19" t="s">
        <v>31</v>
      </c>
      <c r="V2" s="21">
        <v>33130</v>
      </c>
      <c r="W2" s="19" t="s">
        <v>31</v>
      </c>
      <c r="X2" s="19" t="s">
        <v>2125</v>
      </c>
      <c r="Y2" s="19" t="s">
        <v>33</v>
      </c>
      <c r="Z2" s="19">
        <v>45</v>
      </c>
    </row>
    <row r="3" spans="1:26" x14ac:dyDescent="0.3">
      <c r="A3" s="55" t="s">
        <v>2124</v>
      </c>
      <c r="B3" s="10" t="s">
        <v>2126</v>
      </c>
      <c r="C3" s="10" t="s">
        <v>2127</v>
      </c>
      <c r="D3" s="11">
        <v>45114</v>
      </c>
      <c r="E3" s="12">
        <v>191500</v>
      </c>
      <c r="F3" s="10" t="s">
        <v>27</v>
      </c>
      <c r="G3" s="10" t="s">
        <v>28</v>
      </c>
      <c r="H3" s="12">
        <v>191500</v>
      </c>
      <c r="I3" s="12">
        <v>84000</v>
      </c>
      <c r="J3" s="13">
        <f t="shared" si="0"/>
        <v>43.864229765013057</v>
      </c>
      <c r="K3" s="12">
        <v>205967</v>
      </c>
      <c r="L3" s="12">
        <v>19500</v>
      </c>
      <c r="M3" s="12">
        <f t="shared" si="1"/>
        <v>172000</v>
      </c>
      <c r="N3" s="12">
        <v>93702</v>
      </c>
      <c r="O3" s="14">
        <f t="shared" si="2"/>
        <v>1.8356064971932295</v>
      </c>
      <c r="P3" s="15">
        <v>1087</v>
      </c>
      <c r="Q3" s="16">
        <f t="shared" si="3"/>
        <v>158.23367065317387</v>
      </c>
      <c r="R3" s="17" t="s">
        <v>2124</v>
      </c>
      <c r="S3" s="18">
        <f>ABS(O11-O3)*100</f>
        <v>183.56064971932295</v>
      </c>
      <c r="T3" s="10" t="s">
        <v>30</v>
      </c>
      <c r="U3" s="10" t="s">
        <v>36</v>
      </c>
      <c r="V3" s="12">
        <v>19500</v>
      </c>
      <c r="W3" s="10" t="s">
        <v>31</v>
      </c>
      <c r="X3" s="10" t="s">
        <v>2125</v>
      </c>
      <c r="Y3" s="10" t="s">
        <v>33</v>
      </c>
      <c r="Z3" s="10">
        <v>45</v>
      </c>
    </row>
    <row r="4" spans="1:26" x14ac:dyDescent="0.3">
      <c r="A4" s="55" t="s">
        <v>2124</v>
      </c>
      <c r="B4" s="10" t="s">
        <v>2136</v>
      </c>
      <c r="C4" s="10" t="s">
        <v>2137</v>
      </c>
      <c r="D4" s="11">
        <v>45079</v>
      </c>
      <c r="E4" s="12">
        <v>216000</v>
      </c>
      <c r="F4" s="10" t="s">
        <v>27</v>
      </c>
      <c r="G4" s="10" t="s">
        <v>28</v>
      </c>
      <c r="H4" s="12">
        <v>216000</v>
      </c>
      <c r="I4" s="12">
        <v>92900</v>
      </c>
      <c r="J4" s="13">
        <f t="shared" si="0"/>
        <v>43.00925925925926</v>
      </c>
      <c r="K4" s="12">
        <v>225278</v>
      </c>
      <c r="L4" s="12">
        <v>21785</v>
      </c>
      <c r="M4" s="12">
        <f t="shared" si="1"/>
        <v>194215</v>
      </c>
      <c r="N4" s="12">
        <v>102257</v>
      </c>
      <c r="O4" s="14">
        <f t="shared" si="2"/>
        <v>1.8992831786576958</v>
      </c>
      <c r="P4" s="15">
        <v>1177</v>
      </c>
      <c r="Q4" s="16">
        <f t="shared" si="3"/>
        <v>165.00849617672048</v>
      </c>
      <c r="R4" s="17" t="s">
        <v>2124</v>
      </c>
      <c r="S4" s="18">
        <f>ABS(O7-O4)*100</f>
        <v>30.875093265289657</v>
      </c>
      <c r="T4" s="10" t="s">
        <v>30</v>
      </c>
      <c r="U4" s="10" t="s">
        <v>36</v>
      </c>
      <c r="V4" s="12">
        <v>21785</v>
      </c>
      <c r="W4" s="10" t="s">
        <v>31</v>
      </c>
      <c r="X4" s="10" t="s">
        <v>2125</v>
      </c>
      <c r="Y4" s="10" t="s">
        <v>33</v>
      </c>
      <c r="Z4" s="10">
        <v>45</v>
      </c>
    </row>
    <row r="5" spans="1:26" x14ac:dyDescent="0.3">
      <c r="A5" s="55" t="s">
        <v>2124</v>
      </c>
      <c r="B5" s="10" t="s">
        <v>2134</v>
      </c>
      <c r="C5" s="10" t="s">
        <v>2135</v>
      </c>
      <c r="D5" s="11">
        <v>45041</v>
      </c>
      <c r="E5" s="12">
        <v>212000</v>
      </c>
      <c r="F5" s="10" t="s">
        <v>27</v>
      </c>
      <c r="G5" s="10" t="s">
        <v>28</v>
      </c>
      <c r="H5" s="12">
        <v>212000</v>
      </c>
      <c r="I5" s="12">
        <v>90600</v>
      </c>
      <c r="J5" s="13">
        <f t="shared" si="0"/>
        <v>42.735849056603776</v>
      </c>
      <c r="K5" s="12">
        <v>218075</v>
      </c>
      <c r="L5" s="12">
        <v>18834</v>
      </c>
      <c r="M5" s="12">
        <f t="shared" si="1"/>
        <v>193166</v>
      </c>
      <c r="N5" s="12">
        <v>100121</v>
      </c>
      <c r="O5" s="14">
        <f t="shared" si="2"/>
        <v>1.9293255161254881</v>
      </c>
      <c r="P5" s="15">
        <v>1408</v>
      </c>
      <c r="Q5" s="16">
        <f t="shared" si="3"/>
        <v>137.19176136363637</v>
      </c>
      <c r="R5" s="17" t="s">
        <v>2124</v>
      </c>
      <c r="S5" s="18">
        <f>ABS(O9-O5)*100</f>
        <v>2.1115413119377591</v>
      </c>
      <c r="T5" s="10" t="s">
        <v>708</v>
      </c>
      <c r="U5" s="10" t="s">
        <v>36</v>
      </c>
      <c r="V5" s="12">
        <v>18834</v>
      </c>
      <c r="W5" s="10" t="s">
        <v>31</v>
      </c>
      <c r="X5" s="10" t="s">
        <v>2125</v>
      </c>
      <c r="Y5" s="10" t="s">
        <v>33</v>
      </c>
      <c r="Z5" s="10">
        <v>47</v>
      </c>
    </row>
    <row r="6" spans="1:26" x14ac:dyDescent="0.3">
      <c r="A6" s="56" t="s">
        <v>2124</v>
      </c>
      <c r="B6" s="19" t="s">
        <v>2122</v>
      </c>
      <c r="C6" s="19" t="s">
        <v>2123</v>
      </c>
      <c r="D6" s="20">
        <v>45117</v>
      </c>
      <c r="E6" s="21">
        <v>220000</v>
      </c>
      <c r="F6" s="19" t="s">
        <v>27</v>
      </c>
      <c r="G6" s="19" t="s">
        <v>28</v>
      </c>
      <c r="H6" s="21">
        <v>220000</v>
      </c>
      <c r="I6" s="21">
        <v>88300</v>
      </c>
      <c r="J6" s="22">
        <f t="shared" si="0"/>
        <v>40.13636363636364</v>
      </c>
      <c r="K6" s="21">
        <v>214478</v>
      </c>
      <c r="L6" s="21">
        <v>25512</v>
      </c>
      <c r="M6" s="21">
        <f t="shared" si="1"/>
        <v>194488</v>
      </c>
      <c r="N6" s="21">
        <v>94957</v>
      </c>
      <c r="O6" s="23">
        <f t="shared" si="2"/>
        <v>2.048169171309119</v>
      </c>
      <c r="P6" s="24">
        <v>1520</v>
      </c>
      <c r="Q6" s="25">
        <f t="shared" si="3"/>
        <v>127.95263157894736</v>
      </c>
      <c r="R6" s="26" t="s">
        <v>2124</v>
      </c>
      <c r="S6" s="27">
        <f>ABS(O15-O6)*100</f>
        <v>204.81691713091189</v>
      </c>
      <c r="T6" s="19" t="s">
        <v>708</v>
      </c>
      <c r="U6" s="19" t="s">
        <v>36</v>
      </c>
      <c r="V6" s="21">
        <v>25512</v>
      </c>
      <c r="W6" s="19" t="s">
        <v>31</v>
      </c>
      <c r="X6" s="19" t="s">
        <v>2125</v>
      </c>
      <c r="Y6" s="19" t="s">
        <v>33</v>
      </c>
      <c r="Z6" s="19">
        <v>45</v>
      </c>
    </row>
    <row r="7" spans="1:26" ht="15" thickBot="1" x14ac:dyDescent="0.35">
      <c r="A7" s="55" t="s">
        <v>2124</v>
      </c>
      <c r="B7" s="10" t="s">
        <v>2128</v>
      </c>
      <c r="C7" s="10" t="s">
        <v>2129</v>
      </c>
      <c r="D7" s="11">
        <v>45628</v>
      </c>
      <c r="E7" s="12">
        <v>236000</v>
      </c>
      <c r="F7" s="10" t="s">
        <v>27</v>
      </c>
      <c r="G7" s="10" t="s">
        <v>28</v>
      </c>
      <c r="H7" s="12">
        <v>236000</v>
      </c>
      <c r="I7" s="12">
        <v>101300</v>
      </c>
      <c r="J7" s="13">
        <f t="shared" si="0"/>
        <v>42.923728813559322</v>
      </c>
      <c r="K7" s="12">
        <v>215599</v>
      </c>
      <c r="L7" s="12">
        <v>29381</v>
      </c>
      <c r="M7" s="12">
        <f t="shared" si="1"/>
        <v>206619</v>
      </c>
      <c r="N7" s="12">
        <v>93576</v>
      </c>
      <c r="O7" s="14">
        <f t="shared" si="2"/>
        <v>2.2080341113105924</v>
      </c>
      <c r="P7" s="15">
        <v>1520</v>
      </c>
      <c r="Q7" s="16">
        <f t="shared" si="3"/>
        <v>135.93355263157895</v>
      </c>
      <c r="R7" s="17" t="s">
        <v>2124</v>
      </c>
      <c r="S7" s="18">
        <f>ABS(O14-O7)*100</f>
        <v>74.754517518149768</v>
      </c>
      <c r="T7" s="10" t="s">
        <v>708</v>
      </c>
      <c r="U7" s="10" t="s">
        <v>31</v>
      </c>
      <c r="V7" s="12">
        <v>29381</v>
      </c>
      <c r="W7" s="10" t="s">
        <v>31</v>
      </c>
      <c r="X7" s="10" t="s">
        <v>2125</v>
      </c>
      <c r="Y7" s="10" t="s">
        <v>33</v>
      </c>
      <c r="Z7" s="10">
        <v>45</v>
      </c>
    </row>
    <row r="8" spans="1:26" ht="15" thickTop="1" x14ac:dyDescent="0.3">
      <c r="A8" s="57"/>
      <c r="B8" s="37"/>
      <c r="C8" s="37"/>
      <c r="D8" s="38" t="s">
        <v>2766</v>
      </c>
      <c r="E8" s="39">
        <f>+SUM(E2:E7)</f>
        <v>1338500</v>
      </c>
      <c r="F8" s="37"/>
      <c r="G8" s="37"/>
      <c r="H8" s="39">
        <f>+SUM(H2:H7)</f>
        <v>1338500</v>
      </c>
      <c r="I8" s="39">
        <f>+SUM(I2:I7)</f>
        <v>578500</v>
      </c>
      <c r="J8" s="40"/>
      <c r="K8" s="39">
        <f>+SUM(K2:K7)</f>
        <v>1362650</v>
      </c>
      <c r="L8" s="39"/>
      <c r="M8" s="39">
        <f>+SUM(M2:M7)</f>
        <v>1190358</v>
      </c>
      <c r="N8" s="39">
        <f>+SUM(N2:N7)</f>
        <v>610302</v>
      </c>
      <c r="O8" s="41"/>
      <c r="P8" s="42"/>
      <c r="Q8" s="43">
        <f>AVERAGE(Q2:Q7)</f>
        <v>145.38947569902348</v>
      </c>
      <c r="R8" s="44"/>
      <c r="S8" s="45">
        <f>ABS(O10-O9)*100</f>
        <v>0.77753528131139227</v>
      </c>
      <c r="T8" s="37"/>
      <c r="U8" s="37"/>
      <c r="V8" s="39"/>
      <c r="W8" s="37"/>
      <c r="X8" s="37"/>
      <c r="Y8" s="37"/>
      <c r="Z8" s="37"/>
    </row>
    <row r="9" spans="1:26" x14ac:dyDescent="0.3">
      <c r="A9" s="58"/>
      <c r="B9" s="28"/>
      <c r="C9" s="28"/>
      <c r="D9" s="29"/>
      <c r="E9" s="30"/>
      <c r="F9" s="28"/>
      <c r="G9" s="28"/>
      <c r="H9" s="30"/>
      <c r="I9" s="30" t="s">
        <v>2767</v>
      </c>
      <c r="J9" s="31">
        <f>I8/H8*100</f>
        <v>43.220022413149046</v>
      </c>
      <c r="K9" s="30"/>
      <c r="L9" s="30"/>
      <c r="M9" s="30"/>
      <c r="N9" s="30" t="s">
        <v>2769</v>
      </c>
      <c r="O9" s="32">
        <f>M8/N8</f>
        <v>1.9504409292448657</v>
      </c>
      <c r="P9" s="33"/>
      <c r="Q9" s="34" t="s">
        <v>2771</v>
      </c>
      <c r="R9" s="35">
        <f>STDEV(O2:O7)</f>
        <v>0.14599280302645287</v>
      </c>
      <c r="S9" s="36"/>
      <c r="T9" s="28"/>
      <c r="U9" s="28"/>
      <c r="V9" s="30"/>
      <c r="W9" s="28"/>
      <c r="X9" s="28"/>
      <c r="Y9" s="28"/>
      <c r="Z9" s="28"/>
    </row>
    <row r="10" spans="1:26" x14ac:dyDescent="0.3">
      <c r="A10" s="59"/>
      <c r="B10" s="46"/>
      <c r="C10" s="46"/>
      <c r="D10" s="47"/>
      <c r="E10" s="48"/>
      <c r="F10" s="46"/>
      <c r="G10" s="46"/>
      <c r="H10" s="48"/>
      <c r="I10" s="48" t="s">
        <v>2768</v>
      </c>
      <c r="J10" s="49">
        <f>STDEV(J2:J7)</f>
        <v>1.9438151987280481</v>
      </c>
      <c r="K10" s="48"/>
      <c r="L10" s="48"/>
      <c r="M10" s="48"/>
      <c r="N10" s="48" t="s">
        <v>2770</v>
      </c>
      <c r="O10" s="50">
        <f>AVERAGE(O2:O7)</f>
        <v>1.9582162820579796</v>
      </c>
      <c r="P10" s="51"/>
      <c r="Q10" s="52" t="s">
        <v>2772</v>
      </c>
      <c r="R10" s="54">
        <f>AVERAGE(S2:S7)</f>
        <v>113.16777345346453</v>
      </c>
      <c r="S10" s="53" t="s">
        <v>2773</v>
      </c>
      <c r="T10" s="46">
        <f>+(R10/O10)</f>
        <v>57.791253443430321</v>
      </c>
      <c r="U10" s="46"/>
      <c r="V10" s="48"/>
      <c r="W10" s="46"/>
      <c r="X10" s="46"/>
      <c r="Y10" s="46"/>
      <c r="Z10" s="46"/>
    </row>
    <row r="13" spans="1:26" x14ac:dyDescent="0.3">
      <c r="A13" s="60" t="s">
        <v>2811</v>
      </c>
    </row>
    <row r="14" spans="1:26" x14ac:dyDescent="0.3">
      <c r="A14" s="56" t="s">
        <v>2124</v>
      </c>
      <c r="B14" s="19" t="s">
        <v>2132</v>
      </c>
      <c r="C14" s="19" t="s">
        <v>2133</v>
      </c>
      <c r="D14" s="20">
        <v>45219</v>
      </c>
      <c r="E14" s="21">
        <v>170000</v>
      </c>
      <c r="F14" s="19" t="s">
        <v>27</v>
      </c>
      <c r="G14" s="19" t="s">
        <v>28</v>
      </c>
      <c r="H14" s="21">
        <v>170000</v>
      </c>
      <c r="I14" s="21">
        <v>90500</v>
      </c>
      <c r="J14" s="22">
        <f>I14/H14*100</f>
        <v>53.235294117647058</v>
      </c>
      <c r="K14" s="21">
        <v>224801</v>
      </c>
      <c r="L14" s="21">
        <v>18854</v>
      </c>
      <c r="M14" s="21">
        <f>H14-L14</f>
        <v>151146</v>
      </c>
      <c r="N14" s="21">
        <v>103490</v>
      </c>
      <c r="O14" s="23">
        <f>M14/N14</f>
        <v>1.4604889361290947</v>
      </c>
      <c r="P14" s="24">
        <v>1281</v>
      </c>
      <c r="Q14" s="25">
        <f>M14/P14</f>
        <v>117.99063231850117</v>
      </c>
      <c r="R14" s="26" t="s">
        <v>2124</v>
      </c>
      <c r="S14" s="27">
        <f>ABS(O19-O14)*100</f>
        <v>146.04889361290947</v>
      </c>
      <c r="T14" s="19" t="s">
        <v>30</v>
      </c>
      <c r="U14" s="19" t="s">
        <v>36</v>
      </c>
      <c r="V14" s="21">
        <v>18854</v>
      </c>
      <c r="W14" s="19" t="s">
        <v>31</v>
      </c>
      <c r="X14" s="19" t="s">
        <v>2125</v>
      </c>
      <c r="Y14" s="19" t="s">
        <v>33</v>
      </c>
      <c r="Z14" s="19">
        <v>45</v>
      </c>
    </row>
  </sheetData>
  <sortState xmlns:xlrd2="http://schemas.microsoft.com/office/spreadsheetml/2017/richdata2" ref="A2:Z7">
    <sortCondition ref="O2:O7"/>
  </sortState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3AFA1-9A99-4418-BB67-E133E19AE147}">
  <dimension ref="A1:Z10"/>
  <sheetViews>
    <sheetView zoomScaleNormal="100" workbookViewId="0">
      <selection activeCell="A10" sqref="A10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2153</v>
      </c>
      <c r="B2" s="10" t="s">
        <v>2155</v>
      </c>
      <c r="C2" s="10" t="s">
        <v>2156</v>
      </c>
      <c r="D2" s="11">
        <v>45666</v>
      </c>
      <c r="E2" s="12">
        <v>220000</v>
      </c>
      <c r="F2" s="10" t="s">
        <v>27</v>
      </c>
      <c r="G2" s="10" t="s">
        <v>28</v>
      </c>
      <c r="H2" s="12">
        <v>220000</v>
      </c>
      <c r="I2" s="12">
        <v>113900</v>
      </c>
      <c r="J2" s="13">
        <f t="shared" ref="J2:J3" si="0">I2/H2*100</f>
        <v>51.772727272727273</v>
      </c>
      <c r="K2" s="12">
        <v>246173</v>
      </c>
      <c r="L2" s="12">
        <v>11138</v>
      </c>
      <c r="M2" s="12">
        <f t="shared" ref="M2:M3" si="1">H2-L2</f>
        <v>208862</v>
      </c>
      <c r="N2" s="12">
        <v>121779</v>
      </c>
      <c r="O2" s="14">
        <f t="shared" ref="O2:O3" si="2">M2/N2</f>
        <v>1.7150904507345273</v>
      </c>
      <c r="P2" s="15">
        <v>1920</v>
      </c>
      <c r="Q2" s="16">
        <f t="shared" ref="Q2:Q3" si="3">M2/P2</f>
        <v>108.78229166666667</v>
      </c>
      <c r="R2" s="17" t="s">
        <v>2153</v>
      </c>
      <c r="S2" s="18">
        <f>ABS(O6-O2)*100</f>
        <v>17.949638108108946</v>
      </c>
      <c r="T2" s="10" t="s">
        <v>52</v>
      </c>
      <c r="U2" s="10" t="s">
        <v>31</v>
      </c>
      <c r="V2" s="12">
        <v>9060</v>
      </c>
      <c r="W2" s="10" t="s">
        <v>31</v>
      </c>
      <c r="X2" s="10" t="s">
        <v>2154</v>
      </c>
      <c r="Y2" s="10" t="s">
        <v>33</v>
      </c>
      <c r="Z2" s="10">
        <v>48</v>
      </c>
    </row>
    <row r="3" spans="1:26" ht="15" thickBot="1" x14ac:dyDescent="0.35">
      <c r="A3" s="55" t="s">
        <v>2153</v>
      </c>
      <c r="B3" s="10" t="s">
        <v>2157</v>
      </c>
      <c r="C3" s="10" t="s">
        <v>2158</v>
      </c>
      <c r="D3" s="11">
        <v>45212</v>
      </c>
      <c r="E3" s="12">
        <v>200000</v>
      </c>
      <c r="F3" s="10" t="s">
        <v>27</v>
      </c>
      <c r="G3" s="10" t="s">
        <v>28</v>
      </c>
      <c r="H3" s="12">
        <v>200000</v>
      </c>
      <c r="I3" s="12">
        <v>38000</v>
      </c>
      <c r="J3" s="13">
        <f t="shared" si="0"/>
        <v>19</v>
      </c>
      <c r="K3" s="12">
        <v>187739</v>
      </c>
      <c r="L3" s="12">
        <v>23481</v>
      </c>
      <c r="M3" s="12">
        <f t="shared" si="1"/>
        <v>176519</v>
      </c>
      <c r="N3" s="12">
        <v>85107</v>
      </c>
      <c r="O3" s="14">
        <f t="shared" si="2"/>
        <v>2.0740832128967064</v>
      </c>
      <c r="P3" s="15">
        <v>1054</v>
      </c>
      <c r="Q3" s="16">
        <f t="shared" si="3"/>
        <v>167.47533206831119</v>
      </c>
      <c r="R3" s="17" t="s">
        <v>2153</v>
      </c>
      <c r="S3" s="18">
        <f>ABS(O6-O3)*100</f>
        <v>17.949638108108967</v>
      </c>
      <c r="T3" s="10" t="s">
        <v>43</v>
      </c>
      <c r="U3" s="10" t="s">
        <v>36</v>
      </c>
      <c r="V3" s="12">
        <v>23481</v>
      </c>
      <c r="W3" s="10" t="s">
        <v>31</v>
      </c>
      <c r="X3" s="10" t="s">
        <v>2154</v>
      </c>
      <c r="Y3" s="10" t="s">
        <v>33</v>
      </c>
      <c r="Z3" s="10">
        <v>45</v>
      </c>
    </row>
    <row r="4" spans="1:26" ht="15" thickTop="1" x14ac:dyDescent="0.3">
      <c r="A4" s="57"/>
      <c r="B4" s="37"/>
      <c r="C4" s="37"/>
      <c r="D4" s="38" t="s">
        <v>2766</v>
      </c>
      <c r="E4" s="39">
        <f>+SUM(E2:E3)</f>
        <v>420000</v>
      </c>
      <c r="F4" s="37"/>
      <c r="G4" s="37"/>
      <c r="H4" s="39">
        <f>+SUM(H2:H3)</f>
        <v>420000</v>
      </c>
      <c r="I4" s="39">
        <f>+SUM(I2:I3)</f>
        <v>151900</v>
      </c>
      <c r="J4" s="40"/>
      <c r="K4" s="39">
        <f>+SUM(K2:K3)</f>
        <v>433912</v>
      </c>
      <c r="L4" s="39"/>
      <c r="M4" s="39">
        <f>+SUM(M2:M3)</f>
        <v>385381</v>
      </c>
      <c r="N4" s="39">
        <f>+SUM(N2:N3)</f>
        <v>206886</v>
      </c>
      <c r="O4" s="41"/>
      <c r="P4" s="42"/>
      <c r="Q4" s="43">
        <f>AVERAGE(Q2:Q3)</f>
        <v>138.12881186748893</v>
      </c>
      <c r="R4" s="44"/>
      <c r="S4" s="45">
        <f>ABS(O6-O5)*100</f>
        <v>3.1816997220718957</v>
      </c>
      <c r="T4" s="37"/>
      <c r="U4" s="37"/>
      <c r="V4" s="39"/>
      <c r="W4" s="37"/>
      <c r="X4" s="37"/>
      <c r="Y4" s="37"/>
      <c r="Z4" s="37"/>
    </row>
    <row r="5" spans="1:26" x14ac:dyDescent="0.3">
      <c r="A5" s="58"/>
      <c r="B5" s="28"/>
      <c r="C5" s="28"/>
      <c r="D5" s="29"/>
      <c r="E5" s="30"/>
      <c r="F5" s="28"/>
      <c r="G5" s="28"/>
      <c r="H5" s="30"/>
      <c r="I5" s="30" t="s">
        <v>2767</v>
      </c>
      <c r="J5" s="31">
        <f>I4/H4*100</f>
        <v>36.166666666666671</v>
      </c>
      <c r="K5" s="30"/>
      <c r="L5" s="30"/>
      <c r="M5" s="30"/>
      <c r="N5" s="30" t="s">
        <v>2769</v>
      </c>
      <c r="O5" s="32">
        <f>M4/N4</f>
        <v>1.8627698345948978</v>
      </c>
      <c r="P5" s="33"/>
      <c r="Q5" s="34" t="s">
        <v>2771</v>
      </c>
      <c r="R5" s="35">
        <f>STDEV(O2:O3)</f>
        <v>0.25384621652176625</v>
      </c>
      <c r="S5" s="36"/>
      <c r="T5" s="28"/>
      <c r="U5" s="28"/>
      <c r="V5" s="30"/>
      <c r="W5" s="28"/>
      <c r="X5" s="28"/>
      <c r="Y5" s="28"/>
      <c r="Z5" s="28"/>
    </row>
    <row r="6" spans="1:26" x14ac:dyDescent="0.3">
      <c r="A6" s="59"/>
      <c r="B6" s="46"/>
      <c r="C6" s="46"/>
      <c r="D6" s="47"/>
      <c r="E6" s="48"/>
      <c r="F6" s="46"/>
      <c r="G6" s="46"/>
      <c r="H6" s="48"/>
      <c r="I6" s="48" t="s">
        <v>2768</v>
      </c>
      <c r="J6" s="49">
        <f>STDEV(J2:J3)</f>
        <v>23.17381769252275</v>
      </c>
      <c r="K6" s="48"/>
      <c r="L6" s="48"/>
      <c r="M6" s="48"/>
      <c r="N6" s="48" t="s">
        <v>2770</v>
      </c>
      <c r="O6" s="50">
        <f>AVERAGE(O2:O3)</f>
        <v>1.8945868318156167</v>
      </c>
      <c r="P6" s="51"/>
      <c r="Q6" s="52" t="s">
        <v>2772</v>
      </c>
      <c r="R6" s="54">
        <f>AVERAGE(S2:S3)</f>
        <v>17.949638108108957</v>
      </c>
      <c r="S6" s="53" t="s">
        <v>2773</v>
      </c>
      <c r="T6" s="46">
        <f>+(R6/O6)</f>
        <v>9.4741702025382999</v>
      </c>
      <c r="U6" s="46"/>
      <c r="V6" s="48"/>
      <c r="W6" s="46"/>
      <c r="X6" s="46"/>
      <c r="Y6" s="46"/>
      <c r="Z6" s="46"/>
    </row>
    <row r="9" spans="1:26" x14ac:dyDescent="0.3">
      <c r="A9" s="60" t="s">
        <v>2811</v>
      </c>
    </row>
    <row r="10" spans="1:26" x14ac:dyDescent="0.3">
      <c r="A10" s="56" t="s">
        <v>2153</v>
      </c>
      <c r="B10" s="19" t="s">
        <v>2151</v>
      </c>
      <c r="C10" s="19" t="s">
        <v>2152</v>
      </c>
      <c r="D10" s="20">
        <v>45552</v>
      </c>
      <c r="E10" s="21">
        <v>85000</v>
      </c>
      <c r="F10" s="19" t="s">
        <v>69</v>
      </c>
      <c r="G10" s="19" t="s">
        <v>28</v>
      </c>
      <c r="H10" s="21">
        <v>85000</v>
      </c>
      <c r="I10" s="21">
        <v>66800</v>
      </c>
      <c r="J10" s="22">
        <f t="shared" ref="J10" si="4">I10/H10*100</f>
        <v>78.588235294117652</v>
      </c>
      <c r="K10" s="21">
        <v>149022</v>
      </c>
      <c r="L10" s="21">
        <v>15009</v>
      </c>
      <c r="M10" s="21">
        <f t="shared" ref="M10" si="5">H10-L10</f>
        <v>69991</v>
      </c>
      <c r="N10" s="21">
        <v>69436</v>
      </c>
      <c r="O10" s="23">
        <f t="shared" ref="O10" si="6">M10/N10</f>
        <v>1.0079929719453886</v>
      </c>
      <c r="P10" s="24">
        <v>844</v>
      </c>
      <c r="Q10" s="25">
        <f t="shared" ref="Q10" si="7">M10/P10</f>
        <v>82.927725118483409</v>
      </c>
      <c r="R10" s="26" t="s">
        <v>2153</v>
      </c>
      <c r="S10" s="27">
        <f>ABS(O15-O10)*100</f>
        <v>100.79929719453887</v>
      </c>
      <c r="T10" s="19" t="s">
        <v>43</v>
      </c>
      <c r="U10" s="19" t="s">
        <v>31</v>
      </c>
      <c r="V10" s="21">
        <v>15009</v>
      </c>
      <c r="W10" s="19" t="s">
        <v>31</v>
      </c>
      <c r="X10" s="19" t="s">
        <v>2154</v>
      </c>
      <c r="Y10" s="19" t="s">
        <v>33</v>
      </c>
      <c r="Z10" s="19">
        <v>45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4BC7A-8A34-4C48-AE9C-8E4C915DD275}">
  <dimension ref="A1:Z9"/>
  <sheetViews>
    <sheetView zoomScaleNormal="100" workbookViewId="0">
      <selection activeCell="M21" sqref="M2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332031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23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2140</v>
      </c>
      <c r="B2" s="19" t="s">
        <v>2138</v>
      </c>
      <c r="C2" s="19" t="s">
        <v>2139</v>
      </c>
      <c r="D2" s="20">
        <v>45464</v>
      </c>
      <c r="E2" s="21">
        <v>193000</v>
      </c>
      <c r="F2" s="19" t="s">
        <v>27</v>
      </c>
      <c r="G2" s="19" t="s">
        <v>55</v>
      </c>
      <c r="H2" s="21">
        <v>193000</v>
      </c>
      <c r="I2" s="21">
        <v>66500</v>
      </c>
      <c r="J2" s="22">
        <f t="shared" ref="J2:J6" si="0">I2/H2*100</f>
        <v>34.4559585492228</v>
      </c>
      <c r="K2" s="21">
        <v>146414</v>
      </c>
      <c r="L2" s="21">
        <v>19662</v>
      </c>
      <c r="M2" s="21">
        <f t="shared" ref="M2:M6" si="1">H2-L2</f>
        <v>173338</v>
      </c>
      <c r="N2" s="21">
        <v>74560</v>
      </c>
      <c r="O2" s="23">
        <f t="shared" ref="O2:O6" si="2">M2/N2</f>
        <v>2.3248122317596565</v>
      </c>
      <c r="P2" s="24">
        <v>864</v>
      </c>
      <c r="Q2" s="25">
        <f t="shared" ref="Q2:Q6" si="3">M2/P2</f>
        <v>200.62268518518519</v>
      </c>
      <c r="R2" s="26" t="s">
        <v>2140</v>
      </c>
      <c r="S2" s="27">
        <f>ABS(O9-O2)*100</f>
        <v>6.9485856844583971</v>
      </c>
      <c r="T2" s="19" t="s">
        <v>30</v>
      </c>
      <c r="U2" s="19" t="s">
        <v>36</v>
      </c>
      <c r="V2" s="21">
        <v>19662</v>
      </c>
      <c r="W2" s="19" t="s">
        <v>2141</v>
      </c>
      <c r="X2" s="19" t="s">
        <v>2142</v>
      </c>
      <c r="Y2" s="19" t="s">
        <v>33</v>
      </c>
      <c r="Z2" s="19">
        <v>45</v>
      </c>
    </row>
    <row r="3" spans="1:26" x14ac:dyDescent="0.3">
      <c r="A3" s="56" t="s">
        <v>2140</v>
      </c>
      <c r="B3" s="19" t="s">
        <v>2143</v>
      </c>
      <c r="C3" s="19" t="s">
        <v>2144</v>
      </c>
      <c r="D3" s="20">
        <v>45447</v>
      </c>
      <c r="E3" s="21">
        <v>172000</v>
      </c>
      <c r="F3" s="19" t="s">
        <v>27</v>
      </c>
      <c r="G3" s="19" t="s">
        <v>28</v>
      </c>
      <c r="H3" s="21">
        <v>172000</v>
      </c>
      <c r="I3" s="21">
        <v>74000</v>
      </c>
      <c r="J3" s="22">
        <f t="shared" si="0"/>
        <v>43.02325581395349</v>
      </c>
      <c r="K3" s="21">
        <v>162406</v>
      </c>
      <c r="L3" s="21">
        <v>8937</v>
      </c>
      <c r="M3" s="21">
        <f t="shared" si="1"/>
        <v>163063</v>
      </c>
      <c r="N3" s="21">
        <v>90275</v>
      </c>
      <c r="O3" s="23">
        <f t="shared" si="2"/>
        <v>1.8062918859041817</v>
      </c>
      <c r="P3" s="24">
        <v>1000</v>
      </c>
      <c r="Q3" s="25">
        <f t="shared" si="3"/>
        <v>163.06299999999999</v>
      </c>
      <c r="R3" s="26" t="s">
        <v>2140</v>
      </c>
      <c r="S3" s="27">
        <f>ABS(O9-O3)*100</f>
        <v>44.903448901089085</v>
      </c>
      <c r="T3" s="19" t="s">
        <v>30</v>
      </c>
      <c r="U3" s="19" t="s">
        <v>36</v>
      </c>
      <c r="V3" s="21">
        <v>8937</v>
      </c>
      <c r="W3" s="19" t="s">
        <v>31</v>
      </c>
      <c r="X3" s="19" t="s">
        <v>2142</v>
      </c>
      <c r="Y3" s="19" t="s">
        <v>33</v>
      </c>
      <c r="Z3" s="19">
        <v>46</v>
      </c>
    </row>
    <row r="4" spans="1:26" x14ac:dyDescent="0.3">
      <c r="A4" s="55" t="s">
        <v>2140</v>
      </c>
      <c r="B4" s="10" t="s">
        <v>2145</v>
      </c>
      <c r="C4" s="10" t="s">
        <v>2146</v>
      </c>
      <c r="D4" s="11">
        <v>45133</v>
      </c>
      <c r="E4" s="12">
        <v>182000</v>
      </c>
      <c r="F4" s="10" t="s">
        <v>27</v>
      </c>
      <c r="G4" s="10" t="s">
        <v>28</v>
      </c>
      <c r="H4" s="12">
        <v>182000</v>
      </c>
      <c r="I4" s="12">
        <v>55500</v>
      </c>
      <c r="J4" s="13">
        <f t="shared" si="0"/>
        <v>30.494505494505496</v>
      </c>
      <c r="K4" s="12">
        <v>143702</v>
      </c>
      <c r="L4" s="12">
        <v>10833</v>
      </c>
      <c r="M4" s="12">
        <f t="shared" si="1"/>
        <v>171167</v>
      </c>
      <c r="N4" s="12">
        <v>78158</v>
      </c>
      <c r="O4" s="14">
        <f t="shared" si="2"/>
        <v>2.1900125387036518</v>
      </c>
      <c r="P4" s="15">
        <v>900</v>
      </c>
      <c r="Q4" s="16">
        <f t="shared" si="3"/>
        <v>190.18555555555557</v>
      </c>
      <c r="R4" s="17" t="s">
        <v>2140</v>
      </c>
      <c r="S4" s="18">
        <f>ABS(O9-O4)*100</f>
        <v>6.5313836211420728</v>
      </c>
      <c r="T4" s="10" t="s">
        <v>30</v>
      </c>
      <c r="U4" s="10" t="s">
        <v>36</v>
      </c>
      <c r="V4" s="12">
        <v>9608</v>
      </c>
      <c r="W4" s="10" t="s">
        <v>31</v>
      </c>
      <c r="X4" s="10" t="s">
        <v>2142</v>
      </c>
      <c r="Y4" s="10" t="s">
        <v>33</v>
      </c>
      <c r="Z4" s="10">
        <v>45</v>
      </c>
    </row>
    <row r="5" spans="1:26" x14ac:dyDescent="0.3">
      <c r="A5" s="55" t="s">
        <v>2140</v>
      </c>
      <c r="B5" s="10" t="s">
        <v>2147</v>
      </c>
      <c r="C5" s="10" t="s">
        <v>2148</v>
      </c>
      <c r="D5" s="11">
        <v>45159</v>
      </c>
      <c r="E5" s="12">
        <v>175000</v>
      </c>
      <c r="F5" s="10" t="s">
        <v>27</v>
      </c>
      <c r="G5" s="10" t="s">
        <v>28</v>
      </c>
      <c r="H5" s="12">
        <v>175000</v>
      </c>
      <c r="I5" s="12">
        <v>45600</v>
      </c>
      <c r="J5" s="13">
        <f t="shared" si="0"/>
        <v>26.057142857142857</v>
      </c>
      <c r="K5" s="12">
        <v>116740</v>
      </c>
      <c r="L5" s="12">
        <v>8770</v>
      </c>
      <c r="M5" s="12">
        <f t="shared" si="1"/>
        <v>166230</v>
      </c>
      <c r="N5" s="12">
        <v>63511</v>
      </c>
      <c r="O5" s="14">
        <f t="shared" si="2"/>
        <v>2.6173418777849506</v>
      </c>
      <c r="P5" s="15">
        <v>864</v>
      </c>
      <c r="Q5" s="16">
        <f t="shared" si="3"/>
        <v>192.39583333333334</v>
      </c>
      <c r="R5" s="17" t="s">
        <v>2140</v>
      </c>
      <c r="S5" s="18">
        <f>ABS(O9-O5)*100</f>
        <v>36.201550286987818</v>
      </c>
      <c r="T5" s="10" t="s">
        <v>30</v>
      </c>
      <c r="U5" s="10" t="s">
        <v>36</v>
      </c>
      <c r="V5" s="12">
        <v>8770</v>
      </c>
      <c r="W5" s="10" t="s">
        <v>31</v>
      </c>
      <c r="X5" s="10" t="s">
        <v>2142</v>
      </c>
      <c r="Y5" s="10" t="s">
        <v>33</v>
      </c>
      <c r="Z5" s="10">
        <v>45</v>
      </c>
    </row>
    <row r="6" spans="1:26" ht="15" thickBot="1" x14ac:dyDescent="0.35">
      <c r="A6" s="56" t="s">
        <v>2140</v>
      </c>
      <c r="B6" s="19" t="s">
        <v>2149</v>
      </c>
      <c r="C6" s="19" t="s">
        <v>2150</v>
      </c>
      <c r="D6" s="20">
        <v>45154</v>
      </c>
      <c r="E6" s="21">
        <v>185000</v>
      </c>
      <c r="F6" s="19" t="s">
        <v>27</v>
      </c>
      <c r="G6" s="19" t="s">
        <v>28</v>
      </c>
      <c r="H6" s="21">
        <v>185000</v>
      </c>
      <c r="I6" s="21">
        <v>54300</v>
      </c>
      <c r="J6" s="22">
        <f t="shared" si="0"/>
        <v>29.351351351351351</v>
      </c>
      <c r="K6" s="21">
        <v>138192</v>
      </c>
      <c r="L6" s="21">
        <v>13502</v>
      </c>
      <c r="M6" s="21">
        <f t="shared" si="1"/>
        <v>171498</v>
      </c>
      <c r="N6" s="21">
        <v>73347</v>
      </c>
      <c r="O6" s="23">
        <f t="shared" si="2"/>
        <v>2.3381733404229212</v>
      </c>
      <c r="P6" s="24">
        <v>864</v>
      </c>
      <c r="Q6" s="25">
        <f t="shared" si="3"/>
        <v>198.49305555555554</v>
      </c>
      <c r="R6" s="26" t="s">
        <v>2140</v>
      </c>
      <c r="S6" s="27">
        <f>ABS(O9-O6)*100</f>
        <v>8.2846965507848758</v>
      </c>
      <c r="T6" s="19" t="s">
        <v>30</v>
      </c>
      <c r="U6" s="19" t="s">
        <v>36</v>
      </c>
      <c r="V6" s="21">
        <v>13502</v>
      </c>
      <c r="W6" s="19" t="s">
        <v>31</v>
      </c>
      <c r="X6" s="19" t="s">
        <v>2142</v>
      </c>
      <c r="Y6" s="19" t="s">
        <v>33</v>
      </c>
      <c r="Z6" s="19">
        <v>45</v>
      </c>
    </row>
    <row r="7" spans="1:26" ht="15" thickTop="1" x14ac:dyDescent="0.3">
      <c r="A7" s="57"/>
      <c r="B7" s="37"/>
      <c r="C7" s="37"/>
      <c r="D7" s="38" t="s">
        <v>2766</v>
      </c>
      <c r="E7" s="39">
        <f>+SUM(E2:E6)</f>
        <v>907000</v>
      </c>
      <c r="F7" s="37"/>
      <c r="G7" s="37"/>
      <c r="H7" s="39">
        <f>+SUM(H2:H6)</f>
        <v>907000</v>
      </c>
      <c r="I7" s="39">
        <f>+SUM(I2:I6)</f>
        <v>295900</v>
      </c>
      <c r="J7" s="40"/>
      <c r="K7" s="39">
        <f>+SUM(K2:K6)</f>
        <v>707454</v>
      </c>
      <c r="L7" s="39"/>
      <c r="M7" s="39">
        <f>+SUM(M2:M6)</f>
        <v>845296</v>
      </c>
      <c r="N7" s="39">
        <f>+SUM(N2:N6)</f>
        <v>379851</v>
      </c>
      <c r="O7" s="41"/>
      <c r="P7" s="42"/>
      <c r="Q7" s="43">
        <f>AVERAGE(Q2:Q6)</f>
        <v>188.95202592592594</v>
      </c>
      <c r="R7" s="44"/>
      <c r="S7" s="45">
        <f>ABS(O9-O8)*100</f>
        <v>2.9990651170762384</v>
      </c>
      <c r="T7" s="37"/>
      <c r="U7" s="37"/>
      <c r="V7" s="39"/>
      <c r="W7" s="37"/>
      <c r="X7" s="37"/>
      <c r="Y7" s="37"/>
      <c r="Z7" s="37"/>
    </row>
    <row r="8" spans="1:26" x14ac:dyDescent="0.3">
      <c r="A8" s="58"/>
      <c r="B8" s="28"/>
      <c r="C8" s="28"/>
      <c r="D8" s="29"/>
      <c r="E8" s="30"/>
      <c r="F8" s="28"/>
      <c r="G8" s="28"/>
      <c r="H8" s="30"/>
      <c r="I8" s="30" t="s">
        <v>2767</v>
      </c>
      <c r="J8" s="31">
        <f>I7/H7*100</f>
        <v>32.624035281146632</v>
      </c>
      <c r="K8" s="30"/>
      <c r="L8" s="30"/>
      <c r="M8" s="30"/>
      <c r="N8" s="30" t="s">
        <v>2769</v>
      </c>
      <c r="O8" s="32">
        <f>M7/N7</f>
        <v>2.2253357237443101</v>
      </c>
      <c r="P8" s="33"/>
      <c r="Q8" s="34" t="s">
        <v>2771</v>
      </c>
      <c r="R8" s="35">
        <f>STDEV(O2:O6)</f>
        <v>0.29523084096827512</v>
      </c>
      <c r="S8" s="36"/>
      <c r="T8" s="28"/>
      <c r="U8" s="28"/>
      <c r="V8" s="30"/>
      <c r="W8" s="28"/>
      <c r="X8" s="28"/>
      <c r="Y8" s="28"/>
      <c r="Z8" s="28"/>
    </row>
    <row r="9" spans="1:26" x14ac:dyDescent="0.3">
      <c r="A9" s="59"/>
      <c r="B9" s="46"/>
      <c r="C9" s="46"/>
      <c r="D9" s="47"/>
      <c r="E9" s="48"/>
      <c r="F9" s="46"/>
      <c r="G9" s="46"/>
      <c r="H9" s="48"/>
      <c r="I9" s="48" t="s">
        <v>2768</v>
      </c>
      <c r="J9" s="49">
        <f>STDEV(J2:J6)</f>
        <v>6.5164298340414906</v>
      </c>
      <c r="K9" s="48"/>
      <c r="L9" s="48"/>
      <c r="M9" s="48"/>
      <c r="N9" s="48" t="s">
        <v>2770</v>
      </c>
      <c r="O9" s="50">
        <f>AVERAGE(O2:O6)</f>
        <v>2.2553263749150725</v>
      </c>
      <c r="P9" s="51"/>
      <c r="Q9" s="52" t="s">
        <v>2772</v>
      </c>
      <c r="R9" s="54">
        <f>AVERAGE(S2:S6)</f>
        <v>20.573933008892446</v>
      </c>
      <c r="S9" s="53" t="s">
        <v>2773</v>
      </c>
      <c r="T9" s="46">
        <f>+(R9/O9)</f>
        <v>9.1223750308277172</v>
      </c>
      <c r="U9" s="46"/>
      <c r="V9" s="48"/>
      <c r="W9" s="46"/>
      <c r="X9" s="46"/>
      <c r="Y9" s="46"/>
      <c r="Z9" s="46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6B1AB-6C71-4C46-A9BA-251F36FDB079}">
  <dimension ref="A1:Z7"/>
  <sheetViews>
    <sheetView topLeftCell="E1" zoomScaleNormal="100" workbookViewId="0">
      <selection activeCell="P23" sqref="P23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9.441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2161</v>
      </c>
      <c r="B2" s="19" t="s">
        <v>2159</v>
      </c>
      <c r="C2" s="19" t="s">
        <v>2160</v>
      </c>
      <c r="D2" s="20">
        <v>45105</v>
      </c>
      <c r="E2" s="21">
        <v>430000</v>
      </c>
      <c r="F2" s="19" t="s">
        <v>27</v>
      </c>
      <c r="G2" s="19" t="s">
        <v>28</v>
      </c>
      <c r="H2" s="21">
        <v>430000</v>
      </c>
      <c r="I2" s="21">
        <v>205400</v>
      </c>
      <c r="J2" s="22">
        <f t="shared" ref="J2:J4" si="0">I2/H2*100</f>
        <v>47.767441860465112</v>
      </c>
      <c r="K2" s="21">
        <v>483960</v>
      </c>
      <c r="L2" s="21">
        <v>66040</v>
      </c>
      <c r="M2" s="21">
        <f t="shared" ref="M2:M4" si="1">H2-L2</f>
        <v>363960</v>
      </c>
      <c r="N2" s="21">
        <v>230895</v>
      </c>
      <c r="O2" s="23">
        <f t="shared" ref="O2:O4" si="2">M2/N2</f>
        <v>1.5763009160007795</v>
      </c>
      <c r="P2" s="24">
        <v>2793</v>
      </c>
      <c r="Q2" s="25">
        <f t="shared" ref="Q2:Q4" si="3">M2/P2</f>
        <v>130.31149301825994</v>
      </c>
      <c r="R2" s="26" t="s">
        <v>2161</v>
      </c>
      <c r="S2" s="27">
        <f>ABS(O7-O2)*100</f>
        <v>24.522595453473595</v>
      </c>
      <c r="T2" s="19" t="s">
        <v>30</v>
      </c>
      <c r="U2" s="19" t="s">
        <v>36</v>
      </c>
      <c r="V2" s="21">
        <v>66040</v>
      </c>
      <c r="W2" s="19" t="s">
        <v>31</v>
      </c>
      <c r="X2" s="19" t="s">
        <v>2162</v>
      </c>
      <c r="Y2" s="19" t="s">
        <v>33</v>
      </c>
      <c r="Z2" s="19">
        <v>42</v>
      </c>
    </row>
    <row r="3" spans="1:26" x14ac:dyDescent="0.3">
      <c r="A3" s="55" t="s">
        <v>2161</v>
      </c>
      <c r="B3" s="10" t="s">
        <v>2169</v>
      </c>
      <c r="C3" s="10" t="s">
        <v>2170</v>
      </c>
      <c r="D3" s="11">
        <v>45567</v>
      </c>
      <c r="E3" s="12">
        <v>310000</v>
      </c>
      <c r="F3" s="10" t="s">
        <v>27</v>
      </c>
      <c r="G3" s="10" t="s">
        <v>28</v>
      </c>
      <c r="H3" s="12">
        <v>310000</v>
      </c>
      <c r="I3" s="12">
        <v>144700</v>
      </c>
      <c r="J3" s="13">
        <f t="shared" si="0"/>
        <v>46.677419354838712</v>
      </c>
      <c r="K3" s="12">
        <v>295212</v>
      </c>
      <c r="L3" s="12">
        <v>19844</v>
      </c>
      <c r="M3" s="12">
        <f t="shared" si="1"/>
        <v>290156</v>
      </c>
      <c r="N3" s="12">
        <v>152137</v>
      </c>
      <c r="O3" s="14">
        <f t="shared" si="2"/>
        <v>1.9072020613000125</v>
      </c>
      <c r="P3" s="15">
        <v>1641</v>
      </c>
      <c r="Q3" s="16">
        <f t="shared" si="3"/>
        <v>176.81657525898842</v>
      </c>
      <c r="R3" s="17" t="s">
        <v>2161</v>
      </c>
      <c r="S3" s="18">
        <f>ABS(O7-O3)*100</f>
        <v>8.5675190764497025</v>
      </c>
      <c r="T3" s="10" t="s">
        <v>30</v>
      </c>
      <c r="U3" s="10" t="s">
        <v>36</v>
      </c>
      <c r="V3" s="12">
        <v>19844</v>
      </c>
      <c r="W3" s="10" t="s">
        <v>31</v>
      </c>
      <c r="X3" s="10" t="s">
        <v>2162</v>
      </c>
      <c r="Y3" s="10" t="s">
        <v>33</v>
      </c>
      <c r="Z3" s="10">
        <v>45</v>
      </c>
    </row>
    <row r="4" spans="1:26" ht="15" thickBot="1" x14ac:dyDescent="0.35">
      <c r="A4" s="56" t="s">
        <v>2161</v>
      </c>
      <c r="B4" s="19" t="s">
        <v>2171</v>
      </c>
      <c r="C4" s="19" t="s">
        <v>2172</v>
      </c>
      <c r="D4" s="20">
        <v>45170</v>
      </c>
      <c r="E4" s="21">
        <v>280000</v>
      </c>
      <c r="F4" s="19" t="s">
        <v>27</v>
      </c>
      <c r="G4" s="19" t="s">
        <v>28</v>
      </c>
      <c r="H4" s="21">
        <v>280000</v>
      </c>
      <c r="I4" s="21">
        <v>112300</v>
      </c>
      <c r="J4" s="22">
        <f t="shared" si="0"/>
        <v>40.107142857142861</v>
      </c>
      <c r="K4" s="21">
        <v>258538</v>
      </c>
      <c r="L4" s="21">
        <v>31454</v>
      </c>
      <c r="M4" s="21">
        <f t="shared" si="1"/>
        <v>248546</v>
      </c>
      <c r="N4" s="21">
        <v>125460</v>
      </c>
      <c r="O4" s="23">
        <f t="shared" si="2"/>
        <v>1.9810776343057548</v>
      </c>
      <c r="P4" s="24">
        <v>1677</v>
      </c>
      <c r="Q4" s="25">
        <f t="shared" si="3"/>
        <v>148.2087060226595</v>
      </c>
      <c r="R4" s="26" t="s">
        <v>2161</v>
      </c>
      <c r="S4" s="27">
        <f>ABS(O7-O4)*100</f>
        <v>15.955076377023936</v>
      </c>
      <c r="T4" s="19" t="s">
        <v>52</v>
      </c>
      <c r="U4" s="19" t="s">
        <v>36</v>
      </c>
      <c r="V4" s="21">
        <v>31454</v>
      </c>
      <c r="W4" s="19" t="s">
        <v>31</v>
      </c>
      <c r="X4" s="19" t="s">
        <v>2162</v>
      </c>
      <c r="Y4" s="19" t="s">
        <v>33</v>
      </c>
      <c r="Z4" s="19">
        <v>43</v>
      </c>
    </row>
    <row r="5" spans="1:26" ht="15" thickTop="1" x14ac:dyDescent="0.3">
      <c r="A5" s="57"/>
      <c r="B5" s="37"/>
      <c r="C5" s="37"/>
      <c r="D5" s="38" t="s">
        <v>2766</v>
      </c>
      <c r="E5" s="39">
        <f>+SUM(E2:E4)</f>
        <v>1020000</v>
      </c>
      <c r="F5" s="37"/>
      <c r="G5" s="37"/>
      <c r="H5" s="39">
        <f>+SUM(H2:H4)</f>
        <v>1020000</v>
      </c>
      <c r="I5" s="39">
        <f>+SUM(I2:I4)</f>
        <v>462400</v>
      </c>
      <c r="J5" s="40"/>
      <c r="K5" s="39">
        <f>+SUM(K2:K4)</f>
        <v>1037710</v>
      </c>
      <c r="L5" s="39"/>
      <c r="M5" s="39">
        <f>+SUM(M2:M4)</f>
        <v>902662</v>
      </c>
      <c r="N5" s="39">
        <f>+SUM(N2:N4)</f>
        <v>508492</v>
      </c>
      <c r="O5" s="41"/>
      <c r="P5" s="42"/>
      <c r="Q5" s="43">
        <f>AVERAGE(Q2:Q4)</f>
        <v>151.77892476663595</v>
      </c>
      <c r="R5" s="44"/>
      <c r="S5" s="45">
        <f>ABS(O7-O6)*100</f>
        <v>4.635243317956883</v>
      </c>
      <c r="T5" s="37"/>
      <c r="U5" s="37"/>
      <c r="V5" s="39"/>
      <c r="W5" s="37"/>
      <c r="X5" s="37"/>
      <c r="Y5" s="37"/>
      <c r="Z5" s="37"/>
    </row>
    <row r="6" spans="1:26" x14ac:dyDescent="0.3">
      <c r="A6" s="58"/>
      <c r="B6" s="28"/>
      <c r="C6" s="28"/>
      <c r="D6" s="29"/>
      <c r="E6" s="30"/>
      <c r="F6" s="28"/>
      <c r="G6" s="28"/>
      <c r="H6" s="30"/>
      <c r="I6" s="30" t="s">
        <v>2767</v>
      </c>
      <c r="J6" s="31">
        <f>I5/H5*100</f>
        <v>45.333333333333329</v>
      </c>
      <c r="K6" s="30"/>
      <c r="L6" s="30"/>
      <c r="M6" s="30"/>
      <c r="N6" s="30" t="s">
        <v>2769</v>
      </c>
      <c r="O6" s="32">
        <f>M5/N5</f>
        <v>1.7751744373559466</v>
      </c>
      <c r="P6" s="33"/>
      <c r="Q6" s="34" t="s">
        <v>2771</v>
      </c>
      <c r="R6" s="35">
        <f>STDEV(O2:O4)</f>
        <v>0.21556026223503263</v>
      </c>
      <c r="S6" s="36"/>
      <c r="T6" s="28"/>
      <c r="U6" s="28"/>
      <c r="V6" s="30"/>
      <c r="W6" s="28"/>
      <c r="X6" s="28"/>
      <c r="Y6" s="28"/>
      <c r="Z6" s="28"/>
    </row>
    <row r="7" spans="1:26" x14ac:dyDescent="0.3">
      <c r="A7" s="59"/>
      <c r="B7" s="46"/>
      <c r="C7" s="46"/>
      <c r="D7" s="47"/>
      <c r="E7" s="48"/>
      <c r="F7" s="46"/>
      <c r="G7" s="46"/>
      <c r="H7" s="48"/>
      <c r="I7" s="48" t="s">
        <v>2768</v>
      </c>
      <c r="J7" s="49">
        <f>STDEV(J2:J4)</f>
        <v>4.1440089916900194</v>
      </c>
      <c r="K7" s="48"/>
      <c r="L7" s="48"/>
      <c r="M7" s="48"/>
      <c r="N7" s="48" t="s">
        <v>2770</v>
      </c>
      <c r="O7" s="50">
        <f>AVERAGE(O2:O4)</f>
        <v>1.8215268705355154</v>
      </c>
      <c r="P7" s="51"/>
      <c r="Q7" s="52" t="s">
        <v>2772</v>
      </c>
      <c r="R7" s="54">
        <f>AVERAGE(S2:S4)</f>
        <v>16.34839696898241</v>
      </c>
      <c r="S7" s="53" t="s">
        <v>2773</v>
      </c>
      <c r="T7" s="46">
        <f>+(R7/O7)</f>
        <v>8.9751061230165128</v>
      </c>
      <c r="U7" s="46"/>
      <c r="V7" s="48"/>
      <c r="W7" s="46"/>
      <c r="X7" s="46"/>
      <c r="Y7" s="46"/>
      <c r="Z7" s="4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42CEC-250F-4429-9BF8-3BFAE6CC0E45}">
  <dimension ref="A1:Z14"/>
  <sheetViews>
    <sheetView zoomScaleNormal="100" workbookViewId="0">
      <selection activeCell="D27" sqref="D27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6.5546875" bestFit="1" customWidth="1" collapsed="1"/>
    <col min="4" max="4" width="10.6640625" bestFit="1" customWidth="1" collapsed="1"/>
    <col min="5" max="5" width="10.88671875" bestFit="1" customWidth="1" collapsed="1"/>
    <col min="6" max="6" width="5.5546875" bestFit="1" customWidth="1" collapsed="1"/>
    <col min="7" max="7" width="17.33203125" bestFit="1" customWidth="1" collapsed="1"/>
    <col min="8" max="8" width="10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6640625" bestFit="1" customWidth="1" collapsed="1"/>
    <col min="15" max="15" width="6.33203125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3.33203125" bestFit="1" customWidth="1" collapsed="1"/>
    <col min="21" max="21" width="14.6640625" bestFit="1" customWidth="1" collapsed="1"/>
    <col min="22" max="22" width="10.6640625" bestFit="1" customWidth="1" collapsed="1"/>
    <col min="23" max="23" width="19.44140625" bestFit="1" customWidth="1" collapsed="1"/>
    <col min="24" max="24" width="10.4414062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160</v>
      </c>
      <c r="B2" s="19" t="s">
        <v>164</v>
      </c>
      <c r="C2" s="19" t="s">
        <v>165</v>
      </c>
      <c r="D2" s="20">
        <v>45303</v>
      </c>
      <c r="E2" s="21">
        <v>295000</v>
      </c>
      <c r="F2" s="19" t="s">
        <v>27</v>
      </c>
      <c r="G2" s="19" t="s">
        <v>28</v>
      </c>
      <c r="H2" s="21">
        <v>295000</v>
      </c>
      <c r="I2" s="21">
        <v>151900</v>
      </c>
      <c r="J2" s="22">
        <f>I2/H2*100</f>
        <v>51.49152542372881</v>
      </c>
      <c r="K2" s="21">
        <v>322643</v>
      </c>
      <c r="L2" s="21">
        <v>5200</v>
      </c>
      <c r="M2" s="21">
        <f>H2-L2</f>
        <v>289800</v>
      </c>
      <c r="N2" s="21">
        <v>191230</v>
      </c>
      <c r="O2" s="23">
        <f>M2/N2</f>
        <v>1.515452596349945</v>
      </c>
      <c r="P2" s="24">
        <v>2234</v>
      </c>
      <c r="Q2" s="25">
        <f>M2/P2</f>
        <v>129.72247090420771</v>
      </c>
      <c r="R2" s="26" t="s">
        <v>160</v>
      </c>
      <c r="S2" s="27">
        <f>ABS(O7-O2)*100</f>
        <v>151.54525963499449</v>
      </c>
      <c r="T2" s="19" t="s">
        <v>52</v>
      </c>
      <c r="U2" s="19" t="s">
        <v>36</v>
      </c>
      <c r="V2" s="21">
        <v>5200</v>
      </c>
      <c r="W2" s="19" t="s">
        <v>31</v>
      </c>
      <c r="X2" s="19" t="s">
        <v>161</v>
      </c>
      <c r="Y2" s="19" t="s">
        <v>33</v>
      </c>
      <c r="Z2" s="19">
        <v>59</v>
      </c>
    </row>
    <row r="3" spans="1:26" x14ac:dyDescent="0.3">
      <c r="A3" s="56" t="s">
        <v>160</v>
      </c>
      <c r="B3" s="19" t="s">
        <v>172</v>
      </c>
      <c r="C3" s="19" t="s">
        <v>173</v>
      </c>
      <c r="D3" s="20">
        <v>45636</v>
      </c>
      <c r="E3" s="21">
        <v>235000</v>
      </c>
      <c r="F3" s="19" t="s">
        <v>27</v>
      </c>
      <c r="G3" s="19" t="s">
        <v>28</v>
      </c>
      <c r="H3" s="21">
        <v>235000</v>
      </c>
      <c r="I3" s="21">
        <v>123700</v>
      </c>
      <c r="J3" s="22">
        <f>I3/H3*100</f>
        <v>52.638297872340424</v>
      </c>
      <c r="K3" s="21">
        <v>249807</v>
      </c>
      <c r="L3" s="21">
        <v>11969</v>
      </c>
      <c r="M3" s="21">
        <f>H3-L3</f>
        <v>223031</v>
      </c>
      <c r="N3" s="21">
        <v>143275</v>
      </c>
      <c r="O3" s="23">
        <f>M3/N3</f>
        <v>1.556663758506369</v>
      </c>
      <c r="P3" s="24">
        <v>1501</v>
      </c>
      <c r="Q3" s="25">
        <f>M3/P3</f>
        <v>148.58827448367754</v>
      </c>
      <c r="R3" s="26" t="s">
        <v>160</v>
      </c>
      <c r="S3" s="27">
        <f>ABS(O6-O3)*100</f>
        <v>30.314828102307789</v>
      </c>
      <c r="T3" s="19" t="s">
        <v>30</v>
      </c>
      <c r="U3" s="19" t="s">
        <v>31</v>
      </c>
      <c r="V3" s="21">
        <v>11969</v>
      </c>
      <c r="W3" s="19" t="s">
        <v>31</v>
      </c>
      <c r="X3" s="19" t="s">
        <v>161</v>
      </c>
      <c r="Y3" s="19" t="s">
        <v>33</v>
      </c>
      <c r="Z3" s="19">
        <v>45</v>
      </c>
    </row>
    <row r="4" spans="1:26" x14ac:dyDescent="0.3">
      <c r="A4" s="56" t="s">
        <v>160</v>
      </c>
      <c r="B4" s="19" t="s">
        <v>170</v>
      </c>
      <c r="C4" s="19" t="s">
        <v>171</v>
      </c>
      <c r="D4" s="20">
        <v>45604</v>
      </c>
      <c r="E4" s="21">
        <v>210000</v>
      </c>
      <c r="F4" s="19" t="s">
        <v>27</v>
      </c>
      <c r="G4" s="19" t="s">
        <v>28</v>
      </c>
      <c r="H4" s="21">
        <v>210000</v>
      </c>
      <c r="I4" s="21">
        <v>106500</v>
      </c>
      <c r="J4" s="22">
        <f>I4/H4*100</f>
        <v>50.714285714285708</v>
      </c>
      <c r="K4" s="21">
        <v>222493</v>
      </c>
      <c r="L4" s="21">
        <v>10265</v>
      </c>
      <c r="M4" s="21">
        <f>H4-L4</f>
        <v>199735</v>
      </c>
      <c r="N4" s="21">
        <v>127848</v>
      </c>
      <c r="O4" s="23">
        <f>M4/N4</f>
        <v>1.5622849008197235</v>
      </c>
      <c r="P4" s="24">
        <v>1532</v>
      </c>
      <c r="Q4" s="25">
        <f>M4/P4</f>
        <v>130.37532637075719</v>
      </c>
      <c r="R4" s="26" t="s">
        <v>160</v>
      </c>
      <c r="S4" s="27" t="e">
        <f>ABS(#REF!-O4)*100</f>
        <v>#REF!</v>
      </c>
      <c r="T4" s="19" t="s">
        <v>30</v>
      </c>
      <c r="U4" s="19" t="s">
        <v>31</v>
      </c>
      <c r="V4" s="21">
        <v>10265</v>
      </c>
      <c r="W4" s="19" t="s">
        <v>31</v>
      </c>
      <c r="X4" s="19" t="s">
        <v>161</v>
      </c>
      <c r="Y4" s="19" t="s">
        <v>33</v>
      </c>
      <c r="Z4" s="19">
        <v>45</v>
      </c>
    </row>
    <row r="5" spans="1:26" x14ac:dyDescent="0.3">
      <c r="A5" s="55" t="s">
        <v>160</v>
      </c>
      <c r="B5" s="10" t="s">
        <v>168</v>
      </c>
      <c r="C5" s="10" t="s">
        <v>169</v>
      </c>
      <c r="D5" s="11">
        <v>45380</v>
      </c>
      <c r="E5" s="12">
        <v>172500</v>
      </c>
      <c r="F5" s="10" t="s">
        <v>27</v>
      </c>
      <c r="G5" s="10" t="s">
        <v>28</v>
      </c>
      <c r="H5" s="12">
        <v>172500</v>
      </c>
      <c r="I5" s="12">
        <v>81000</v>
      </c>
      <c r="J5" s="13">
        <f>I5/H5*100</f>
        <v>46.956521739130437</v>
      </c>
      <c r="K5" s="12">
        <v>181653</v>
      </c>
      <c r="L5" s="12">
        <v>10140</v>
      </c>
      <c r="M5" s="12">
        <f>H5-L5</f>
        <v>162360</v>
      </c>
      <c r="N5" s="12">
        <v>103321</v>
      </c>
      <c r="O5" s="14">
        <f>M5/N5</f>
        <v>1.5714133622400093</v>
      </c>
      <c r="P5" s="15">
        <v>1360</v>
      </c>
      <c r="Q5" s="16">
        <f>M5/P5</f>
        <v>119.38235294117646</v>
      </c>
      <c r="R5" s="17" t="s">
        <v>160</v>
      </c>
      <c r="S5" s="18">
        <f>ABS(O8-O5)*100</f>
        <v>2.5231398746385247</v>
      </c>
      <c r="T5" s="10" t="s">
        <v>30</v>
      </c>
      <c r="U5" s="10" t="s">
        <v>36</v>
      </c>
      <c r="V5" s="12">
        <v>10140</v>
      </c>
      <c r="W5" s="10" t="s">
        <v>31</v>
      </c>
      <c r="X5" s="10" t="s">
        <v>161</v>
      </c>
      <c r="Y5" s="10" t="s">
        <v>33</v>
      </c>
      <c r="Z5" s="10">
        <v>45</v>
      </c>
    </row>
    <row r="6" spans="1:26" ht="15" thickBot="1" x14ac:dyDescent="0.35">
      <c r="A6" s="55" t="s">
        <v>160</v>
      </c>
      <c r="B6" s="10" t="s">
        <v>158</v>
      </c>
      <c r="C6" s="10" t="s">
        <v>159</v>
      </c>
      <c r="D6" s="11">
        <v>45175</v>
      </c>
      <c r="E6" s="12">
        <v>220100</v>
      </c>
      <c r="F6" s="10" t="s">
        <v>27</v>
      </c>
      <c r="G6" s="10" t="s">
        <v>28</v>
      </c>
      <c r="H6" s="12">
        <v>220100</v>
      </c>
      <c r="I6" s="12">
        <v>92200</v>
      </c>
      <c r="J6" s="13">
        <f>I6/H6*100</f>
        <v>41.890049977283056</v>
      </c>
      <c r="K6" s="12">
        <v>198649</v>
      </c>
      <c r="L6" s="12">
        <v>20425</v>
      </c>
      <c r="M6" s="12">
        <f>H6-L6</f>
        <v>199675</v>
      </c>
      <c r="N6" s="12">
        <v>107363</v>
      </c>
      <c r="O6" s="14">
        <f>M6/N6</f>
        <v>1.8598120395294468</v>
      </c>
      <c r="P6" s="15">
        <v>1299</v>
      </c>
      <c r="Q6" s="16">
        <f>M6/P6</f>
        <v>153.71439568899154</v>
      </c>
      <c r="R6" s="17" t="s">
        <v>160</v>
      </c>
      <c r="S6" s="18">
        <f>ABS(O13-O6)*100</f>
        <v>58.769289346222273</v>
      </c>
      <c r="T6" s="10" t="s">
        <v>30</v>
      </c>
      <c r="U6" s="10" t="s">
        <v>36</v>
      </c>
      <c r="V6" s="12">
        <v>10905</v>
      </c>
      <c r="W6" s="10" t="s">
        <v>31</v>
      </c>
      <c r="X6" s="10" t="s">
        <v>161</v>
      </c>
      <c r="Y6" s="10" t="s">
        <v>33</v>
      </c>
      <c r="Z6" s="10">
        <v>41</v>
      </c>
    </row>
    <row r="7" spans="1:26" ht="15" thickTop="1" x14ac:dyDescent="0.3">
      <c r="A7" s="57"/>
      <c r="B7" s="37"/>
      <c r="C7" s="37"/>
      <c r="D7" s="38" t="s">
        <v>2766</v>
      </c>
      <c r="E7" s="39">
        <f>+SUM(E2:E6)</f>
        <v>1132600</v>
      </c>
      <c r="F7" s="37"/>
      <c r="G7" s="37"/>
      <c r="H7" s="39">
        <f>+SUM(H2:H6)</f>
        <v>1132600</v>
      </c>
      <c r="I7" s="39">
        <f>+SUM(I2:I6)</f>
        <v>555300</v>
      </c>
      <c r="J7" s="40"/>
      <c r="K7" s="39">
        <f>+SUM(K2:K6)</f>
        <v>1175245</v>
      </c>
      <c r="L7" s="39"/>
      <c r="M7" s="39">
        <f>+SUM(M2:M6)</f>
        <v>1074601</v>
      </c>
      <c r="N7" s="39">
        <f>+SUM(N2:N6)</f>
        <v>673037</v>
      </c>
      <c r="O7" s="41"/>
      <c r="P7" s="42"/>
      <c r="Q7" s="43">
        <f>AVERAGE(Q2:Q6)</f>
        <v>136.3565640777621</v>
      </c>
      <c r="R7" s="44"/>
      <c r="S7" s="45">
        <f>ABS(O9-O8)*100</f>
        <v>1.6480570502704239</v>
      </c>
      <c r="T7" s="37"/>
      <c r="U7" s="37"/>
      <c r="V7" s="39"/>
      <c r="W7" s="37"/>
      <c r="X7" s="37"/>
      <c r="Y7" s="37"/>
      <c r="Z7" s="37"/>
    </row>
    <row r="8" spans="1:26" x14ac:dyDescent="0.3">
      <c r="A8" s="58"/>
      <c r="B8" s="28"/>
      <c r="C8" s="28"/>
      <c r="D8" s="29"/>
      <c r="E8" s="30"/>
      <c r="F8" s="28"/>
      <c r="G8" s="28"/>
      <c r="H8" s="30"/>
      <c r="I8" s="30" t="s">
        <v>2767</v>
      </c>
      <c r="J8" s="31">
        <f>I7/H7*100</f>
        <v>49.028783330390254</v>
      </c>
      <c r="K8" s="30"/>
      <c r="L8" s="30"/>
      <c r="M8" s="30"/>
      <c r="N8" s="30" t="s">
        <v>2769</v>
      </c>
      <c r="O8" s="32">
        <f>M7/N7</f>
        <v>1.5966447609863945</v>
      </c>
      <c r="P8" s="33"/>
      <c r="Q8" s="34" t="s">
        <v>2771</v>
      </c>
      <c r="R8" s="35">
        <f>STDEV(O2:O6)</f>
        <v>0.13955898583243923</v>
      </c>
      <c r="S8" s="36"/>
      <c r="T8" s="28"/>
      <c r="U8" s="28"/>
      <c r="V8" s="30"/>
      <c r="W8" s="28"/>
      <c r="X8" s="28"/>
      <c r="Y8" s="28"/>
      <c r="Z8" s="28"/>
    </row>
    <row r="9" spans="1:26" x14ac:dyDescent="0.3">
      <c r="A9" s="59"/>
      <c r="B9" s="46"/>
      <c r="C9" s="46"/>
      <c r="D9" s="47"/>
      <c r="E9" s="48"/>
      <c r="F9" s="46"/>
      <c r="G9" s="46"/>
      <c r="H9" s="48"/>
      <c r="I9" s="48" t="s">
        <v>2768</v>
      </c>
      <c r="J9" s="49">
        <f>STDEV(J2:J6)</f>
        <v>4.3808679274630036</v>
      </c>
      <c r="K9" s="48"/>
      <c r="L9" s="48"/>
      <c r="M9" s="48"/>
      <c r="N9" s="48" t="s">
        <v>2770</v>
      </c>
      <c r="O9" s="50">
        <f>AVERAGE(O2:O6)</f>
        <v>1.6131253314890988</v>
      </c>
      <c r="P9" s="51"/>
      <c r="Q9" s="52" t="s">
        <v>2772</v>
      </c>
      <c r="R9" s="54" t="e">
        <f>AVERAGE(S2:S6)</f>
        <v>#REF!</v>
      </c>
      <c r="S9" s="53" t="s">
        <v>2773</v>
      </c>
      <c r="T9" s="46" t="e">
        <f>+(R9/O9)</f>
        <v>#REF!</v>
      </c>
      <c r="U9" s="46"/>
      <c r="V9" s="48"/>
      <c r="W9" s="46"/>
      <c r="X9" s="46"/>
      <c r="Y9" s="46"/>
      <c r="Z9" s="46"/>
    </row>
    <row r="12" spans="1:26" x14ac:dyDescent="0.3">
      <c r="A12" s="60" t="s">
        <v>2811</v>
      </c>
    </row>
    <row r="13" spans="1:26" x14ac:dyDescent="0.3">
      <c r="A13" s="55" t="s">
        <v>160</v>
      </c>
      <c r="B13" s="10" t="s">
        <v>166</v>
      </c>
      <c r="C13" s="10" t="s">
        <v>167</v>
      </c>
      <c r="D13" s="11">
        <v>45414</v>
      </c>
      <c r="E13" s="12">
        <v>287000</v>
      </c>
      <c r="F13" s="10" t="s">
        <v>27</v>
      </c>
      <c r="G13" s="10" t="s">
        <v>28</v>
      </c>
      <c r="H13" s="12">
        <v>287000</v>
      </c>
      <c r="I13" s="12">
        <v>98800</v>
      </c>
      <c r="J13" s="13">
        <f>I13/H13*100</f>
        <v>34.425087108013933</v>
      </c>
      <c r="K13" s="12">
        <v>198800</v>
      </c>
      <c r="L13" s="12">
        <v>12877</v>
      </c>
      <c r="M13" s="12">
        <f>H13-L13</f>
        <v>274123</v>
      </c>
      <c r="N13" s="12">
        <v>112001</v>
      </c>
      <c r="O13" s="14">
        <f>M13/N13</f>
        <v>2.4475049329916696</v>
      </c>
      <c r="P13" s="15">
        <v>1734</v>
      </c>
      <c r="Q13" s="16">
        <f>M13/P13</f>
        <v>158.08708189158017</v>
      </c>
      <c r="R13" s="17" t="s">
        <v>160</v>
      </c>
      <c r="S13" s="18">
        <f>ABS(O19-O13)*100</f>
        <v>244.75049329916695</v>
      </c>
      <c r="T13" s="10" t="s">
        <v>52</v>
      </c>
      <c r="U13" s="10" t="s">
        <v>36</v>
      </c>
      <c r="V13" s="12">
        <v>10400</v>
      </c>
      <c r="W13" s="10" t="s">
        <v>31</v>
      </c>
      <c r="X13" s="10" t="s">
        <v>161</v>
      </c>
      <c r="Y13" s="10" t="s">
        <v>33</v>
      </c>
      <c r="Z13" s="10">
        <v>41</v>
      </c>
    </row>
    <row r="14" spans="1:26" x14ac:dyDescent="0.3">
      <c r="A14" s="56" t="s">
        <v>160</v>
      </c>
      <c r="B14" s="19" t="s">
        <v>162</v>
      </c>
      <c r="C14" s="19" t="s">
        <v>163</v>
      </c>
      <c r="D14" s="20">
        <v>45716</v>
      </c>
      <c r="E14" s="21">
        <v>241000</v>
      </c>
      <c r="F14" s="19" t="s">
        <v>27</v>
      </c>
      <c r="G14" s="19" t="s">
        <v>28</v>
      </c>
      <c r="H14" s="21">
        <v>241000</v>
      </c>
      <c r="I14" s="21">
        <v>77900</v>
      </c>
      <c r="J14" s="22">
        <f>I14/H14*100</f>
        <v>32.323651452282157</v>
      </c>
      <c r="K14" s="21">
        <v>152183</v>
      </c>
      <c r="L14" s="21">
        <v>5200</v>
      </c>
      <c r="M14" s="21">
        <f>H14-L14</f>
        <v>235800</v>
      </c>
      <c r="N14" s="21">
        <v>88543</v>
      </c>
      <c r="O14" s="23">
        <f>M14/N14</f>
        <v>2.6631128378302069</v>
      </c>
      <c r="P14" s="24">
        <v>1339</v>
      </c>
      <c r="Q14" s="25">
        <f>M14/P14</f>
        <v>176.10156833457805</v>
      </c>
      <c r="R14" s="26" t="s">
        <v>160</v>
      </c>
      <c r="S14" s="27">
        <f>ABS(O22-O14)*100</f>
        <v>266.31128378302071</v>
      </c>
      <c r="T14" s="19" t="s">
        <v>52</v>
      </c>
      <c r="U14" s="19" t="s">
        <v>31</v>
      </c>
      <c r="V14" s="21">
        <v>5200</v>
      </c>
      <c r="W14" s="19" t="s">
        <v>31</v>
      </c>
      <c r="X14" s="19" t="s">
        <v>161</v>
      </c>
      <c r="Y14" s="19" t="s">
        <v>33</v>
      </c>
      <c r="Z14" s="19">
        <v>47</v>
      </c>
    </row>
  </sheetData>
  <sortState xmlns:xlrd2="http://schemas.microsoft.com/office/spreadsheetml/2017/richdata2" ref="A2:Z6">
    <sortCondition ref="O2:O6"/>
  </sortState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68274-5502-44E9-8B59-C53AEBB826B3}">
  <dimension ref="A1:Z6"/>
  <sheetViews>
    <sheetView zoomScaleNormal="100" workbookViewId="0">
      <selection activeCell="H14" sqref="H14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7.332031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2165</v>
      </c>
      <c r="B2" s="19" t="s">
        <v>2163</v>
      </c>
      <c r="C2" s="19" t="s">
        <v>2164</v>
      </c>
      <c r="D2" s="20">
        <v>45616</v>
      </c>
      <c r="E2" s="21">
        <v>250000</v>
      </c>
      <c r="F2" s="19" t="s">
        <v>27</v>
      </c>
      <c r="G2" s="19" t="s">
        <v>28</v>
      </c>
      <c r="H2" s="21">
        <v>250000</v>
      </c>
      <c r="I2" s="21">
        <v>204700</v>
      </c>
      <c r="J2" s="22">
        <f t="shared" ref="J2:J3" si="0">I2/H2*100</f>
        <v>81.88</v>
      </c>
      <c r="K2" s="21">
        <v>430113</v>
      </c>
      <c r="L2" s="21">
        <v>27931</v>
      </c>
      <c r="M2" s="21">
        <f t="shared" ref="M2:M3" si="1">H2-L2</f>
        <v>222069</v>
      </c>
      <c r="N2" s="21">
        <v>418939</v>
      </c>
      <c r="O2" s="23">
        <f t="shared" ref="O2:O3" si="2">M2/N2</f>
        <v>0.53007478415712073</v>
      </c>
      <c r="P2" s="24">
        <v>2471</v>
      </c>
      <c r="Q2" s="25">
        <f t="shared" ref="Q2:Q3" si="3">M2/P2</f>
        <v>89.870093079724811</v>
      </c>
      <c r="R2" s="26" t="s">
        <v>2165</v>
      </c>
      <c r="S2" s="27">
        <f>ABS(O6-O2)*100</f>
        <v>16.132666516622784</v>
      </c>
      <c r="T2" s="19" t="s">
        <v>52</v>
      </c>
      <c r="U2" s="19" t="s">
        <v>31</v>
      </c>
      <c r="V2" s="21">
        <v>22682</v>
      </c>
      <c r="W2" s="19" t="s">
        <v>31</v>
      </c>
      <c r="X2" s="19" t="s">
        <v>2166</v>
      </c>
      <c r="Y2" s="19" t="s">
        <v>33</v>
      </c>
      <c r="Z2" s="19">
        <v>79</v>
      </c>
    </row>
    <row r="3" spans="1:26" ht="15" thickBot="1" x14ac:dyDescent="0.35">
      <c r="A3" s="55" t="s">
        <v>2165</v>
      </c>
      <c r="B3" s="10" t="s">
        <v>2167</v>
      </c>
      <c r="C3" s="10" t="s">
        <v>2168</v>
      </c>
      <c r="D3" s="11">
        <v>45481</v>
      </c>
      <c r="E3" s="12">
        <v>410000</v>
      </c>
      <c r="F3" s="10" t="s">
        <v>27</v>
      </c>
      <c r="G3" s="10" t="s">
        <v>28</v>
      </c>
      <c r="H3" s="12">
        <v>410000</v>
      </c>
      <c r="I3" s="12">
        <v>217900</v>
      </c>
      <c r="J3" s="13">
        <f t="shared" si="0"/>
        <v>53.146341463414636</v>
      </c>
      <c r="K3" s="12">
        <v>457268</v>
      </c>
      <c r="L3" s="12">
        <v>34259</v>
      </c>
      <c r="M3" s="12">
        <f t="shared" si="1"/>
        <v>375741</v>
      </c>
      <c r="N3" s="12">
        <v>440634</v>
      </c>
      <c r="O3" s="14">
        <f t="shared" si="2"/>
        <v>0.85272811448957642</v>
      </c>
      <c r="P3" s="15">
        <v>2702</v>
      </c>
      <c r="Q3" s="16">
        <f t="shared" si="3"/>
        <v>139.06032568467802</v>
      </c>
      <c r="R3" s="17" t="s">
        <v>2165</v>
      </c>
      <c r="S3" s="18">
        <f>ABS(O6-O3)*100</f>
        <v>16.132666516622784</v>
      </c>
      <c r="T3" s="10" t="s">
        <v>52</v>
      </c>
      <c r="U3" s="10" t="s">
        <v>36</v>
      </c>
      <c r="V3" s="12">
        <v>20586</v>
      </c>
      <c r="W3" s="10" t="s">
        <v>31</v>
      </c>
      <c r="X3" s="10" t="s">
        <v>2166</v>
      </c>
      <c r="Y3" s="10" t="s">
        <v>33</v>
      </c>
      <c r="Z3" s="10">
        <v>78</v>
      </c>
    </row>
    <row r="4" spans="1:26" ht="15" thickTop="1" x14ac:dyDescent="0.3">
      <c r="A4" s="57"/>
      <c r="B4" s="37"/>
      <c r="C4" s="37"/>
      <c r="D4" s="38" t="s">
        <v>2766</v>
      </c>
      <c r="E4" s="39">
        <f>+SUM(E2:E3)</f>
        <v>660000</v>
      </c>
      <c r="F4" s="37"/>
      <c r="G4" s="37"/>
      <c r="H4" s="39">
        <f>+SUM(H2:H3)</f>
        <v>660000</v>
      </c>
      <c r="I4" s="39">
        <f>+SUM(I2:I3)</f>
        <v>422600</v>
      </c>
      <c r="J4" s="40"/>
      <c r="K4" s="39">
        <f>+SUM(K2:K3)</f>
        <v>887381</v>
      </c>
      <c r="L4" s="39"/>
      <c r="M4" s="39">
        <f>+SUM(M2:M3)</f>
        <v>597810</v>
      </c>
      <c r="N4" s="39">
        <f>+SUM(N2:N3)</f>
        <v>859573</v>
      </c>
      <c r="O4" s="41"/>
      <c r="P4" s="42"/>
      <c r="Q4" s="43">
        <f>AVERAGE(Q2:Q3)</f>
        <v>114.46520938220141</v>
      </c>
      <c r="R4" s="44"/>
      <c r="S4" s="45">
        <f>ABS(O6-O5)*100</f>
        <v>0.40717681927902039</v>
      </c>
      <c r="T4" s="37"/>
      <c r="U4" s="37"/>
      <c r="V4" s="39"/>
      <c r="W4" s="37"/>
      <c r="X4" s="37"/>
      <c r="Y4" s="37"/>
      <c r="Z4" s="37"/>
    </row>
    <row r="5" spans="1:26" x14ac:dyDescent="0.3">
      <c r="A5" s="58"/>
      <c r="B5" s="28"/>
      <c r="C5" s="28"/>
      <c r="D5" s="29"/>
      <c r="E5" s="30"/>
      <c r="F5" s="28"/>
      <c r="G5" s="28"/>
      <c r="H5" s="30"/>
      <c r="I5" s="30" t="s">
        <v>2767</v>
      </c>
      <c r="J5" s="31">
        <f>I4/H4*100</f>
        <v>64.030303030303031</v>
      </c>
      <c r="K5" s="30"/>
      <c r="L5" s="30"/>
      <c r="M5" s="30"/>
      <c r="N5" s="30" t="s">
        <v>2769</v>
      </c>
      <c r="O5" s="32">
        <f>M4/N4</f>
        <v>0.69547321751613878</v>
      </c>
      <c r="P5" s="33"/>
      <c r="Q5" s="34" t="s">
        <v>2771</v>
      </c>
      <c r="R5" s="35">
        <f>STDEV(O2:O3)</f>
        <v>0.22815035785050242</v>
      </c>
      <c r="S5" s="36"/>
      <c r="T5" s="28"/>
      <c r="U5" s="28"/>
      <c r="V5" s="30"/>
      <c r="W5" s="28"/>
      <c r="X5" s="28"/>
      <c r="Y5" s="28"/>
      <c r="Z5" s="28"/>
    </row>
    <row r="6" spans="1:26" x14ac:dyDescent="0.3">
      <c r="A6" s="59"/>
      <c r="B6" s="46"/>
      <c r="C6" s="46"/>
      <c r="D6" s="47"/>
      <c r="E6" s="48"/>
      <c r="F6" s="46"/>
      <c r="G6" s="46"/>
      <c r="H6" s="48"/>
      <c r="I6" s="48" t="s">
        <v>2768</v>
      </c>
      <c r="J6" s="49">
        <f>STDEV(J2:J3)</f>
        <v>20.317764799518212</v>
      </c>
      <c r="K6" s="48"/>
      <c r="L6" s="48"/>
      <c r="M6" s="48"/>
      <c r="N6" s="48" t="s">
        <v>2770</v>
      </c>
      <c r="O6" s="50">
        <f>AVERAGE(O2:O3)</f>
        <v>0.69140144932334857</v>
      </c>
      <c r="P6" s="51"/>
      <c r="Q6" s="52" t="s">
        <v>2772</v>
      </c>
      <c r="R6" s="54">
        <f>AVERAGE(S2:S3)</f>
        <v>16.132666516622784</v>
      </c>
      <c r="S6" s="53" t="s">
        <v>2773</v>
      </c>
      <c r="T6" s="46">
        <f>+(R6/O6)</f>
        <v>23.333284204728358</v>
      </c>
      <c r="U6" s="46"/>
      <c r="V6" s="48"/>
      <c r="W6" s="46"/>
      <c r="X6" s="46"/>
      <c r="Y6" s="46"/>
      <c r="Z6" s="46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3ABFE-F7FB-40E1-9939-2FE9CF39F107}">
  <dimension ref="A1:Z11"/>
  <sheetViews>
    <sheetView zoomScaleNormal="100" workbookViewId="0">
      <selection activeCell="N22" sqref="N22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66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2183</v>
      </c>
      <c r="B2" s="19" t="s">
        <v>2181</v>
      </c>
      <c r="C2" s="19" t="s">
        <v>2182</v>
      </c>
      <c r="D2" s="20">
        <v>45496</v>
      </c>
      <c r="E2" s="21">
        <v>260000</v>
      </c>
      <c r="F2" s="19" t="s">
        <v>27</v>
      </c>
      <c r="G2" s="19" t="s">
        <v>28</v>
      </c>
      <c r="H2" s="21">
        <v>260000</v>
      </c>
      <c r="I2" s="21">
        <v>95300</v>
      </c>
      <c r="J2" s="22">
        <f t="shared" ref="J2:J8" si="0">I2/H2*100</f>
        <v>36.653846153846153</v>
      </c>
      <c r="K2" s="21">
        <v>216814</v>
      </c>
      <c r="L2" s="21">
        <v>13739</v>
      </c>
      <c r="M2" s="21">
        <f t="shared" ref="M2:M8" si="1">H2-L2</f>
        <v>246261</v>
      </c>
      <c r="N2" s="21">
        <v>121966</v>
      </c>
      <c r="O2" s="23">
        <f t="shared" ref="O2:O8" si="2">M2/N2</f>
        <v>2.0190954856271421</v>
      </c>
      <c r="P2" s="24">
        <v>1381</v>
      </c>
      <c r="Q2" s="25">
        <f t="shared" ref="Q2:Q8" si="3">M2/P2</f>
        <v>178.32078204199854</v>
      </c>
      <c r="R2" s="26" t="s">
        <v>2183</v>
      </c>
      <c r="S2" s="27">
        <f>ABS(O11-O2)*100</f>
        <v>22.379581066378741</v>
      </c>
      <c r="T2" s="19" t="s">
        <v>30</v>
      </c>
      <c r="U2" s="19" t="s">
        <v>36</v>
      </c>
      <c r="V2" s="21">
        <v>13739</v>
      </c>
      <c r="W2" s="19" t="s">
        <v>31</v>
      </c>
      <c r="X2" s="19" t="s">
        <v>2184</v>
      </c>
      <c r="Y2" s="19" t="s">
        <v>33</v>
      </c>
      <c r="Z2" s="19">
        <v>47</v>
      </c>
    </row>
    <row r="3" spans="1:26" x14ac:dyDescent="0.3">
      <c r="A3" s="56" t="s">
        <v>2183</v>
      </c>
      <c r="B3" s="19" t="s">
        <v>2185</v>
      </c>
      <c r="C3" s="19" t="s">
        <v>2186</v>
      </c>
      <c r="D3" s="20">
        <v>45366</v>
      </c>
      <c r="E3" s="21">
        <v>239900</v>
      </c>
      <c r="F3" s="19" t="s">
        <v>27</v>
      </c>
      <c r="G3" s="19" t="s">
        <v>28</v>
      </c>
      <c r="H3" s="21">
        <v>239900</v>
      </c>
      <c r="I3" s="21">
        <v>79000</v>
      </c>
      <c r="J3" s="22">
        <f t="shared" si="0"/>
        <v>32.930387661525636</v>
      </c>
      <c r="K3" s="21">
        <v>205246</v>
      </c>
      <c r="L3" s="21">
        <v>12081</v>
      </c>
      <c r="M3" s="21">
        <f t="shared" si="1"/>
        <v>227819</v>
      </c>
      <c r="N3" s="21">
        <v>116015</v>
      </c>
      <c r="O3" s="23">
        <f t="shared" si="2"/>
        <v>1.9637029694436063</v>
      </c>
      <c r="P3" s="24">
        <v>1243</v>
      </c>
      <c r="Q3" s="25">
        <f t="shared" si="3"/>
        <v>183.28157683024941</v>
      </c>
      <c r="R3" s="26" t="s">
        <v>2183</v>
      </c>
      <c r="S3" s="27">
        <f>ABS(O11-O3)*100</f>
        <v>16.840329448025159</v>
      </c>
      <c r="T3" s="19" t="s">
        <v>30</v>
      </c>
      <c r="U3" s="19" t="s">
        <v>36</v>
      </c>
      <c r="V3" s="21">
        <v>11993</v>
      </c>
      <c r="W3" s="19" t="s">
        <v>31</v>
      </c>
      <c r="X3" s="19" t="s">
        <v>2184</v>
      </c>
      <c r="Y3" s="19" t="s">
        <v>33</v>
      </c>
      <c r="Z3" s="19">
        <v>49</v>
      </c>
    </row>
    <row r="4" spans="1:26" x14ac:dyDescent="0.3">
      <c r="A4" s="55" t="s">
        <v>2183</v>
      </c>
      <c r="B4" s="10" t="s">
        <v>2187</v>
      </c>
      <c r="C4" s="10" t="s">
        <v>2188</v>
      </c>
      <c r="D4" s="11">
        <v>45429</v>
      </c>
      <c r="E4" s="12">
        <v>185000</v>
      </c>
      <c r="F4" s="10" t="s">
        <v>27</v>
      </c>
      <c r="G4" s="10" t="s">
        <v>28</v>
      </c>
      <c r="H4" s="12">
        <v>185000</v>
      </c>
      <c r="I4" s="12">
        <v>83000</v>
      </c>
      <c r="J4" s="13">
        <f t="shared" si="0"/>
        <v>44.86486486486487</v>
      </c>
      <c r="K4" s="12">
        <v>189062</v>
      </c>
      <c r="L4" s="12">
        <v>11993</v>
      </c>
      <c r="M4" s="12">
        <f t="shared" si="1"/>
        <v>173007</v>
      </c>
      <c r="N4" s="12">
        <v>106347</v>
      </c>
      <c r="O4" s="14">
        <f t="shared" si="2"/>
        <v>1.6268159891675364</v>
      </c>
      <c r="P4" s="15">
        <v>1075</v>
      </c>
      <c r="Q4" s="16">
        <f t="shared" si="3"/>
        <v>160.93674418604652</v>
      </c>
      <c r="R4" s="17" t="s">
        <v>2183</v>
      </c>
      <c r="S4" s="18">
        <f>ABS(O11-O4)*100</f>
        <v>16.84836857958183</v>
      </c>
      <c r="T4" s="10" t="s">
        <v>30</v>
      </c>
      <c r="U4" s="10" t="s">
        <v>36</v>
      </c>
      <c r="V4" s="12">
        <v>11993</v>
      </c>
      <c r="W4" s="10" t="s">
        <v>31</v>
      </c>
      <c r="X4" s="10" t="s">
        <v>2184</v>
      </c>
      <c r="Y4" s="10" t="s">
        <v>33</v>
      </c>
      <c r="Z4" s="10">
        <v>49</v>
      </c>
    </row>
    <row r="5" spans="1:26" x14ac:dyDescent="0.3">
      <c r="A5" s="55" t="s">
        <v>2183</v>
      </c>
      <c r="B5" s="10" t="s">
        <v>2189</v>
      </c>
      <c r="C5" s="10" t="s">
        <v>2190</v>
      </c>
      <c r="D5" s="11">
        <v>45071</v>
      </c>
      <c r="E5" s="12">
        <v>168000</v>
      </c>
      <c r="F5" s="10" t="s">
        <v>27</v>
      </c>
      <c r="G5" s="10" t="s">
        <v>28</v>
      </c>
      <c r="H5" s="12">
        <v>168000</v>
      </c>
      <c r="I5" s="12">
        <v>60000</v>
      </c>
      <c r="J5" s="13">
        <f t="shared" si="0"/>
        <v>35.714285714285715</v>
      </c>
      <c r="K5" s="12">
        <v>167197</v>
      </c>
      <c r="L5" s="12">
        <v>12703</v>
      </c>
      <c r="M5" s="12">
        <f t="shared" si="1"/>
        <v>155297</v>
      </c>
      <c r="N5" s="12">
        <v>92789</v>
      </c>
      <c r="O5" s="14">
        <f t="shared" si="2"/>
        <v>1.6736574378428477</v>
      </c>
      <c r="P5" s="15">
        <v>1254</v>
      </c>
      <c r="Q5" s="16">
        <f t="shared" si="3"/>
        <v>123.84130781499202</v>
      </c>
      <c r="R5" s="17" t="s">
        <v>2183</v>
      </c>
      <c r="S5" s="18">
        <f>ABS(O11-O5)*100</f>
        <v>12.164223712050703</v>
      </c>
      <c r="T5" s="10" t="s">
        <v>30</v>
      </c>
      <c r="U5" s="10" t="s">
        <v>36</v>
      </c>
      <c r="V5" s="12">
        <v>12703</v>
      </c>
      <c r="W5" s="10" t="s">
        <v>31</v>
      </c>
      <c r="X5" s="10" t="s">
        <v>2184</v>
      </c>
      <c r="Y5" s="10" t="s">
        <v>33</v>
      </c>
      <c r="Z5" s="10">
        <v>45</v>
      </c>
    </row>
    <row r="6" spans="1:26" x14ac:dyDescent="0.3">
      <c r="A6" s="56" t="s">
        <v>2183</v>
      </c>
      <c r="B6" s="19" t="s">
        <v>2191</v>
      </c>
      <c r="C6" s="19" t="s">
        <v>2192</v>
      </c>
      <c r="D6" s="20">
        <v>45358</v>
      </c>
      <c r="E6" s="21">
        <v>144000</v>
      </c>
      <c r="F6" s="19" t="s">
        <v>27</v>
      </c>
      <c r="G6" s="19" t="s">
        <v>28</v>
      </c>
      <c r="H6" s="21">
        <v>144000</v>
      </c>
      <c r="I6" s="21">
        <v>55900</v>
      </c>
      <c r="J6" s="22">
        <f t="shared" si="0"/>
        <v>38.819444444444443</v>
      </c>
      <c r="K6" s="21">
        <v>149613</v>
      </c>
      <c r="L6" s="21">
        <v>10569</v>
      </c>
      <c r="M6" s="21">
        <f t="shared" si="1"/>
        <v>133431</v>
      </c>
      <c r="N6" s="21">
        <v>83509</v>
      </c>
      <c r="O6" s="23">
        <f t="shared" si="2"/>
        <v>1.5978038295273562</v>
      </c>
      <c r="P6" s="24">
        <v>1008</v>
      </c>
      <c r="Q6" s="25">
        <f t="shared" si="3"/>
        <v>132.3720238095238</v>
      </c>
      <c r="R6" s="26" t="s">
        <v>2183</v>
      </c>
      <c r="S6" s="27">
        <f>ABS(O11-O6)*100</f>
        <v>19.749584543599852</v>
      </c>
      <c r="T6" s="19" t="s">
        <v>30</v>
      </c>
      <c r="U6" s="19" t="s">
        <v>36</v>
      </c>
      <c r="V6" s="21">
        <v>10569</v>
      </c>
      <c r="W6" s="19" t="s">
        <v>31</v>
      </c>
      <c r="X6" s="19" t="s">
        <v>2184</v>
      </c>
      <c r="Y6" s="19" t="s">
        <v>33</v>
      </c>
      <c r="Z6" s="19">
        <v>50</v>
      </c>
    </row>
    <row r="7" spans="1:26" x14ac:dyDescent="0.3">
      <c r="A7" s="56" t="s">
        <v>2183</v>
      </c>
      <c r="B7" s="19" t="s">
        <v>2193</v>
      </c>
      <c r="C7" s="19" t="s">
        <v>2194</v>
      </c>
      <c r="D7" s="20">
        <v>45100</v>
      </c>
      <c r="E7" s="21">
        <v>230000</v>
      </c>
      <c r="F7" s="19" t="s">
        <v>27</v>
      </c>
      <c r="G7" s="19" t="s">
        <v>28</v>
      </c>
      <c r="H7" s="21">
        <v>230000</v>
      </c>
      <c r="I7" s="21">
        <v>85000</v>
      </c>
      <c r="J7" s="22">
        <f t="shared" si="0"/>
        <v>36.95652173913043</v>
      </c>
      <c r="K7" s="21">
        <v>219602</v>
      </c>
      <c r="L7" s="21">
        <v>13180</v>
      </c>
      <c r="M7" s="21">
        <f t="shared" si="1"/>
        <v>216820</v>
      </c>
      <c r="N7" s="21">
        <v>123977</v>
      </c>
      <c r="O7" s="23">
        <f t="shared" si="2"/>
        <v>1.7488727747888722</v>
      </c>
      <c r="P7" s="24">
        <v>1381</v>
      </c>
      <c r="Q7" s="25">
        <f t="shared" si="3"/>
        <v>157.00217233888486</v>
      </c>
      <c r="R7" s="26" t="s">
        <v>2183</v>
      </c>
      <c r="S7" s="27">
        <f>ABS(O11-O7)*100</f>
        <v>4.6426900174482588</v>
      </c>
      <c r="T7" s="19" t="s">
        <v>30</v>
      </c>
      <c r="U7" s="19" t="s">
        <v>36</v>
      </c>
      <c r="V7" s="21">
        <v>13180</v>
      </c>
      <c r="W7" s="19" t="s">
        <v>31</v>
      </c>
      <c r="X7" s="19" t="s">
        <v>2184</v>
      </c>
      <c r="Y7" s="19" t="s">
        <v>33</v>
      </c>
      <c r="Z7" s="19">
        <v>49</v>
      </c>
    </row>
    <row r="8" spans="1:26" ht="15" thickBot="1" x14ac:dyDescent="0.35">
      <c r="A8" s="55" t="s">
        <v>2183</v>
      </c>
      <c r="B8" s="10" t="s">
        <v>2195</v>
      </c>
      <c r="C8" s="10" t="s">
        <v>2196</v>
      </c>
      <c r="D8" s="11">
        <v>45457</v>
      </c>
      <c r="E8" s="12">
        <v>155000</v>
      </c>
      <c r="F8" s="10" t="s">
        <v>27</v>
      </c>
      <c r="G8" s="10" t="s">
        <v>28</v>
      </c>
      <c r="H8" s="12">
        <v>155000</v>
      </c>
      <c r="I8" s="12">
        <v>59400</v>
      </c>
      <c r="J8" s="13">
        <f t="shared" si="0"/>
        <v>38.322580645161288</v>
      </c>
      <c r="K8" s="12">
        <v>144373</v>
      </c>
      <c r="L8" s="12">
        <v>19694</v>
      </c>
      <c r="M8" s="12">
        <f t="shared" si="1"/>
        <v>135306</v>
      </c>
      <c r="N8" s="12">
        <v>69848</v>
      </c>
      <c r="O8" s="14">
        <f t="shared" si="2"/>
        <v>1.9371492383461231</v>
      </c>
      <c r="P8" s="15">
        <v>1104</v>
      </c>
      <c r="Q8" s="16">
        <f t="shared" si="3"/>
        <v>122.55978260869566</v>
      </c>
      <c r="R8" s="17" t="s">
        <v>2183</v>
      </c>
      <c r="S8" s="18">
        <f>ABS(O11-O8)*100</f>
        <v>14.184956338276834</v>
      </c>
      <c r="T8" s="10" t="s">
        <v>30</v>
      </c>
      <c r="U8" s="10" t="s">
        <v>36</v>
      </c>
      <c r="V8" s="12">
        <v>19694</v>
      </c>
      <c r="W8" s="10" t="s">
        <v>31</v>
      </c>
      <c r="X8" s="10" t="s">
        <v>2184</v>
      </c>
      <c r="Y8" s="10" t="s">
        <v>33</v>
      </c>
      <c r="Z8" s="10">
        <v>45</v>
      </c>
    </row>
    <row r="9" spans="1:26" ht="15" thickTop="1" x14ac:dyDescent="0.3">
      <c r="A9" s="57"/>
      <c r="B9" s="37"/>
      <c r="C9" s="37"/>
      <c r="D9" s="38" t="s">
        <v>2766</v>
      </c>
      <c r="E9" s="39">
        <f>+SUM(E2:E8)</f>
        <v>1381900</v>
      </c>
      <c r="F9" s="37"/>
      <c r="G9" s="37"/>
      <c r="H9" s="39">
        <f>+SUM(H2:H8)</f>
        <v>1381900</v>
      </c>
      <c r="I9" s="39">
        <f>+SUM(I2:I8)</f>
        <v>517600</v>
      </c>
      <c r="J9" s="40"/>
      <c r="K9" s="39">
        <f>+SUM(K2:K8)</f>
        <v>1291907</v>
      </c>
      <c r="L9" s="39"/>
      <c r="M9" s="39">
        <f>+SUM(M2:M8)</f>
        <v>1287941</v>
      </c>
      <c r="N9" s="39">
        <f>+SUM(N2:N8)</f>
        <v>714451</v>
      </c>
      <c r="O9" s="41"/>
      <c r="P9" s="42"/>
      <c r="Q9" s="43">
        <f>AVERAGE(Q2:Q8)</f>
        <v>151.18776994719866</v>
      </c>
      <c r="R9" s="44"/>
      <c r="S9" s="45">
        <f>ABS(O11-O10)*100</f>
        <v>0.74005801976009256</v>
      </c>
      <c r="T9" s="37"/>
      <c r="U9" s="37"/>
      <c r="V9" s="39"/>
      <c r="W9" s="37"/>
      <c r="X9" s="37"/>
      <c r="Y9" s="37"/>
      <c r="Z9" s="37"/>
    </row>
    <row r="10" spans="1:26" x14ac:dyDescent="0.3">
      <c r="A10" s="58"/>
      <c r="B10" s="28"/>
      <c r="C10" s="28"/>
      <c r="D10" s="29"/>
      <c r="E10" s="30"/>
      <c r="F10" s="28"/>
      <c r="G10" s="28"/>
      <c r="H10" s="30"/>
      <c r="I10" s="30" t="s">
        <v>2767</v>
      </c>
      <c r="J10" s="31">
        <f>I9/H9*100</f>
        <v>37.455676966495403</v>
      </c>
      <c r="K10" s="30"/>
      <c r="L10" s="30"/>
      <c r="M10" s="30"/>
      <c r="N10" s="30" t="s">
        <v>2769</v>
      </c>
      <c r="O10" s="32">
        <f>M9/N9</f>
        <v>1.8027002551609557</v>
      </c>
      <c r="P10" s="33"/>
      <c r="Q10" s="34" t="s">
        <v>2771</v>
      </c>
      <c r="R10" s="35">
        <f>STDEV(O2:O8)</f>
        <v>0.17459915299033907</v>
      </c>
      <c r="S10" s="36"/>
      <c r="T10" s="28"/>
      <c r="U10" s="28"/>
      <c r="V10" s="30"/>
      <c r="W10" s="28"/>
      <c r="X10" s="28"/>
      <c r="Y10" s="28"/>
      <c r="Z10" s="28"/>
    </row>
    <row r="11" spans="1:26" x14ac:dyDescent="0.3">
      <c r="A11" s="59"/>
      <c r="B11" s="46"/>
      <c r="C11" s="46"/>
      <c r="D11" s="47"/>
      <c r="E11" s="48"/>
      <c r="F11" s="46"/>
      <c r="G11" s="46"/>
      <c r="H11" s="48"/>
      <c r="I11" s="48" t="s">
        <v>2768</v>
      </c>
      <c r="J11" s="49">
        <f>STDEV(J2:J8)</f>
        <v>3.6809599851828207</v>
      </c>
      <c r="K11" s="48"/>
      <c r="L11" s="48"/>
      <c r="M11" s="48"/>
      <c r="N11" s="48" t="s">
        <v>2770</v>
      </c>
      <c r="O11" s="50">
        <f>AVERAGE(O2:O8)</f>
        <v>1.7952996749633547</v>
      </c>
      <c r="P11" s="51"/>
      <c r="Q11" s="52" t="s">
        <v>2772</v>
      </c>
      <c r="R11" s="54">
        <f>AVERAGE(S2:S8)</f>
        <v>15.258533386480197</v>
      </c>
      <c r="S11" s="53" t="s">
        <v>2773</v>
      </c>
      <c r="T11" s="46">
        <f>+(R11/O11)</f>
        <v>8.4991567699089856</v>
      </c>
      <c r="U11" s="46"/>
      <c r="V11" s="48"/>
      <c r="W11" s="46"/>
      <c r="X11" s="46"/>
      <c r="Y11" s="46"/>
      <c r="Z11" s="46"/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4392-D826-4F07-999D-E28F07CBA23C}">
  <dimension ref="A1:Z7"/>
  <sheetViews>
    <sheetView zoomScaleNormal="100" workbookViewId="0">
      <selection activeCell="Q12" sqref="Q12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2175</v>
      </c>
      <c r="B2" s="19" t="s">
        <v>2173</v>
      </c>
      <c r="C2" s="19" t="s">
        <v>2174</v>
      </c>
      <c r="D2" s="20">
        <v>45721</v>
      </c>
      <c r="E2" s="21">
        <v>139000</v>
      </c>
      <c r="F2" s="19" t="s">
        <v>27</v>
      </c>
      <c r="G2" s="19" t="s">
        <v>28</v>
      </c>
      <c r="H2" s="21">
        <v>139000</v>
      </c>
      <c r="I2" s="21">
        <v>88400</v>
      </c>
      <c r="J2" s="22">
        <f t="shared" ref="J2:J4" si="0">I2/H2*100</f>
        <v>63.597122302158269</v>
      </c>
      <c r="K2" s="21">
        <v>191899</v>
      </c>
      <c r="L2" s="21">
        <v>19887</v>
      </c>
      <c r="M2" s="21">
        <f t="shared" ref="M2:M4" si="1">H2-L2</f>
        <v>119113</v>
      </c>
      <c r="N2" s="21">
        <v>87761</v>
      </c>
      <c r="O2" s="23">
        <f t="shared" ref="O2:O4" si="2">M2/N2</f>
        <v>1.3572429666936339</v>
      </c>
      <c r="P2" s="24">
        <v>998</v>
      </c>
      <c r="Q2" s="25">
        <f t="shared" ref="Q2:Q4" si="3">M2/P2</f>
        <v>119.35170340681363</v>
      </c>
      <c r="R2" s="26" t="s">
        <v>2175</v>
      </c>
      <c r="S2" s="27">
        <f>ABS(O7-O2)*100</f>
        <v>21.103796048603197</v>
      </c>
      <c r="T2" s="19" t="s">
        <v>30</v>
      </c>
      <c r="U2" s="19" t="s">
        <v>31</v>
      </c>
      <c r="V2" s="21">
        <v>18169</v>
      </c>
      <c r="W2" s="19" t="s">
        <v>31</v>
      </c>
      <c r="X2" s="19" t="s">
        <v>2176</v>
      </c>
      <c r="Y2" s="19" t="s">
        <v>33</v>
      </c>
      <c r="Z2" s="19">
        <v>45</v>
      </c>
    </row>
    <row r="3" spans="1:26" x14ac:dyDescent="0.3">
      <c r="A3" s="55" t="s">
        <v>2175</v>
      </c>
      <c r="B3" s="10" t="s">
        <v>2177</v>
      </c>
      <c r="C3" s="10" t="s">
        <v>2178</v>
      </c>
      <c r="D3" s="11">
        <v>45653</v>
      </c>
      <c r="E3" s="12">
        <v>130000</v>
      </c>
      <c r="F3" s="10" t="s">
        <v>27</v>
      </c>
      <c r="G3" s="10" t="s">
        <v>28</v>
      </c>
      <c r="H3" s="12">
        <v>130000</v>
      </c>
      <c r="I3" s="12">
        <v>61100</v>
      </c>
      <c r="J3" s="13">
        <f t="shared" si="0"/>
        <v>47</v>
      </c>
      <c r="K3" s="12">
        <v>134611</v>
      </c>
      <c r="L3" s="12">
        <v>11057</v>
      </c>
      <c r="M3" s="12">
        <f t="shared" si="1"/>
        <v>118943</v>
      </c>
      <c r="N3" s="12">
        <v>63037</v>
      </c>
      <c r="O3" s="14">
        <f t="shared" si="2"/>
        <v>1.8868759617367579</v>
      </c>
      <c r="P3" s="15">
        <v>916</v>
      </c>
      <c r="Q3" s="16">
        <f t="shared" si="3"/>
        <v>129.8504366812227</v>
      </c>
      <c r="R3" s="17" t="s">
        <v>2175</v>
      </c>
      <c r="S3" s="18">
        <f>ABS(O7-O3)*100</f>
        <v>31.859503455709202</v>
      </c>
      <c r="T3" s="10" t="s">
        <v>30</v>
      </c>
      <c r="U3" s="10" t="s">
        <v>31</v>
      </c>
      <c r="V3" s="12">
        <v>11057</v>
      </c>
      <c r="W3" s="10" t="s">
        <v>31</v>
      </c>
      <c r="X3" s="10" t="s">
        <v>2176</v>
      </c>
      <c r="Y3" s="10" t="s">
        <v>33</v>
      </c>
      <c r="Z3" s="10">
        <v>38</v>
      </c>
    </row>
    <row r="4" spans="1:26" ht="15" thickBot="1" x14ac:dyDescent="0.35">
      <c r="A4" s="55" t="s">
        <v>2175</v>
      </c>
      <c r="B4" s="10" t="s">
        <v>2179</v>
      </c>
      <c r="C4" s="10" t="s">
        <v>2180</v>
      </c>
      <c r="D4" s="11">
        <v>45667</v>
      </c>
      <c r="E4" s="12">
        <v>116000</v>
      </c>
      <c r="F4" s="10" t="s">
        <v>27</v>
      </c>
      <c r="G4" s="10" t="s">
        <v>28</v>
      </c>
      <c r="H4" s="12">
        <v>116000</v>
      </c>
      <c r="I4" s="12">
        <v>67100</v>
      </c>
      <c r="J4" s="13">
        <f t="shared" si="0"/>
        <v>57.84482758620689</v>
      </c>
      <c r="K4" s="12">
        <v>151786</v>
      </c>
      <c r="L4" s="12">
        <v>11307</v>
      </c>
      <c r="M4" s="12">
        <f t="shared" si="1"/>
        <v>104693</v>
      </c>
      <c r="N4" s="12">
        <v>71672</v>
      </c>
      <c r="O4" s="14">
        <f t="shared" si="2"/>
        <v>1.460723853108606</v>
      </c>
      <c r="P4" s="15">
        <v>1072</v>
      </c>
      <c r="Q4" s="16">
        <f t="shared" si="3"/>
        <v>97.661380597014926</v>
      </c>
      <c r="R4" s="17" t="s">
        <v>2175</v>
      </c>
      <c r="S4" s="18">
        <f>ABS(O7-O4)*100</f>
        <v>10.755707407105985</v>
      </c>
      <c r="T4" s="10" t="s">
        <v>30</v>
      </c>
      <c r="U4" s="10" t="s">
        <v>31</v>
      </c>
      <c r="V4" s="12">
        <v>11307</v>
      </c>
      <c r="W4" s="10" t="s">
        <v>31</v>
      </c>
      <c r="X4" s="10" t="s">
        <v>2176</v>
      </c>
      <c r="Y4" s="10" t="s">
        <v>33</v>
      </c>
      <c r="Z4" s="10">
        <v>41</v>
      </c>
    </row>
    <row r="5" spans="1:26" ht="15" thickTop="1" x14ac:dyDescent="0.3">
      <c r="A5" s="57"/>
      <c r="B5" s="37"/>
      <c r="C5" s="37"/>
      <c r="D5" s="38" t="s">
        <v>2766</v>
      </c>
      <c r="E5" s="39">
        <f>+SUM(E2:E4)</f>
        <v>385000</v>
      </c>
      <c r="F5" s="37"/>
      <c r="G5" s="37"/>
      <c r="H5" s="39">
        <f>+SUM(H2:H4)</f>
        <v>385000</v>
      </c>
      <c r="I5" s="39">
        <f>+SUM(I2:I4)</f>
        <v>216600</v>
      </c>
      <c r="J5" s="40"/>
      <c r="K5" s="39">
        <f>+SUM(K2:K4)</f>
        <v>478296</v>
      </c>
      <c r="L5" s="39"/>
      <c r="M5" s="39">
        <f>+SUM(M2:M4)</f>
        <v>342749</v>
      </c>
      <c r="N5" s="39">
        <f>+SUM(N2:N4)</f>
        <v>222470</v>
      </c>
      <c r="O5" s="41"/>
      <c r="P5" s="42"/>
      <c r="Q5" s="43">
        <f>AVERAGE(Q2:Q4)</f>
        <v>115.62117356168376</v>
      </c>
      <c r="R5" s="44"/>
      <c r="S5" s="45">
        <f>ABS(O7-O6)*100</f>
        <v>2.7628254909247252</v>
      </c>
      <c r="T5" s="37"/>
      <c r="U5" s="37"/>
      <c r="V5" s="39"/>
      <c r="W5" s="37"/>
      <c r="X5" s="37"/>
      <c r="Y5" s="37"/>
      <c r="Z5" s="37"/>
    </row>
    <row r="6" spans="1:26" x14ac:dyDescent="0.3">
      <c r="A6" s="58"/>
      <c r="B6" s="28"/>
      <c r="C6" s="28"/>
      <c r="D6" s="29"/>
      <c r="E6" s="30"/>
      <c r="F6" s="28"/>
      <c r="G6" s="28"/>
      <c r="H6" s="30"/>
      <c r="I6" s="30" t="s">
        <v>2767</v>
      </c>
      <c r="J6" s="31">
        <f>I5/H5*100</f>
        <v>56.259740259740262</v>
      </c>
      <c r="K6" s="30"/>
      <c r="L6" s="30"/>
      <c r="M6" s="30"/>
      <c r="N6" s="30" t="s">
        <v>2769</v>
      </c>
      <c r="O6" s="32">
        <f>M5/N5</f>
        <v>1.5406526722704186</v>
      </c>
      <c r="P6" s="33"/>
      <c r="Q6" s="34" t="s">
        <v>2771</v>
      </c>
      <c r="R6" s="35">
        <f>STDEV(O2:O4)</f>
        <v>0.28072080524363191</v>
      </c>
      <c r="S6" s="36"/>
      <c r="T6" s="28"/>
      <c r="U6" s="28"/>
      <c r="V6" s="30"/>
      <c r="W6" s="28"/>
      <c r="X6" s="28"/>
      <c r="Y6" s="28"/>
      <c r="Z6" s="28"/>
    </row>
    <row r="7" spans="1:26" x14ac:dyDescent="0.3">
      <c r="A7" s="59"/>
      <c r="B7" s="46"/>
      <c r="C7" s="46"/>
      <c r="D7" s="47"/>
      <c r="E7" s="48"/>
      <c r="F7" s="46"/>
      <c r="G7" s="46"/>
      <c r="H7" s="48"/>
      <c r="I7" s="48" t="s">
        <v>2768</v>
      </c>
      <c r="J7" s="49">
        <f>STDEV(J2:J4)</f>
        <v>8.4277680772799215</v>
      </c>
      <c r="K7" s="48"/>
      <c r="L7" s="48"/>
      <c r="M7" s="48"/>
      <c r="N7" s="48" t="s">
        <v>2770</v>
      </c>
      <c r="O7" s="50">
        <f>AVERAGE(O2:O4)</f>
        <v>1.5682809271796658</v>
      </c>
      <c r="P7" s="51"/>
      <c r="Q7" s="52" t="s">
        <v>2772</v>
      </c>
      <c r="R7" s="54">
        <f>AVERAGE(S2:S4)</f>
        <v>21.239668970472795</v>
      </c>
      <c r="S7" s="53" t="s">
        <v>2773</v>
      </c>
      <c r="T7" s="46">
        <f>+(R7/O7)</f>
        <v>13.543280800251377</v>
      </c>
      <c r="U7" s="46"/>
      <c r="V7" s="48"/>
      <c r="W7" s="46"/>
      <c r="X7" s="46"/>
      <c r="Y7" s="46"/>
      <c r="Z7" s="46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46E9A-C49F-44C8-9F85-300837837580}">
  <dimension ref="A1:Z11"/>
  <sheetViews>
    <sheetView zoomScaleNormal="100" workbookViewId="0">
      <selection activeCell="A11" sqref="A1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24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2308</v>
      </c>
      <c r="B2" s="10" t="s">
        <v>2306</v>
      </c>
      <c r="C2" s="10" t="s">
        <v>2307</v>
      </c>
      <c r="D2" s="11">
        <v>45401</v>
      </c>
      <c r="E2" s="12">
        <v>156000</v>
      </c>
      <c r="F2" s="10" t="s">
        <v>27</v>
      </c>
      <c r="G2" s="10" t="s">
        <v>28</v>
      </c>
      <c r="H2" s="12">
        <v>156000</v>
      </c>
      <c r="I2" s="12">
        <v>60500</v>
      </c>
      <c r="J2" s="13">
        <f t="shared" ref="J2:J4" si="0">I2/H2*100</f>
        <v>38.782051282051285</v>
      </c>
      <c r="K2" s="12">
        <v>145601</v>
      </c>
      <c r="L2" s="12">
        <v>13442</v>
      </c>
      <c r="M2" s="12">
        <f t="shared" ref="M2:M4" si="1">H2-L2</f>
        <v>142558</v>
      </c>
      <c r="N2" s="12">
        <v>76613</v>
      </c>
      <c r="O2" s="14">
        <f t="shared" ref="O2:O4" si="2">M2/N2</f>
        <v>1.8607547022045867</v>
      </c>
      <c r="P2" s="15">
        <v>996</v>
      </c>
      <c r="Q2" s="16">
        <f t="shared" ref="Q2:Q4" si="3">M2/P2</f>
        <v>143.13052208835342</v>
      </c>
      <c r="R2" s="17" t="s">
        <v>2308</v>
      </c>
      <c r="S2" s="18">
        <f>ABS(O7-O2)*100</f>
        <v>0.69348195102678645</v>
      </c>
      <c r="T2" s="10" t="s">
        <v>43</v>
      </c>
      <c r="U2" s="10" t="s">
        <v>36</v>
      </c>
      <c r="V2" s="12">
        <v>13442</v>
      </c>
      <c r="W2" s="10" t="s">
        <v>31</v>
      </c>
      <c r="X2" s="10" t="s">
        <v>2309</v>
      </c>
      <c r="Y2" s="10" t="s">
        <v>33</v>
      </c>
      <c r="Z2" s="10">
        <v>45</v>
      </c>
    </row>
    <row r="3" spans="1:26" x14ac:dyDescent="0.3">
      <c r="A3" s="56" t="s">
        <v>2308</v>
      </c>
      <c r="B3" s="19" t="s">
        <v>2310</v>
      </c>
      <c r="C3" s="19" t="s">
        <v>2311</v>
      </c>
      <c r="D3" s="20">
        <v>45056</v>
      </c>
      <c r="E3" s="21">
        <v>221000</v>
      </c>
      <c r="F3" s="19" t="s">
        <v>27</v>
      </c>
      <c r="G3" s="19" t="s">
        <v>55</v>
      </c>
      <c r="H3" s="21">
        <v>221000</v>
      </c>
      <c r="I3" s="21">
        <v>77300</v>
      </c>
      <c r="J3" s="22">
        <f t="shared" si="0"/>
        <v>34.977375565610856</v>
      </c>
      <c r="K3" s="21">
        <v>200656</v>
      </c>
      <c r="L3" s="21">
        <v>26400</v>
      </c>
      <c r="M3" s="21">
        <f t="shared" si="1"/>
        <v>194600</v>
      </c>
      <c r="N3" s="21">
        <v>101017</v>
      </c>
      <c r="O3" s="23">
        <f t="shared" si="2"/>
        <v>1.9264084263044834</v>
      </c>
      <c r="P3" s="24">
        <v>1060</v>
      </c>
      <c r="Q3" s="25">
        <f t="shared" si="3"/>
        <v>183.58490566037736</v>
      </c>
      <c r="R3" s="26" t="s">
        <v>2308</v>
      </c>
      <c r="S3" s="27">
        <f>ABS(O7-O3)*100</f>
        <v>7.2588543610164535</v>
      </c>
      <c r="T3" s="19" t="s">
        <v>30</v>
      </c>
      <c r="U3" s="19" t="s">
        <v>36</v>
      </c>
      <c r="V3" s="21">
        <v>24392</v>
      </c>
      <c r="W3" s="19" t="s">
        <v>2312</v>
      </c>
      <c r="X3" s="19" t="s">
        <v>2309</v>
      </c>
      <c r="Y3" s="19" t="s">
        <v>33</v>
      </c>
      <c r="Z3" s="19">
        <v>48</v>
      </c>
    </row>
    <row r="4" spans="1:26" ht="15" thickBot="1" x14ac:dyDescent="0.35">
      <c r="A4" s="56" t="s">
        <v>2308</v>
      </c>
      <c r="B4" s="19" t="s">
        <v>2313</v>
      </c>
      <c r="C4" s="19" t="s">
        <v>2314</v>
      </c>
      <c r="D4" s="20">
        <v>45061</v>
      </c>
      <c r="E4" s="21">
        <v>205000</v>
      </c>
      <c r="F4" s="19" t="s">
        <v>27</v>
      </c>
      <c r="G4" s="19" t="s">
        <v>28</v>
      </c>
      <c r="H4" s="21">
        <v>205000</v>
      </c>
      <c r="I4" s="21">
        <v>73800</v>
      </c>
      <c r="J4" s="22">
        <f t="shared" si="0"/>
        <v>36</v>
      </c>
      <c r="K4" s="21">
        <v>199734</v>
      </c>
      <c r="L4" s="21">
        <v>15459</v>
      </c>
      <c r="M4" s="21">
        <f t="shared" si="1"/>
        <v>189541</v>
      </c>
      <c r="N4" s="21">
        <v>106826</v>
      </c>
      <c r="O4" s="23">
        <f t="shared" si="2"/>
        <v>1.7742965195738865</v>
      </c>
      <c r="P4" s="24">
        <v>1440</v>
      </c>
      <c r="Q4" s="25">
        <f t="shared" si="3"/>
        <v>131.62569444444443</v>
      </c>
      <c r="R4" s="26" t="s">
        <v>2308</v>
      </c>
      <c r="S4" s="27">
        <f>ABS(O7-O4)*100</f>
        <v>7.95233631204324</v>
      </c>
      <c r="T4" s="19" t="s">
        <v>30</v>
      </c>
      <c r="U4" s="19" t="s">
        <v>36</v>
      </c>
      <c r="V4" s="21">
        <v>13088</v>
      </c>
      <c r="W4" s="19" t="s">
        <v>31</v>
      </c>
      <c r="X4" s="19" t="s">
        <v>2309</v>
      </c>
      <c r="Y4" s="19" t="s">
        <v>33</v>
      </c>
      <c r="Z4" s="19">
        <v>45</v>
      </c>
    </row>
    <row r="5" spans="1:26" ht="15" thickTop="1" x14ac:dyDescent="0.3">
      <c r="A5" s="57"/>
      <c r="B5" s="37"/>
      <c r="C5" s="37"/>
      <c r="D5" s="38" t="s">
        <v>2766</v>
      </c>
      <c r="E5" s="39">
        <f>+SUM(E2:E4)</f>
        <v>582000</v>
      </c>
      <c r="F5" s="37"/>
      <c r="G5" s="37"/>
      <c r="H5" s="39">
        <f>+SUM(H2:H4)</f>
        <v>582000</v>
      </c>
      <c r="I5" s="39">
        <f>+SUM(I2:I4)</f>
        <v>211600</v>
      </c>
      <c r="J5" s="40"/>
      <c r="K5" s="39">
        <f>+SUM(K2:K4)</f>
        <v>545991</v>
      </c>
      <c r="L5" s="39"/>
      <c r="M5" s="39">
        <f>+SUM(M2:M4)</f>
        <v>526699</v>
      </c>
      <c r="N5" s="39">
        <f>+SUM(N2:N4)</f>
        <v>284456</v>
      </c>
      <c r="O5" s="41"/>
      <c r="P5" s="42"/>
      <c r="Q5" s="43">
        <f>AVERAGE(Q2:Q4)</f>
        <v>152.78037406439174</v>
      </c>
      <c r="R5" s="44"/>
      <c r="S5" s="45">
        <f>ABS(O7-O6)*100</f>
        <v>0.22189321079364444</v>
      </c>
      <c r="T5" s="37"/>
      <c r="U5" s="37"/>
      <c r="V5" s="39"/>
      <c r="W5" s="37"/>
      <c r="X5" s="37"/>
      <c r="Y5" s="37"/>
      <c r="Z5" s="37"/>
    </row>
    <row r="6" spans="1:26" x14ac:dyDescent="0.3">
      <c r="A6" s="58"/>
      <c r="B6" s="28"/>
      <c r="C6" s="28"/>
      <c r="D6" s="29"/>
      <c r="E6" s="30"/>
      <c r="F6" s="28"/>
      <c r="G6" s="28"/>
      <c r="H6" s="30"/>
      <c r="I6" s="30" t="s">
        <v>2767</v>
      </c>
      <c r="J6" s="31">
        <f>I5/H5*100</f>
        <v>36.357388316151201</v>
      </c>
      <c r="K6" s="30"/>
      <c r="L6" s="30"/>
      <c r="M6" s="30"/>
      <c r="N6" s="30" t="s">
        <v>2769</v>
      </c>
      <c r="O6" s="32">
        <f>M5/N5</f>
        <v>1.8516009505863824</v>
      </c>
      <c r="P6" s="33"/>
      <c r="Q6" s="34" t="s">
        <v>2771</v>
      </c>
      <c r="R6" s="35">
        <f>STDEV(O2:O4)</f>
        <v>7.6292704982419191E-2</v>
      </c>
      <c r="S6" s="36"/>
      <c r="T6" s="28"/>
      <c r="U6" s="28"/>
      <c r="V6" s="30"/>
      <c r="W6" s="28"/>
      <c r="X6" s="28"/>
      <c r="Y6" s="28"/>
      <c r="Z6" s="28"/>
    </row>
    <row r="7" spans="1:26" x14ac:dyDescent="0.3">
      <c r="A7" s="59"/>
      <c r="B7" s="46"/>
      <c r="C7" s="46"/>
      <c r="D7" s="47"/>
      <c r="E7" s="48"/>
      <c r="F7" s="46"/>
      <c r="G7" s="46"/>
      <c r="H7" s="48"/>
      <c r="I7" s="48" t="s">
        <v>2768</v>
      </c>
      <c r="J7" s="49">
        <f>STDEV(J2:J4)</f>
        <v>1.9689729715871502</v>
      </c>
      <c r="K7" s="48"/>
      <c r="L7" s="48"/>
      <c r="M7" s="48"/>
      <c r="N7" s="48" t="s">
        <v>2770</v>
      </c>
      <c r="O7" s="50">
        <f>AVERAGE(O2:O4)</f>
        <v>1.8538198826943189</v>
      </c>
      <c r="P7" s="51"/>
      <c r="Q7" s="52" t="s">
        <v>2772</v>
      </c>
      <c r="R7" s="54">
        <f>AVERAGE(S2:S4)</f>
        <v>5.3015575413621603</v>
      </c>
      <c r="S7" s="53" t="s">
        <v>2773</v>
      </c>
      <c r="T7" s="46">
        <f>+(R7/O7)</f>
        <v>2.85980185607727</v>
      </c>
      <c r="U7" s="46"/>
      <c r="V7" s="48"/>
      <c r="W7" s="46"/>
      <c r="X7" s="46"/>
      <c r="Y7" s="46"/>
      <c r="Z7" s="46"/>
    </row>
    <row r="10" spans="1:26" x14ac:dyDescent="0.3">
      <c r="A10" s="60" t="s">
        <v>2811</v>
      </c>
    </row>
    <row r="11" spans="1:26" x14ac:dyDescent="0.3">
      <c r="A11" s="55" t="s">
        <v>2308</v>
      </c>
      <c r="B11" s="10" t="s">
        <v>2306</v>
      </c>
      <c r="C11" s="10" t="s">
        <v>2307</v>
      </c>
      <c r="D11" s="11">
        <v>45252</v>
      </c>
      <c r="E11" s="12">
        <v>90000</v>
      </c>
      <c r="F11" s="10" t="s">
        <v>27</v>
      </c>
      <c r="G11" s="10" t="s">
        <v>28</v>
      </c>
      <c r="H11" s="12">
        <v>90000</v>
      </c>
      <c r="I11" s="12">
        <v>49800</v>
      </c>
      <c r="J11" s="13">
        <f t="shared" ref="J11" si="4">I11/H11*100</f>
        <v>55.333333333333336</v>
      </c>
      <c r="K11" s="12">
        <v>145601</v>
      </c>
      <c r="L11" s="12">
        <v>13442</v>
      </c>
      <c r="M11" s="12">
        <f t="shared" ref="M11" si="5">H11-L11</f>
        <v>76558</v>
      </c>
      <c r="N11" s="12">
        <v>76613</v>
      </c>
      <c r="O11" s="14">
        <f t="shared" ref="O11" si="6">M11/N11</f>
        <v>0.99928210616997115</v>
      </c>
      <c r="P11" s="15">
        <v>996</v>
      </c>
      <c r="Q11" s="16">
        <f t="shared" ref="Q11" si="7">M11/P11</f>
        <v>76.865461847389554</v>
      </c>
      <c r="R11" s="17" t="s">
        <v>2308</v>
      </c>
      <c r="S11" s="18">
        <f>ABS(O17-O11)*100</f>
        <v>99.92821061699712</v>
      </c>
      <c r="T11" s="10" t="s">
        <v>43</v>
      </c>
      <c r="U11" s="10" t="s">
        <v>36</v>
      </c>
      <c r="V11" s="12">
        <v>13442</v>
      </c>
      <c r="W11" s="10" t="s">
        <v>31</v>
      </c>
      <c r="X11" s="10" t="s">
        <v>2309</v>
      </c>
      <c r="Y11" s="10" t="s">
        <v>33</v>
      </c>
      <c r="Z11" s="10">
        <v>45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1272-5D43-4991-A6D7-E844103FD28A}">
  <dimension ref="A1:Z23"/>
  <sheetViews>
    <sheetView zoomScaleNormal="100" workbookViewId="0">
      <selection activeCell="M31" sqref="M3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7.66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9.88671875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2277</v>
      </c>
      <c r="B2" s="19" t="s">
        <v>2304</v>
      </c>
      <c r="C2" s="19" t="s">
        <v>2305</v>
      </c>
      <c r="D2" s="20">
        <v>45582</v>
      </c>
      <c r="E2" s="21">
        <v>135000</v>
      </c>
      <c r="F2" s="19" t="s">
        <v>69</v>
      </c>
      <c r="G2" s="19" t="s">
        <v>28</v>
      </c>
      <c r="H2" s="21">
        <v>135000</v>
      </c>
      <c r="I2" s="21">
        <v>76000</v>
      </c>
      <c r="J2" s="22">
        <f t="shared" ref="J2:J16" si="0">I2/H2*100</f>
        <v>56.296296296296298</v>
      </c>
      <c r="K2" s="21">
        <v>176387</v>
      </c>
      <c r="L2" s="21">
        <v>19377</v>
      </c>
      <c r="M2" s="21">
        <f t="shared" ref="M2:M16" si="1">H2-L2</f>
        <v>115623</v>
      </c>
      <c r="N2" s="21">
        <v>91818</v>
      </c>
      <c r="O2" s="23">
        <f t="shared" ref="O2:O16" si="2">M2/N2</f>
        <v>1.2592628896294844</v>
      </c>
      <c r="P2" s="24">
        <v>1424</v>
      </c>
      <c r="Q2" s="25">
        <f t="shared" ref="Q2:Q16" si="3">M2/P2</f>
        <v>81.195926966292134</v>
      </c>
      <c r="R2" s="26" t="s">
        <v>2277</v>
      </c>
      <c r="S2" s="27">
        <f>ABS(O6-O2)*100</f>
        <v>49.518385767153326</v>
      </c>
      <c r="T2" s="19" t="s">
        <v>52</v>
      </c>
      <c r="U2" s="19" t="s">
        <v>31</v>
      </c>
      <c r="V2" s="21">
        <v>19377</v>
      </c>
      <c r="W2" s="19" t="s">
        <v>31</v>
      </c>
      <c r="X2" s="19" t="s">
        <v>2278</v>
      </c>
      <c r="Y2" s="19" t="s">
        <v>33</v>
      </c>
      <c r="Z2" s="19">
        <v>43</v>
      </c>
    </row>
    <row r="3" spans="1:26" x14ac:dyDescent="0.3">
      <c r="A3" s="55" t="s">
        <v>2277</v>
      </c>
      <c r="B3" s="10" t="s">
        <v>2293</v>
      </c>
      <c r="C3" s="10" t="s">
        <v>2294</v>
      </c>
      <c r="D3" s="11">
        <v>45264</v>
      </c>
      <c r="E3" s="12">
        <v>185000</v>
      </c>
      <c r="F3" s="10" t="s">
        <v>27</v>
      </c>
      <c r="G3" s="10" t="s">
        <v>28</v>
      </c>
      <c r="H3" s="12">
        <v>185000</v>
      </c>
      <c r="I3" s="12">
        <v>85000</v>
      </c>
      <c r="J3" s="13">
        <f t="shared" si="0"/>
        <v>45.945945945945951</v>
      </c>
      <c r="K3" s="12">
        <v>205553</v>
      </c>
      <c r="L3" s="12">
        <v>23064</v>
      </c>
      <c r="M3" s="12">
        <f t="shared" si="1"/>
        <v>161936</v>
      </c>
      <c r="N3" s="12">
        <v>106718</v>
      </c>
      <c r="O3" s="14">
        <f t="shared" si="2"/>
        <v>1.5174197417492832</v>
      </c>
      <c r="P3" s="15">
        <v>1254</v>
      </c>
      <c r="Q3" s="16">
        <f t="shared" si="3"/>
        <v>129.13556618819777</v>
      </c>
      <c r="R3" s="17" t="s">
        <v>2277</v>
      </c>
      <c r="S3" s="18">
        <f>ABS(O12-O3)*100</f>
        <v>80.24639098020296</v>
      </c>
      <c r="T3" s="10" t="s">
        <v>30</v>
      </c>
      <c r="U3" s="10" t="s">
        <v>36</v>
      </c>
      <c r="V3" s="12">
        <v>23064</v>
      </c>
      <c r="W3" s="10" t="s">
        <v>31</v>
      </c>
      <c r="X3" s="10" t="s">
        <v>2278</v>
      </c>
      <c r="Y3" s="10" t="s">
        <v>33</v>
      </c>
      <c r="Z3" s="10">
        <v>46</v>
      </c>
    </row>
    <row r="4" spans="1:26" x14ac:dyDescent="0.3">
      <c r="A4" s="56" t="s">
        <v>2277</v>
      </c>
      <c r="B4" s="19" t="s">
        <v>2295</v>
      </c>
      <c r="C4" s="19" t="s">
        <v>2296</v>
      </c>
      <c r="D4" s="20">
        <v>45085</v>
      </c>
      <c r="E4" s="21">
        <v>192500</v>
      </c>
      <c r="F4" s="19" t="s">
        <v>27</v>
      </c>
      <c r="G4" s="19" t="s">
        <v>55</v>
      </c>
      <c r="H4" s="21">
        <v>192500</v>
      </c>
      <c r="I4" s="21">
        <v>87300</v>
      </c>
      <c r="J4" s="22">
        <f t="shared" si="0"/>
        <v>45.350649350649356</v>
      </c>
      <c r="K4" s="21">
        <v>212325</v>
      </c>
      <c r="L4" s="21">
        <v>18527</v>
      </c>
      <c r="M4" s="21">
        <f t="shared" si="1"/>
        <v>173973</v>
      </c>
      <c r="N4" s="21">
        <v>113332</v>
      </c>
      <c r="O4" s="23">
        <f t="shared" si="2"/>
        <v>1.535073942046377</v>
      </c>
      <c r="P4" s="24">
        <v>1280</v>
      </c>
      <c r="Q4" s="25">
        <f t="shared" si="3"/>
        <v>135.91640624999999</v>
      </c>
      <c r="R4" s="26" t="s">
        <v>2277</v>
      </c>
      <c r="S4" s="27">
        <f>ABS(O12-O4)*100</f>
        <v>78.480970950493571</v>
      </c>
      <c r="T4" s="19" t="s">
        <v>30</v>
      </c>
      <c r="U4" s="19" t="s">
        <v>36</v>
      </c>
      <c r="V4" s="21">
        <v>18527</v>
      </c>
      <c r="W4" s="19" t="s">
        <v>2297</v>
      </c>
      <c r="X4" s="19" t="s">
        <v>2278</v>
      </c>
      <c r="Y4" s="19" t="s">
        <v>33</v>
      </c>
      <c r="Z4" s="19">
        <v>48</v>
      </c>
    </row>
    <row r="5" spans="1:26" x14ac:dyDescent="0.3">
      <c r="A5" s="56" t="s">
        <v>2277</v>
      </c>
      <c r="B5" s="19" t="s">
        <v>2279</v>
      </c>
      <c r="C5" s="19" t="s">
        <v>2280</v>
      </c>
      <c r="D5" s="20">
        <v>45399</v>
      </c>
      <c r="E5" s="21">
        <v>115000</v>
      </c>
      <c r="F5" s="19" t="s">
        <v>27</v>
      </c>
      <c r="G5" s="19" t="s">
        <v>28</v>
      </c>
      <c r="H5" s="21">
        <v>115000</v>
      </c>
      <c r="I5" s="21">
        <v>50700</v>
      </c>
      <c r="J5" s="22">
        <f t="shared" si="0"/>
        <v>44.086956521739125</v>
      </c>
      <c r="K5" s="21">
        <v>118033</v>
      </c>
      <c r="L5" s="21">
        <v>8692</v>
      </c>
      <c r="M5" s="21">
        <f t="shared" si="1"/>
        <v>106308</v>
      </c>
      <c r="N5" s="21">
        <v>63942</v>
      </c>
      <c r="O5" s="23">
        <f t="shared" si="2"/>
        <v>1.6625692033405273</v>
      </c>
      <c r="P5" s="24">
        <v>876</v>
      </c>
      <c r="Q5" s="25">
        <f t="shared" si="3"/>
        <v>121.35616438356165</v>
      </c>
      <c r="R5" s="26" t="s">
        <v>2277</v>
      </c>
      <c r="S5" s="27">
        <f>ABS(O21-O5)*100</f>
        <v>166.25692033405272</v>
      </c>
      <c r="T5" s="19" t="s">
        <v>30</v>
      </c>
      <c r="U5" s="19" t="s">
        <v>36</v>
      </c>
      <c r="V5" s="21">
        <v>8692</v>
      </c>
      <c r="W5" s="19" t="s">
        <v>31</v>
      </c>
      <c r="X5" s="19" t="s">
        <v>2278</v>
      </c>
      <c r="Y5" s="19" t="s">
        <v>33</v>
      </c>
      <c r="Z5" s="19">
        <v>45</v>
      </c>
    </row>
    <row r="6" spans="1:26" x14ac:dyDescent="0.3">
      <c r="A6" s="55" t="s">
        <v>2277</v>
      </c>
      <c r="B6" s="10" t="s">
        <v>2291</v>
      </c>
      <c r="C6" s="10" t="s">
        <v>2292</v>
      </c>
      <c r="D6" s="11">
        <v>45138</v>
      </c>
      <c r="E6" s="12">
        <v>130000</v>
      </c>
      <c r="F6" s="10" t="s">
        <v>27</v>
      </c>
      <c r="G6" s="10" t="s">
        <v>28</v>
      </c>
      <c r="H6" s="12">
        <v>130000</v>
      </c>
      <c r="I6" s="12">
        <v>27500</v>
      </c>
      <c r="J6" s="13">
        <f t="shared" si="0"/>
        <v>21.153846153846153</v>
      </c>
      <c r="K6" s="12">
        <v>127128</v>
      </c>
      <c r="L6" s="12">
        <v>16568</v>
      </c>
      <c r="M6" s="12">
        <f t="shared" si="1"/>
        <v>113432</v>
      </c>
      <c r="N6" s="12">
        <v>64654</v>
      </c>
      <c r="O6" s="14">
        <f t="shared" si="2"/>
        <v>1.7544467473010177</v>
      </c>
      <c r="P6" s="15">
        <v>768</v>
      </c>
      <c r="Q6" s="16">
        <f t="shared" si="3"/>
        <v>147.69791666666666</v>
      </c>
      <c r="R6" s="17" t="s">
        <v>2277</v>
      </c>
      <c r="S6" s="18">
        <f>ABS(O16-O6)*100</f>
        <v>80.213449226005324</v>
      </c>
      <c r="T6" s="10" t="s">
        <v>30</v>
      </c>
      <c r="U6" s="10" t="s">
        <v>36</v>
      </c>
      <c r="V6" s="12">
        <v>16568</v>
      </c>
      <c r="W6" s="10" t="s">
        <v>31</v>
      </c>
      <c r="X6" s="10" t="s">
        <v>2278</v>
      </c>
      <c r="Y6" s="10" t="s">
        <v>33</v>
      </c>
      <c r="Z6" s="10">
        <v>45</v>
      </c>
    </row>
    <row r="7" spans="1:26" x14ac:dyDescent="0.3">
      <c r="A7" s="56" t="s">
        <v>2277</v>
      </c>
      <c r="B7" s="19" t="s">
        <v>2298</v>
      </c>
      <c r="C7" s="19" t="s">
        <v>2299</v>
      </c>
      <c r="D7" s="20">
        <v>45134</v>
      </c>
      <c r="E7" s="21">
        <v>159750</v>
      </c>
      <c r="F7" s="19" t="s">
        <v>27</v>
      </c>
      <c r="G7" s="19" t="s">
        <v>28</v>
      </c>
      <c r="H7" s="21">
        <v>159750</v>
      </c>
      <c r="I7" s="21">
        <v>56800</v>
      </c>
      <c r="J7" s="22">
        <f t="shared" si="0"/>
        <v>35.555555555555557</v>
      </c>
      <c r="K7" s="21">
        <v>150105</v>
      </c>
      <c r="L7" s="21">
        <v>8136</v>
      </c>
      <c r="M7" s="21">
        <f t="shared" si="1"/>
        <v>151614</v>
      </c>
      <c r="N7" s="21">
        <v>83022</v>
      </c>
      <c r="O7" s="23">
        <f t="shared" si="2"/>
        <v>1.8261906482619066</v>
      </c>
      <c r="P7" s="24">
        <v>1200</v>
      </c>
      <c r="Q7" s="25">
        <f t="shared" si="3"/>
        <v>126.345</v>
      </c>
      <c r="R7" s="26" t="s">
        <v>2277</v>
      </c>
      <c r="S7" s="27">
        <f>ABS(O14-O7)*100</f>
        <v>55.574281233258496</v>
      </c>
      <c r="T7" s="19" t="s">
        <v>43</v>
      </c>
      <c r="U7" s="19" t="s">
        <v>36</v>
      </c>
      <c r="V7" s="21">
        <v>8136</v>
      </c>
      <c r="W7" s="19" t="s">
        <v>31</v>
      </c>
      <c r="X7" s="19" t="s">
        <v>2278</v>
      </c>
      <c r="Y7" s="19" t="s">
        <v>33</v>
      </c>
      <c r="Z7" s="19">
        <v>45</v>
      </c>
    </row>
    <row r="8" spans="1:26" x14ac:dyDescent="0.3">
      <c r="A8" s="55" t="s">
        <v>2277</v>
      </c>
      <c r="B8" s="10" t="s">
        <v>2300</v>
      </c>
      <c r="C8" s="10" t="s">
        <v>2301</v>
      </c>
      <c r="D8" s="11">
        <v>45681</v>
      </c>
      <c r="E8" s="12">
        <v>170000</v>
      </c>
      <c r="F8" s="10" t="s">
        <v>27</v>
      </c>
      <c r="G8" s="10" t="s">
        <v>28</v>
      </c>
      <c r="H8" s="12">
        <v>170000</v>
      </c>
      <c r="I8" s="12">
        <v>62800</v>
      </c>
      <c r="J8" s="13">
        <f t="shared" si="0"/>
        <v>36.941176470588232</v>
      </c>
      <c r="K8" s="12">
        <v>142543</v>
      </c>
      <c r="L8" s="12">
        <v>7578</v>
      </c>
      <c r="M8" s="12">
        <f t="shared" si="1"/>
        <v>162422</v>
      </c>
      <c r="N8" s="12">
        <v>78926</v>
      </c>
      <c r="O8" s="14">
        <f t="shared" si="2"/>
        <v>2.0579023388997291</v>
      </c>
      <c r="P8" s="15">
        <v>878</v>
      </c>
      <c r="Q8" s="16">
        <f t="shared" si="3"/>
        <v>184.99088838268793</v>
      </c>
      <c r="R8" s="17" t="s">
        <v>2277</v>
      </c>
      <c r="S8" s="18">
        <f>ABS(O14-O8)*100</f>
        <v>32.403112169476245</v>
      </c>
      <c r="T8" s="10" t="s">
        <v>43</v>
      </c>
      <c r="U8" s="10" t="s">
        <v>31</v>
      </c>
      <c r="V8" s="12">
        <v>7578</v>
      </c>
      <c r="W8" s="10" t="s">
        <v>31</v>
      </c>
      <c r="X8" s="10" t="s">
        <v>2278</v>
      </c>
      <c r="Y8" s="10" t="s">
        <v>33</v>
      </c>
      <c r="Z8" s="10">
        <v>45</v>
      </c>
    </row>
    <row r="9" spans="1:26" x14ac:dyDescent="0.3">
      <c r="A9" s="55" t="s">
        <v>2277</v>
      </c>
      <c r="B9" s="10" t="s">
        <v>2275</v>
      </c>
      <c r="C9" s="10" t="s">
        <v>2276</v>
      </c>
      <c r="D9" s="11">
        <v>45433</v>
      </c>
      <c r="E9" s="12">
        <v>120600</v>
      </c>
      <c r="F9" s="10" t="s">
        <v>27</v>
      </c>
      <c r="G9" s="10" t="s">
        <v>28</v>
      </c>
      <c r="H9" s="12">
        <v>120600</v>
      </c>
      <c r="I9" s="12">
        <v>42300</v>
      </c>
      <c r="J9" s="13">
        <f t="shared" si="0"/>
        <v>35.074626865671647</v>
      </c>
      <c r="K9" s="12">
        <v>99291</v>
      </c>
      <c r="L9" s="12">
        <v>7580</v>
      </c>
      <c r="M9" s="12">
        <f t="shared" si="1"/>
        <v>113020</v>
      </c>
      <c r="N9" s="12">
        <v>53632</v>
      </c>
      <c r="O9" s="14">
        <f t="shared" si="2"/>
        <v>2.1073239856801909</v>
      </c>
      <c r="P9" s="15">
        <v>672</v>
      </c>
      <c r="Q9" s="16">
        <f t="shared" si="3"/>
        <v>168.1845238095238</v>
      </c>
      <c r="R9" s="17" t="s">
        <v>2277</v>
      </c>
      <c r="S9" s="18">
        <f>ABS(O27-O9)*100</f>
        <v>210.73239856801908</v>
      </c>
      <c r="T9" s="10" t="s">
        <v>30</v>
      </c>
      <c r="U9" s="10" t="s">
        <v>36</v>
      </c>
      <c r="V9" s="12">
        <v>7580</v>
      </c>
      <c r="W9" s="10" t="s">
        <v>31</v>
      </c>
      <c r="X9" s="10" t="s">
        <v>2278</v>
      </c>
      <c r="Y9" s="10" t="s">
        <v>33</v>
      </c>
      <c r="Z9" s="10">
        <v>45</v>
      </c>
    </row>
    <row r="10" spans="1:26" x14ac:dyDescent="0.3">
      <c r="A10" s="56" t="s">
        <v>2277</v>
      </c>
      <c r="B10" s="19" t="s">
        <v>2281</v>
      </c>
      <c r="C10" s="19" t="s">
        <v>2282</v>
      </c>
      <c r="D10" s="20">
        <v>45023</v>
      </c>
      <c r="E10" s="21">
        <v>115000</v>
      </c>
      <c r="F10" s="19" t="s">
        <v>27</v>
      </c>
      <c r="G10" s="19" t="s">
        <v>28</v>
      </c>
      <c r="H10" s="21">
        <v>115000</v>
      </c>
      <c r="I10" s="21">
        <v>34000</v>
      </c>
      <c r="J10" s="22">
        <f t="shared" si="0"/>
        <v>29.565217391304348</v>
      </c>
      <c r="K10" s="21">
        <v>89581</v>
      </c>
      <c r="L10" s="21">
        <v>7585</v>
      </c>
      <c r="M10" s="21">
        <f t="shared" si="1"/>
        <v>107415</v>
      </c>
      <c r="N10" s="21">
        <v>47950</v>
      </c>
      <c r="O10" s="23">
        <f t="shared" si="2"/>
        <v>2.24014598540146</v>
      </c>
      <c r="P10" s="24">
        <v>672</v>
      </c>
      <c r="Q10" s="25">
        <f t="shared" si="3"/>
        <v>159.84375</v>
      </c>
      <c r="R10" s="26" t="s">
        <v>2277</v>
      </c>
      <c r="S10" s="27">
        <f>ABS(O25-O10)*100</f>
        <v>224.01459854014601</v>
      </c>
      <c r="T10" s="19" t="s">
        <v>30</v>
      </c>
      <c r="U10" s="19" t="s">
        <v>36</v>
      </c>
      <c r="V10" s="21">
        <v>7585</v>
      </c>
      <c r="W10" s="19" t="s">
        <v>31</v>
      </c>
      <c r="X10" s="19" t="s">
        <v>2278</v>
      </c>
      <c r="Y10" s="19" t="s">
        <v>33</v>
      </c>
      <c r="Z10" s="19">
        <v>45</v>
      </c>
    </row>
    <row r="11" spans="1:26" x14ac:dyDescent="0.3">
      <c r="A11" s="55" t="s">
        <v>2277</v>
      </c>
      <c r="B11" s="10" t="s">
        <v>2283</v>
      </c>
      <c r="C11" s="10" t="s">
        <v>2284</v>
      </c>
      <c r="D11" s="11">
        <v>45309</v>
      </c>
      <c r="E11" s="12">
        <v>135000</v>
      </c>
      <c r="F11" s="10" t="s">
        <v>27</v>
      </c>
      <c r="G11" s="10" t="s">
        <v>28</v>
      </c>
      <c r="H11" s="12">
        <v>135000</v>
      </c>
      <c r="I11" s="12">
        <v>34900</v>
      </c>
      <c r="J11" s="13">
        <f t="shared" si="0"/>
        <v>25.851851851851855</v>
      </c>
      <c r="K11" s="12">
        <v>101713</v>
      </c>
      <c r="L11" s="12">
        <v>7600</v>
      </c>
      <c r="M11" s="12">
        <f t="shared" si="1"/>
        <v>127400</v>
      </c>
      <c r="N11" s="12">
        <v>55036</v>
      </c>
      <c r="O11" s="14">
        <f t="shared" si="2"/>
        <v>2.3148484628243331</v>
      </c>
      <c r="P11" s="15">
        <v>752</v>
      </c>
      <c r="Q11" s="16">
        <f t="shared" si="3"/>
        <v>169.41489361702128</v>
      </c>
      <c r="R11" s="17" t="s">
        <v>2277</v>
      </c>
      <c r="S11" s="18">
        <f>ABS(O25-O11)*100</f>
        <v>231.4848462824333</v>
      </c>
      <c r="T11" s="10" t="s">
        <v>30</v>
      </c>
      <c r="U11" s="10" t="s">
        <v>36</v>
      </c>
      <c r="V11" s="12">
        <v>7600</v>
      </c>
      <c r="W11" s="10" t="s">
        <v>31</v>
      </c>
      <c r="X11" s="10" t="s">
        <v>2278</v>
      </c>
      <c r="Y11" s="10" t="s">
        <v>33</v>
      </c>
      <c r="Z11" s="10">
        <v>45</v>
      </c>
    </row>
    <row r="12" spans="1:26" x14ac:dyDescent="0.3">
      <c r="A12" s="55" t="s">
        <v>2277</v>
      </c>
      <c r="B12" s="10" t="s">
        <v>2275</v>
      </c>
      <c r="C12" s="10" t="s">
        <v>2276</v>
      </c>
      <c r="D12" s="11">
        <v>45555</v>
      </c>
      <c r="E12" s="12">
        <v>132000</v>
      </c>
      <c r="F12" s="10" t="s">
        <v>27</v>
      </c>
      <c r="G12" s="10" t="s">
        <v>28</v>
      </c>
      <c r="H12" s="12">
        <v>132000</v>
      </c>
      <c r="I12" s="12">
        <v>42300</v>
      </c>
      <c r="J12" s="13">
        <f t="shared" si="0"/>
        <v>32.045454545454547</v>
      </c>
      <c r="K12" s="12">
        <v>99291</v>
      </c>
      <c r="L12" s="12">
        <v>7580</v>
      </c>
      <c r="M12" s="12">
        <f t="shared" si="1"/>
        <v>124420</v>
      </c>
      <c r="N12" s="12">
        <v>53632</v>
      </c>
      <c r="O12" s="14">
        <f t="shared" si="2"/>
        <v>2.3198836515513128</v>
      </c>
      <c r="P12" s="15">
        <v>672</v>
      </c>
      <c r="Q12" s="16">
        <f t="shared" si="3"/>
        <v>185.14880952380952</v>
      </c>
      <c r="R12" s="17" t="s">
        <v>2277</v>
      </c>
      <c r="S12" s="18">
        <f>ABS(O29-O12)*100</f>
        <v>231.98836515513128</v>
      </c>
      <c r="T12" s="10" t="s">
        <v>30</v>
      </c>
      <c r="U12" s="10" t="s">
        <v>36</v>
      </c>
      <c r="V12" s="12">
        <v>7580</v>
      </c>
      <c r="W12" s="10" t="s">
        <v>31</v>
      </c>
      <c r="X12" s="10" t="s">
        <v>2278</v>
      </c>
      <c r="Y12" s="10" t="s">
        <v>33</v>
      </c>
      <c r="Z12" s="10">
        <v>45</v>
      </c>
    </row>
    <row r="13" spans="1:26" x14ac:dyDescent="0.3">
      <c r="A13" s="56" t="s">
        <v>2277</v>
      </c>
      <c r="B13" s="19" t="s">
        <v>2287</v>
      </c>
      <c r="C13" s="19" t="s">
        <v>2288</v>
      </c>
      <c r="D13" s="20">
        <v>45547</v>
      </c>
      <c r="E13" s="21">
        <v>189000</v>
      </c>
      <c r="F13" s="19" t="s">
        <v>27</v>
      </c>
      <c r="G13" s="19" t="s">
        <v>28</v>
      </c>
      <c r="H13" s="21">
        <v>189000</v>
      </c>
      <c r="I13" s="21">
        <v>59500</v>
      </c>
      <c r="J13" s="22">
        <f t="shared" si="0"/>
        <v>31.481481481481481</v>
      </c>
      <c r="K13" s="21">
        <v>139969</v>
      </c>
      <c r="L13" s="21">
        <v>7632</v>
      </c>
      <c r="M13" s="21">
        <f t="shared" si="1"/>
        <v>181368</v>
      </c>
      <c r="N13" s="21">
        <v>77390</v>
      </c>
      <c r="O13" s="23">
        <f t="shared" si="2"/>
        <v>2.3435585993022356</v>
      </c>
      <c r="P13" s="24">
        <v>1260</v>
      </c>
      <c r="Q13" s="25">
        <f t="shared" si="3"/>
        <v>143.94285714285715</v>
      </c>
      <c r="R13" s="26" t="s">
        <v>2277</v>
      </c>
      <c r="S13" s="27">
        <f>ABS(O25-O13)*100</f>
        <v>234.35585993022357</v>
      </c>
      <c r="T13" s="19" t="s">
        <v>30</v>
      </c>
      <c r="U13" s="19" t="s">
        <v>36</v>
      </c>
      <c r="V13" s="21">
        <v>7632</v>
      </c>
      <c r="W13" s="19" t="s">
        <v>31</v>
      </c>
      <c r="X13" s="19" t="s">
        <v>2278</v>
      </c>
      <c r="Y13" s="19" t="s">
        <v>33</v>
      </c>
      <c r="Z13" s="19">
        <v>45</v>
      </c>
    </row>
    <row r="14" spans="1:26" x14ac:dyDescent="0.3">
      <c r="A14" s="55" t="s">
        <v>2277</v>
      </c>
      <c r="B14" s="10" t="s">
        <v>2285</v>
      </c>
      <c r="C14" s="10" t="s">
        <v>2286</v>
      </c>
      <c r="D14" s="11">
        <v>45182</v>
      </c>
      <c r="E14" s="12">
        <v>189900</v>
      </c>
      <c r="F14" s="10" t="s">
        <v>27</v>
      </c>
      <c r="G14" s="10" t="s">
        <v>28</v>
      </c>
      <c r="H14" s="12">
        <v>189900</v>
      </c>
      <c r="I14" s="12">
        <v>53800</v>
      </c>
      <c r="J14" s="13">
        <f t="shared" si="0"/>
        <v>28.330700368615059</v>
      </c>
      <c r="K14" s="12">
        <v>140622</v>
      </c>
      <c r="L14" s="12">
        <v>15209</v>
      </c>
      <c r="M14" s="12">
        <f t="shared" si="1"/>
        <v>174691</v>
      </c>
      <c r="N14" s="12">
        <v>73340</v>
      </c>
      <c r="O14" s="14">
        <f t="shared" si="2"/>
        <v>2.3819334605944915</v>
      </c>
      <c r="P14" s="15">
        <v>1040</v>
      </c>
      <c r="Q14" s="16">
        <f t="shared" si="3"/>
        <v>167.97211538461539</v>
      </c>
      <c r="R14" s="17" t="s">
        <v>2277</v>
      </c>
      <c r="S14" s="18">
        <f>ABS(O27-O14)*100</f>
        <v>238.19334605944914</v>
      </c>
      <c r="T14" s="10" t="s">
        <v>43</v>
      </c>
      <c r="U14" s="10" t="s">
        <v>36</v>
      </c>
      <c r="V14" s="12">
        <v>15209</v>
      </c>
      <c r="W14" s="10" t="s">
        <v>31</v>
      </c>
      <c r="X14" s="10" t="s">
        <v>2278</v>
      </c>
      <c r="Y14" s="10" t="s">
        <v>33</v>
      </c>
      <c r="Z14" s="10">
        <v>45</v>
      </c>
    </row>
    <row r="15" spans="1:26" x14ac:dyDescent="0.3">
      <c r="A15" s="56" t="s">
        <v>2277</v>
      </c>
      <c r="B15" s="19" t="s">
        <v>2304</v>
      </c>
      <c r="C15" s="19" t="s">
        <v>2305</v>
      </c>
      <c r="D15" s="20">
        <v>45741</v>
      </c>
      <c r="E15" s="21">
        <v>245000</v>
      </c>
      <c r="F15" s="19" t="s">
        <v>27</v>
      </c>
      <c r="G15" s="19" t="s">
        <v>28</v>
      </c>
      <c r="H15" s="21">
        <v>245000</v>
      </c>
      <c r="I15" s="21">
        <v>76000</v>
      </c>
      <c r="J15" s="22">
        <f t="shared" si="0"/>
        <v>31.020408163265305</v>
      </c>
      <c r="K15" s="21">
        <v>176387</v>
      </c>
      <c r="L15" s="21">
        <v>19377</v>
      </c>
      <c r="M15" s="21">
        <f t="shared" si="1"/>
        <v>225623</v>
      </c>
      <c r="N15" s="21">
        <v>91818</v>
      </c>
      <c r="O15" s="23">
        <f t="shared" si="2"/>
        <v>2.4572850639308195</v>
      </c>
      <c r="P15" s="24">
        <v>1424</v>
      </c>
      <c r="Q15" s="25">
        <f t="shared" si="3"/>
        <v>158.44311797752809</v>
      </c>
      <c r="R15" s="26" t="s">
        <v>2277</v>
      </c>
      <c r="S15" s="27">
        <f>ABS(O18-O15)*100</f>
        <v>49.345782975572952</v>
      </c>
      <c r="T15" s="19" t="s">
        <v>52</v>
      </c>
      <c r="U15" s="19" t="s">
        <v>31</v>
      </c>
      <c r="V15" s="21">
        <v>19377</v>
      </c>
      <c r="W15" s="19" t="s">
        <v>31</v>
      </c>
      <c r="X15" s="19" t="s">
        <v>2278</v>
      </c>
      <c r="Y15" s="19" t="s">
        <v>33</v>
      </c>
      <c r="Z15" s="19">
        <v>43</v>
      </c>
    </row>
    <row r="16" spans="1:26" ht="15" thickBot="1" x14ac:dyDescent="0.35">
      <c r="A16" s="56" t="s">
        <v>2277</v>
      </c>
      <c r="B16" s="19" t="s">
        <v>2289</v>
      </c>
      <c r="C16" s="19" t="s">
        <v>2290</v>
      </c>
      <c r="D16" s="20">
        <v>45448</v>
      </c>
      <c r="E16" s="21">
        <v>150000</v>
      </c>
      <c r="F16" s="19" t="s">
        <v>27</v>
      </c>
      <c r="G16" s="19" t="s">
        <v>28</v>
      </c>
      <c r="H16" s="21">
        <v>150000</v>
      </c>
      <c r="I16" s="21">
        <v>44300</v>
      </c>
      <c r="J16" s="22">
        <f t="shared" si="0"/>
        <v>29.533333333333335</v>
      </c>
      <c r="K16" s="21">
        <v>102863</v>
      </c>
      <c r="L16" s="21">
        <v>7647</v>
      </c>
      <c r="M16" s="21">
        <f t="shared" si="1"/>
        <v>142353</v>
      </c>
      <c r="N16" s="21">
        <v>55681</v>
      </c>
      <c r="O16" s="23">
        <f t="shared" si="2"/>
        <v>2.556581239561071</v>
      </c>
      <c r="P16" s="24">
        <v>720</v>
      </c>
      <c r="Q16" s="25">
        <f t="shared" si="3"/>
        <v>197.71250000000001</v>
      </c>
      <c r="R16" s="26" t="s">
        <v>2277</v>
      </c>
      <c r="S16" s="27">
        <f>ABS(O27-O16)*100</f>
        <v>255.65812395610709</v>
      </c>
      <c r="T16" s="19" t="s">
        <v>30</v>
      </c>
      <c r="U16" s="19" t="s">
        <v>36</v>
      </c>
      <c r="V16" s="21">
        <v>7647</v>
      </c>
      <c r="W16" s="19" t="s">
        <v>31</v>
      </c>
      <c r="X16" s="19" t="s">
        <v>2278</v>
      </c>
      <c r="Y16" s="19" t="s">
        <v>33</v>
      </c>
      <c r="Z16" s="19">
        <v>45</v>
      </c>
    </row>
    <row r="17" spans="1:26" ht="15" thickTop="1" x14ac:dyDescent="0.3">
      <c r="A17" s="57"/>
      <c r="B17" s="37"/>
      <c r="C17" s="37"/>
      <c r="D17" s="38" t="s">
        <v>2766</v>
      </c>
      <c r="E17" s="39">
        <f>+SUM(E2:E16)</f>
        <v>2363750</v>
      </c>
      <c r="F17" s="37"/>
      <c r="G17" s="37"/>
      <c r="H17" s="39">
        <f>+SUM(H2:H16)</f>
        <v>2363750</v>
      </c>
      <c r="I17" s="39">
        <f>+SUM(I2:I16)</f>
        <v>833200</v>
      </c>
      <c r="J17" s="40"/>
      <c r="K17" s="39">
        <f>+SUM(K2:K16)</f>
        <v>2081791</v>
      </c>
      <c r="L17" s="39"/>
      <c r="M17" s="39">
        <f>+SUM(M2:M16)</f>
        <v>2181598</v>
      </c>
      <c r="N17" s="39">
        <f>+SUM(N2:N16)</f>
        <v>1110891</v>
      </c>
      <c r="O17" s="41"/>
      <c r="P17" s="42"/>
      <c r="Q17" s="43">
        <f>AVERAGE(Q2:Q16)</f>
        <v>151.82002908618409</v>
      </c>
      <c r="R17" s="44"/>
      <c r="S17" s="45">
        <f>ABS(O19-O18)*100</f>
        <v>5.8467829829859097</v>
      </c>
      <c r="T17" s="37"/>
      <c r="U17" s="37"/>
      <c r="V17" s="39"/>
      <c r="W17" s="37"/>
      <c r="X17" s="37"/>
      <c r="Y17" s="37"/>
      <c r="Z17" s="37"/>
    </row>
    <row r="18" spans="1:26" x14ac:dyDescent="0.3">
      <c r="A18" s="58"/>
      <c r="B18" s="28"/>
      <c r="C18" s="28"/>
      <c r="D18" s="29"/>
      <c r="E18" s="30"/>
      <c r="F18" s="28"/>
      <c r="G18" s="28"/>
      <c r="H18" s="30"/>
      <c r="I18" s="30" t="s">
        <v>2767</v>
      </c>
      <c r="J18" s="31">
        <f>I17/H17*100</f>
        <v>35.2490745637229</v>
      </c>
      <c r="K18" s="30"/>
      <c r="L18" s="30"/>
      <c r="M18" s="30"/>
      <c r="N18" s="30" t="s">
        <v>2769</v>
      </c>
      <c r="O18" s="32">
        <f>M17/N17</f>
        <v>1.96382723417509</v>
      </c>
      <c r="P18" s="33"/>
      <c r="Q18" s="34" t="s">
        <v>2771</v>
      </c>
      <c r="R18" s="35">
        <f>STDEV(O2:O16)</f>
        <v>0.40101970919154695</v>
      </c>
      <c r="S18" s="36"/>
      <c r="T18" s="28"/>
      <c r="U18" s="28"/>
      <c r="V18" s="30"/>
      <c r="W18" s="28"/>
      <c r="X18" s="28"/>
      <c r="Y18" s="28"/>
      <c r="Z18" s="28"/>
    </row>
    <row r="19" spans="1:26" x14ac:dyDescent="0.3">
      <c r="A19" s="59"/>
      <c r="B19" s="46"/>
      <c r="C19" s="46"/>
      <c r="D19" s="47"/>
      <c r="E19" s="48"/>
      <c r="F19" s="46"/>
      <c r="G19" s="46"/>
      <c r="H19" s="48"/>
      <c r="I19" s="48" t="s">
        <v>2768</v>
      </c>
      <c r="J19" s="49">
        <f>STDEV(J2:J16)</f>
        <v>9.1911912378021547</v>
      </c>
      <c r="K19" s="48"/>
      <c r="L19" s="48"/>
      <c r="M19" s="48"/>
      <c r="N19" s="48" t="s">
        <v>2770</v>
      </c>
      <c r="O19" s="50">
        <f>AVERAGE(O2:O16)</f>
        <v>2.0222950640049491</v>
      </c>
      <c r="P19" s="51"/>
      <c r="Q19" s="52" t="s">
        <v>2772</v>
      </c>
      <c r="R19" s="54">
        <f>AVERAGE(S2:S16)</f>
        <v>147.897788808515</v>
      </c>
      <c r="S19" s="53" t="s">
        <v>2773</v>
      </c>
      <c r="T19" s="46">
        <f>+(R19/O19)</f>
        <v>73.133634869096952</v>
      </c>
      <c r="U19" s="46"/>
      <c r="V19" s="48"/>
      <c r="W19" s="46"/>
      <c r="X19" s="46"/>
      <c r="Y19" s="46"/>
      <c r="Z19" s="46"/>
    </row>
    <row r="23" spans="1:26" x14ac:dyDescent="0.3">
      <c r="A23" s="55" t="s">
        <v>2277</v>
      </c>
      <c r="B23" s="10" t="s">
        <v>2302</v>
      </c>
      <c r="C23" s="10" t="s">
        <v>2303</v>
      </c>
      <c r="D23" s="11">
        <v>45449</v>
      </c>
      <c r="E23" s="12">
        <v>50000</v>
      </c>
      <c r="F23" s="10" t="s">
        <v>27</v>
      </c>
      <c r="G23" s="10" t="s">
        <v>28</v>
      </c>
      <c r="H23" s="12">
        <v>50000</v>
      </c>
      <c r="I23" s="12">
        <v>52200</v>
      </c>
      <c r="J23" s="13">
        <f>I23/H23*100</f>
        <v>104.4</v>
      </c>
      <c r="K23" s="12">
        <v>123010</v>
      </c>
      <c r="L23" s="12">
        <v>8796</v>
      </c>
      <c r="M23" s="12">
        <f>H23-L23</f>
        <v>41204</v>
      </c>
      <c r="N23" s="12">
        <v>66791</v>
      </c>
      <c r="O23" s="14">
        <f>M23/N23</f>
        <v>0.61690946384991985</v>
      </c>
      <c r="P23" s="15">
        <v>1032</v>
      </c>
      <c r="Q23" s="16">
        <f>M23/P23</f>
        <v>39.926356589147289</v>
      </c>
      <c r="R23" s="17" t="s">
        <v>2277</v>
      </c>
      <c r="S23" s="18">
        <f>ABS(O28-O23)*100</f>
        <v>61.690946384991982</v>
      </c>
      <c r="T23" s="10" t="s">
        <v>43</v>
      </c>
      <c r="U23" s="10" t="s">
        <v>36</v>
      </c>
      <c r="V23" s="12">
        <v>8796</v>
      </c>
      <c r="W23" s="10" t="s">
        <v>31</v>
      </c>
      <c r="X23" s="10" t="s">
        <v>2278</v>
      </c>
      <c r="Y23" s="10" t="s">
        <v>33</v>
      </c>
      <c r="Z23" s="10">
        <v>45</v>
      </c>
    </row>
  </sheetData>
  <sortState xmlns:xlrd2="http://schemas.microsoft.com/office/spreadsheetml/2017/richdata2" ref="A2:Z16">
    <sortCondition ref="O2:O16"/>
  </sortState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BC87-3E44-4F11-889F-B71E51692E8A}">
  <dimension ref="A1:Z7"/>
  <sheetViews>
    <sheetView zoomScaleNormal="100" workbookViewId="0">
      <selection activeCell="L19" sqref="L19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9.332031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2328</v>
      </c>
      <c r="B2" s="10" t="s">
        <v>2326</v>
      </c>
      <c r="C2" s="10" t="s">
        <v>2327</v>
      </c>
      <c r="D2" s="11">
        <v>45086</v>
      </c>
      <c r="E2" s="12">
        <v>515000</v>
      </c>
      <c r="F2" s="10" t="s">
        <v>27</v>
      </c>
      <c r="G2" s="10" t="s">
        <v>28</v>
      </c>
      <c r="H2" s="12">
        <v>515000</v>
      </c>
      <c r="I2" s="12">
        <v>178700</v>
      </c>
      <c r="J2" s="13">
        <f t="shared" ref="J2:J4" si="0">I2/H2*100</f>
        <v>34.699029126213595</v>
      </c>
      <c r="K2" s="12">
        <v>480803</v>
      </c>
      <c r="L2" s="12">
        <v>44300</v>
      </c>
      <c r="M2" s="12">
        <f t="shared" ref="M2:M4" si="1">H2-L2</f>
        <v>470700</v>
      </c>
      <c r="N2" s="12">
        <v>538892</v>
      </c>
      <c r="O2" s="14">
        <f t="shared" ref="O2:O4" si="2">M2/N2</f>
        <v>0.87345887487659868</v>
      </c>
      <c r="P2" s="15">
        <v>3268</v>
      </c>
      <c r="Q2" s="16">
        <f t="shared" ref="Q2:Q4" si="3">M2/P2</f>
        <v>144.03304773561811</v>
      </c>
      <c r="R2" s="17" t="s">
        <v>2328</v>
      </c>
      <c r="S2" s="18">
        <f>ABS(O7-O2)*100</f>
        <v>1.5152613491537958</v>
      </c>
      <c r="T2" s="10" t="s">
        <v>52</v>
      </c>
      <c r="U2" s="10" t="s">
        <v>36</v>
      </c>
      <c r="V2" s="12">
        <v>44300</v>
      </c>
      <c r="W2" s="10" t="s">
        <v>31</v>
      </c>
      <c r="X2" s="10" t="s">
        <v>2329</v>
      </c>
      <c r="Y2" s="10" t="s">
        <v>33</v>
      </c>
      <c r="Z2" s="10">
        <v>82</v>
      </c>
    </row>
    <row r="3" spans="1:26" x14ac:dyDescent="0.3">
      <c r="A3" s="56" t="s">
        <v>2328</v>
      </c>
      <c r="B3" s="19" t="s">
        <v>2330</v>
      </c>
      <c r="C3" s="19" t="s">
        <v>2331</v>
      </c>
      <c r="D3" s="20">
        <v>45169</v>
      </c>
      <c r="E3" s="21">
        <v>520000</v>
      </c>
      <c r="F3" s="19" t="s">
        <v>27</v>
      </c>
      <c r="G3" s="19" t="s">
        <v>28</v>
      </c>
      <c r="H3" s="21">
        <v>520000</v>
      </c>
      <c r="I3" s="21">
        <v>177400</v>
      </c>
      <c r="J3" s="22">
        <f t="shared" si="0"/>
        <v>34.115384615384613</v>
      </c>
      <c r="K3" s="21">
        <v>477215</v>
      </c>
      <c r="L3" s="21">
        <v>42528</v>
      </c>
      <c r="M3" s="21">
        <f t="shared" si="1"/>
        <v>477472</v>
      </c>
      <c r="N3" s="21">
        <v>536650</v>
      </c>
      <c r="O3" s="23">
        <f t="shared" si="2"/>
        <v>0.88972701015559486</v>
      </c>
      <c r="P3" s="24">
        <v>3256</v>
      </c>
      <c r="Q3" s="25">
        <f t="shared" si="3"/>
        <v>146.64373464373463</v>
      </c>
      <c r="R3" s="26" t="s">
        <v>2328</v>
      </c>
      <c r="S3" s="27">
        <f>ABS(O7-O3)*100</f>
        <v>0.1115521787458218</v>
      </c>
      <c r="T3" s="19" t="s">
        <v>52</v>
      </c>
      <c r="U3" s="19" t="s">
        <v>36</v>
      </c>
      <c r="V3" s="21">
        <v>42528</v>
      </c>
      <c r="W3" s="19" t="s">
        <v>31</v>
      </c>
      <c r="X3" s="19" t="s">
        <v>2329</v>
      </c>
      <c r="Y3" s="19" t="s">
        <v>33</v>
      </c>
      <c r="Z3" s="19">
        <v>81</v>
      </c>
    </row>
    <row r="4" spans="1:26" ht="15" thickBot="1" x14ac:dyDescent="0.35">
      <c r="A4" s="56" t="s">
        <v>2328</v>
      </c>
      <c r="B4" s="19" t="s">
        <v>2332</v>
      </c>
      <c r="C4" s="19" t="s">
        <v>2333</v>
      </c>
      <c r="D4" s="20">
        <v>45413</v>
      </c>
      <c r="E4" s="21">
        <v>505000</v>
      </c>
      <c r="F4" s="19" t="s">
        <v>27</v>
      </c>
      <c r="G4" s="19" t="s">
        <v>28</v>
      </c>
      <c r="H4" s="21">
        <v>505000</v>
      </c>
      <c r="I4" s="21">
        <v>195600</v>
      </c>
      <c r="J4" s="22">
        <f t="shared" si="0"/>
        <v>38.732673267326732</v>
      </c>
      <c r="K4" s="21">
        <v>457532</v>
      </c>
      <c r="L4" s="21">
        <v>42528</v>
      </c>
      <c r="M4" s="21">
        <f t="shared" si="1"/>
        <v>462472</v>
      </c>
      <c r="N4" s="21">
        <v>512350</v>
      </c>
      <c r="O4" s="23">
        <f t="shared" si="2"/>
        <v>0.90264858007221627</v>
      </c>
      <c r="P4" s="24">
        <v>3016</v>
      </c>
      <c r="Q4" s="25">
        <f t="shared" si="3"/>
        <v>153.33952254641909</v>
      </c>
      <c r="R4" s="26" t="s">
        <v>2328</v>
      </c>
      <c r="S4" s="27">
        <f>ABS(O7-O4)*100</f>
        <v>1.4037091704079629</v>
      </c>
      <c r="T4" s="19" t="s">
        <v>52</v>
      </c>
      <c r="U4" s="19" t="s">
        <v>36</v>
      </c>
      <c r="V4" s="21">
        <v>42528</v>
      </c>
      <c r="W4" s="19" t="s">
        <v>31</v>
      </c>
      <c r="X4" s="19" t="s">
        <v>2329</v>
      </c>
      <c r="Y4" s="19" t="s">
        <v>33</v>
      </c>
      <c r="Z4" s="19">
        <v>81</v>
      </c>
    </row>
    <row r="5" spans="1:26" ht="15" thickTop="1" x14ac:dyDescent="0.3">
      <c r="A5" s="57"/>
      <c r="B5" s="37"/>
      <c r="C5" s="37"/>
      <c r="D5" s="38" t="s">
        <v>2766</v>
      </c>
      <c r="E5" s="39">
        <f>+SUM(E2:E4)</f>
        <v>1540000</v>
      </c>
      <c r="F5" s="37"/>
      <c r="G5" s="37"/>
      <c r="H5" s="39">
        <f>+SUM(H2:H4)</f>
        <v>1540000</v>
      </c>
      <c r="I5" s="39">
        <f>+SUM(I2:I4)</f>
        <v>551700</v>
      </c>
      <c r="J5" s="40"/>
      <c r="K5" s="39">
        <f>+SUM(K2:K4)</f>
        <v>1415550</v>
      </c>
      <c r="L5" s="39"/>
      <c r="M5" s="39">
        <f>+SUM(M2:M4)</f>
        <v>1410644</v>
      </c>
      <c r="N5" s="39">
        <f>+SUM(N2:N4)</f>
        <v>1587892</v>
      </c>
      <c r="O5" s="41"/>
      <c r="P5" s="42"/>
      <c r="Q5" s="43">
        <f>AVERAGE(Q2:Q4)</f>
        <v>148.00543497525726</v>
      </c>
      <c r="R5" s="44"/>
      <c r="S5" s="45">
        <f>ABS(O7-O6)*100</f>
        <v>2.3620843725968843E-2</v>
      </c>
      <c r="T5" s="37"/>
      <c r="U5" s="37"/>
      <c r="V5" s="39"/>
      <c r="W5" s="37"/>
      <c r="X5" s="37"/>
      <c r="Y5" s="37"/>
      <c r="Z5" s="37"/>
    </row>
    <row r="6" spans="1:26" x14ac:dyDescent="0.3">
      <c r="A6" s="58"/>
      <c r="B6" s="28"/>
      <c r="C6" s="28"/>
      <c r="D6" s="29"/>
      <c r="E6" s="30"/>
      <c r="F6" s="28"/>
      <c r="G6" s="28"/>
      <c r="H6" s="30"/>
      <c r="I6" s="30" t="s">
        <v>2767</v>
      </c>
      <c r="J6" s="31">
        <f>I5/H5*100</f>
        <v>35.824675324675326</v>
      </c>
      <c r="K6" s="30"/>
      <c r="L6" s="30"/>
      <c r="M6" s="30"/>
      <c r="N6" s="30" t="s">
        <v>2769</v>
      </c>
      <c r="O6" s="32">
        <f>M5/N5</f>
        <v>0.88837527993087695</v>
      </c>
      <c r="P6" s="33"/>
      <c r="Q6" s="34" t="s">
        <v>2771</v>
      </c>
      <c r="R6" s="35">
        <f>STDEV(O2:O4)</f>
        <v>1.4626790967108495E-2</v>
      </c>
      <c r="S6" s="36"/>
      <c r="T6" s="28"/>
      <c r="U6" s="28"/>
      <c r="V6" s="30"/>
      <c r="W6" s="28"/>
      <c r="X6" s="28"/>
      <c r="Y6" s="28"/>
      <c r="Z6" s="28"/>
    </row>
    <row r="7" spans="1:26" x14ac:dyDescent="0.3">
      <c r="A7" s="59"/>
      <c r="B7" s="46"/>
      <c r="C7" s="46"/>
      <c r="D7" s="47"/>
      <c r="E7" s="48"/>
      <c r="F7" s="46"/>
      <c r="G7" s="46"/>
      <c r="H7" s="48"/>
      <c r="I7" s="48" t="s">
        <v>2768</v>
      </c>
      <c r="J7" s="49">
        <f>STDEV(J2:J4)</f>
        <v>2.514301774101861</v>
      </c>
      <c r="K7" s="48"/>
      <c r="L7" s="48"/>
      <c r="M7" s="48"/>
      <c r="N7" s="48" t="s">
        <v>2770</v>
      </c>
      <c r="O7" s="50">
        <f>AVERAGE(O2:O4)</f>
        <v>0.88861148836813664</v>
      </c>
      <c r="P7" s="51"/>
      <c r="Q7" s="52" t="s">
        <v>2772</v>
      </c>
      <c r="R7" s="54">
        <f>AVERAGE(S2:S4)</f>
        <v>1.0101742327691936</v>
      </c>
      <c r="S7" s="53" t="s">
        <v>2773</v>
      </c>
      <c r="T7" s="46">
        <f>+(R7/O7)</f>
        <v>1.1368007796346378</v>
      </c>
      <c r="U7" s="46"/>
      <c r="V7" s="48"/>
      <c r="W7" s="46"/>
      <c r="X7" s="46"/>
      <c r="Y7" s="46"/>
      <c r="Z7" s="46"/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16735-CFDE-4C52-B70F-9D668BA9E833}">
  <dimension ref="A1:Z15"/>
  <sheetViews>
    <sheetView zoomScaleNormal="100" workbookViewId="0">
      <selection activeCell="L30" sqref="L30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441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2372</v>
      </c>
      <c r="B2" s="19" t="s">
        <v>2386</v>
      </c>
      <c r="C2" s="19" t="s">
        <v>2387</v>
      </c>
      <c r="D2" s="20">
        <v>45554</v>
      </c>
      <c r="E2" s="21">
        <v>115000</v>
      </c>
      <c r="F2" s="19" t="s">
        <v>27</v>
      </c>
      <c r="G2" s="19" t="s">
        <v>28</v>
      </c>
      <c r="H2" s="21">
        <v>115000</v>
      </c>
      <c r="I2" s="21">
        <v>79800</v>
      </c>
      <c r="J2" s="22">
        <f t="shared" ref="J2:J12" si="0">I2/H2*100</f>
        <v>69.391304347826093</v>
      </c>
      <c r="K2" s="21">
        <v>159210</v>
      </c>
      <c r="L2" s="21">
        <v>18000</v>
      </c>
      <c r="M2" s="21">
        <f t="shared" ref="M2:M12" si="1">H2-L2</f>
        <v>97000</v>
      </c>
      <c r="N2" s="21">
        <v>97386</v>
      </c>
      <c r="O2" s="23">
        <f t="shared" ref="O2:O12" si="2">M2/N2</f>
        <v>0.99603639126773869</v>
      </c>
      <c r="P2" s="24">
        <v>1025</v>
      </c>
      <c r="Q2" s="25">
        <f t="shared" ref="Q2:Q12" si="3">M2/P2</f>
        <v>94.634146341463421</v>
      </c>
      <c r="R2" s="26" t="s">
        <v>2372</v>
      </c>
      <c r="S2" s="27">
        <f>ABS(O8-O2)*100</f>
        <v>67.55945687705244</v>
      </c>
      <c r="T2" s="19" t="s">
        <v>30</v>
      </c>
      <c r="U2" s="19" t="s">
        <v>36</v>
      </c>
      <c r="V2" s="21">
        <v>18000</v>
      </c>
      <c r="W2" s="19" t="s">
        <v>31</v>
      </c>
      <c r="X2" s="19" t="s">
        <v>2373</v>
      </c>
      <c r="Y2" s="19" t="s">
        <v>33</v>
      </c>
      <c r="Z2" s="19">
        <v>49</v>
      </c>
    </row>
    <row r="3" spans="1:26" x14ac:dyDescent="0.3">
      <c r="A3" s="56" t="s">
        <v>2372</v>
      </c>
      <c r="B3" s="19" t="s">
        <v>2378</v>
      </c>
      <c r="C3" s="19" t="s">
        <v>2379</v>
      </c>
      <c r="D3" s="20">
        <v>45393</v>
      </c>
      <c r="E3" s="21">
        <v>225000</v>
      </c>
      <c r="F3" s="19" t="s">
        <v>27</v>
      </c>
      <c r="G3" s="19" t="s">
        <v>28</v>
      </c>
      <c r="H3" s="21">
        <v>225000</v>
      </c>
      <c r="I3" s="21">
        <v>114200</v>
      </c>
      <c r="J3" s="22">
        <f t="shared" si="0"/>
        <v>50.755555555555553</v>
      </c>
      <c r="K3" s="21">
        <v>232519</v>
      </c>
      <c r="L3" s="21">
        <v>37917</v>
      </c>
      <c r="M3" s="21">
        <f t="shared" si="1"/>
        <v>187083</v>
      </c>
      <c r="N3" s="21">
        <v>134208</v>
      </c>
      <c r="O3" s="23">
        <f t="shared" si="2"/>
        <v>1.3939780042918455</v>
      </c>
      <c r="P3" s="24">
        <v>1637</v>
      </c>
      <c r="Q3" s="25">
        <f t="shared" si="3"/>
        <v>114.28405620036652</v>
      </c>
      <c r="R3" s="26" t="s">
        <v>2372</v>
      </c>
      <c r="S3" s="27">
        <f>ABS(O13-O3)*100</f>
        <v>139.39780042918454</v>
      </c>
      <c r="T3" s="19" t="s">
        <v>52</v>
      </c>
      <c r="U3" s="19" t="s">
        <v>36</v>
      </c>
      <c r="V3" s="21">
        <v>26796</v>
      </c>
      <c r="W3" s="19" t="s">
        <v>31</v>
      </c>
      <c r="X3" s="19" t="s">
        <v>2373</v>
      </c>
      <c r="Y3" s="19" t="s">
        <v>33</v>
      </c>
      <c r="Z3" s="19">
        <v>50</v>
      </c>
    </row>
    <row r="4" spans="1:26" x14ac:dyDescent="0.3">
      <c r="A4" s="56" t="s">
        <v>2372</v>
      </c>
      <c r="B4" s="19" t="s">
        <v>2384</v>
      </c>
      <c r="C4" s="19" t="s">
        <v>2385</v>
      </c>
      <c r="D4" s="20">
        <v>45191</v>
      </c>
      <c r="E4" s="21">
        <v>195000</v>
      </c>
      <c r="F4" s="19" t="s">
        <v>27</v>
      </c>
      <c r="G4" s="19" t="s">
        <v>28</v>
      </c>
      <c r="H4" s="21">
        <v>195000</v>
      </c>
      <c r="I4" s="21">
        <v>86400</v>
      </c>
      <c r="J4" s="22">
        <f t="shared" si="0"/>
        <v>44.307692307692307</v>
      </c>
      <c r="K4" s="21">
        <v>200261</v>
      </c>
      <c r="L4" s="21">
        <v>18000</v>
      </c>
      <c r="M4" s="21">
        <f t="shared" si="1"/>
        <v>177000</v>
      </c>
      <c r="N4" s="21">
        <v>125697</v>
      </c>
      <c r="O4" s="23">
        <f t="shared" si="2"/>
        <v>1.4081481658273467</v>
      </c>
      <c r="P4" s="24">
        <v>1407</v>
      </c>
      <c r="Q4" s="25">
        <f t="shared" si="3"/>
        <v>125.79957356076758</v>
      </c>
      <c r="R4" s="26" t="s">
        <v>2372</v>
      </c>
      <c r="S4" s="27">
        <f>ABS(O11-O4)*100</f>
        <v>62.499828232741891</v>
      </c>
      <c r="T4" s="19" t="s">
        <v>30</v>
      </c>
      <c r="U4" s="19" t="s">
        <v>36</v>
      </c>
      <c r="V4" s="21">
        <v>18000</v>
      </c>
      <c r="W4" s="19" t="s">
        <v>31</v>
      </c>
      <c r="X4" s="19" t="s">
        <v>2373</v>
      </c>
      <c r="Y4" s="19" t="s">
        <v>33</v>
      </c>
      <c r="Z4" s="19">
        <v>49</v>
      </c>
    </row>
    <row r="5" spans="1:26" x14ac:dyDescent="0.3">
      <c r="A5" s="56" t="s">
        <v>2372</v>
      </c>
      <c r="B5" s="19" t="s">
        <v>2376</v>
      </c>
      <c r="C5" s="19" t="s">
        <v>2377</v>
      </c>
      <c r="D5" s="20">
        <v>45433</v>
      </c>
      <c r="E5" s="21">
        <v>216000</v>
      </c>
      <c r="F5" s="19" t="s">
        <v>27</v>
      </c>
      <c r="G5" s="19" t="s">
        <v>28</v>
      </c>
      <c r="H5" s="21">
        <v>216000</v>
      </c>
      <c r="I5" s="21">
        <v>102700</v>
      </c>
      <c r="J5" s="22">
        <f t="shared" si="0"/>
        <v>47.546296296296298</v>
      </c>
      <c r="K5" s="21">
        <v>208330</v>
      </c>
      <c r="L5" s="21">
        <v>22343</v>
      </c>
      <c r="M5" s="21">
        <f t="shared" si="1"/>
        <v>193657</v>
      </c>
      <c r="N5" s="21">
        <v>128266</v>
      </c>
      <c r="O5" s="23">
        <f t="shared" si="2"/>
        <v>1.5098077432834891</v>
      </c>
      <c r="P5" s="24">
        <v>1407</v>
      </c>
      <c r="Q5" s="25">
        <f t="shared" si="3"/>
        <v>137.63823738450603</v>
      </c>
      <c r="R5" s="26" t="s">
        <v>2372</v>
      </c>
      <c r="S5" s="27">
        <f>ABS(O16-O5)*100</f>
        <v>150.9807743283489</v>
      </c>
      <c r="T5" s="19" t="s">
        <v>30</v>
      </c>
      <c r="U5" s="19" t="s">
        <v>36</v>
      </c>
      <c r="V5" s="21">
        <v>21344</v>
      </c>
      <c r="W5" s="19" t="s">
        <v>31</v>
      </c>
      <c r="X5" s="19" t="s">
        <v>2373</v>
      </c>
      <c r="Y5" s="19" t="s">
        <v>33</v>
      </c>
      <c r="Z5" s="19">
        <v>50</v>
      </c>
    </row>
    <row r="6" spans="1:26" x14ac:dyDescent="0.3">
      <c r="A6" s="56" t="s">
        <v>2372</v>
      </c>
      <c r="B6" s="19" t="s">
        <v>2390</v>
      </c>
      <c r="C6" s="19" t="s">
        <v>2391</v>
      </c>
      <c r="D6" s="20">
        <v>45414</v>
      </c>
      <c r="E6" s="21">
        <v>220000</v>
      </c>
      <c r="F6" s="19" t="s">
        <v>27</v>
      </c>
      <c r="G6" s="19" t="s">
        <v>28</v>
      </c>
      <c r="H6" s="21">
        <v>220000</v>
      </c>
      <c r="I6" s="21">
        <v>103500</v>
      </c>
      <c r="J6" s="22">
        <f t="shared" si="0"/>
        <v>47.045454545454547</v>
      </c>
      <c r="K6" s="21">
        <v>210184</v>
      </c>
      <c r="L6" s="21">
        <v>19508</v>
      </c>
      <c r="M6" s="21">
        <f t="shared" si="1"/>
        <v>200492</v>
      </c>
      <c r="N6" s="21">
        <v>131500</v>
      </c>
      <c r="O6" s="23">
        <f t="shared" si="2"/>
        <v>1.5246539923954372</v>
      </c>
      <c r="P6" s="24">
        <v>1637</v>
      </c>
      <c r="Q6" s="25">
        <f t="shared" si="3"/>
        <v>122.4752596212584</v>
      </c>
      <c r="R6" s="26" t="s">
        <v>2372</v>
      </c>
      <c r="S6" s="27">
        <f>ABS(O9-O6)*100</f>
        <v>21.550426350632602</v>
      </c>
      <c r="T6" s="19" t="s">
        <v>52</v>
      </c>
      <c r="U6" s="19" t="s">
        <v>36</v>
      </c>
      <c r="V6" s="21">
        <v>18000</v>
      </c>
      <c r="W6" s="19" t="s">
        <v>31</v>
      </c>
      <c r="X6" s="19" t="s">
        <v>2373</v>
      </c>
      <c r="Y6" s="19" t="s">
        <v>33</v>
      </c>
      <c r="Z6" s="19">
        <v>49</v>
      </c>
    </row>
    <row r="7" spans="1:26" x14ac:dyDescent="0.3">
      <c r="A7" s="55" t="s">
        <v>2372</v>
      </c>
      <c r="B7" s="10" t="s">
        <v>2374</v>
      </c>
      <c r="C7" s="10" t="s">
        <v>2375</v>
      </c>
      <c r="D7" s="11">
        <v>45023</v>
      </c>
      <c r="E7" s="12">
        <v>218000</v>
      </c>
      <c r="F7" s="10" t="s">
        <v>27</v>
      </c>
      <c r="G7" s="10" t="s">
        <v>28</v>
      </c>
      <c r="H7" s="12">
        <v>218000</v>
      </c>
      <c r="I7" s="12">
        <v>84200</v>
      </c>
      <c r="J7" s="13">
        <f t="shared" si="0"/>
        <v>38.623853211009177</v>
      </c>
      <c r="K7" s="12">
        <v>195524</v>
      </c>
      <c r="L7" s="12">
        <v>21127</v>
      </c>
      <c r="M7" s="12">
        <f t="shared" si="1"/>
        <v>196873</v>
      </c>
      <c r="N7" s="12">
        <v>120273</v>
      </c>
      <c r="O7" s="14">
        <f t="shared" si="2"/>
        <v>1.6368844212749329</v>
      </c>
      <c r="P7" s="15">
        <v>1298</v>
      </c>
      <c r="Q7" s="16">
        <f t="shared" si="3"/>
        <v>151.67411402157165</v>
      </c>
      <c r="R7" s="17" t="s">
        <v>2372</v>
      </c>
      <c r="S7" s="18">
        <f>ABS(O19-O7)*100</f>
        <v>163.68844212749329</v>
      </c>
      <c r="T7" s="10" t="s">
        <v>30</v>
      </c>
      <c r="U7" s="10" t="s">
        <v>36</v>
      </c>
      <c r="V7" s="12">
        <v>21127</v>
      </c>
      <c r="W7" s="10" t="s">
        <v>31</v>
      </c>
      <c r="X7" s="10" t="s">
        <v>2373</v>
      </c>
      <c r="Y7" s="10" t="s">
        <v>33</v>
      </c>
      <c r="Z7" s="10">
        <v>47</v>
      </c>
    </row>
    <row r="8" spans="1:26" x14ac:dyDescent="0.3">
      <c r="A8" s="55" t="s">
        <v>2372</v>
      </c>
      <c r="B8" s="10" t="s">
        <v>2380</v>
      </c>
      <c r="C8" s="10" t="s">
        <v>2381</v>
      </c>
      <c r="D8" s="11">
        <v>45588</v>
      </c>
      <c r="E8" s="12">
        <v>225000</v>
      </c>
      <c r="F8" s="10" t="s">
        <v>27</v>
      </c>
      <c r="G8" s="10" t="s">
        <v>28</v>
      </c>
      <c r="H8" s="12">
        <v>225000</v>
      </c>
      <c r="I8" s="12">
        <v>97600</v>
      </c>
      <c r="J8" s="13">
        <f t="shared" si="0"/>
        <v>43.377777777777773</v>
      </c>
      <c r="K8" s="12">
        <v>198125</v>
      </c>
      <c r="L8" s="12">
        <v>22288</v>
      </c>
      <c r="M8" s="12">
        <f t="shared" si="1"/>
        <v>202712</v>
      </c>
      <c r="N8" s="12">
        <v>121266</v>
      </c>
      <c r="O8" s="14">
        <f t="shared" si="2"/>
        <v>1.6716309600382631</v>
      </c>
      <c r="P8" s="15">
        <v>1298</v>
      </c>
      <c r="Q8" s="16">
        <f t="shared" si="3"/>
        <v>156.17257318952235</v>
      </c>
      <c r="R8" s="17" t="s">
        <v>2372</v>
      </c>
      <c r="S8" s="18">
        <f>ABS(O17-O8)*100</f>
        <v>167.1630960038263</v>
      </c>
      <c r="T8" s="10" t="s">
        <v>30</v>
      </c>
      <c r="U8" s="10" t="s">
        <v>31</v>
      </c>
      <c r="V8" s="12">
        <v>22288</v>
      </c>
      <c r="W8" s="10" t="s">
        <v>31</v>
      </c>
      <c r="X8" s="10" t="s">
        <v>2373</v>
      </c>
      <c r="Y8" s="10" t="s">
        <v>33</v>
      </c>
      <c r="Z8" s="10">
        <v>49</v>
      </c>
    </row>
    <row r="9" spans="1:26" x14ac:dyDescent="0.3">
      <c r="A9" s="55" t="s">
        <v>2372</v>
      </c>
      <c r="B9" s="10" t="s">
        <v>2388</v>
      </c>
      <c r="C9" s="10" t="s">
        <v>2389</v>
      </c>
      <c r="D9" s="11">
        <v>45415</v>
      </c>
      <c r="E9" s="12">
        <v>230000</v>
      </c>
      <c r="F9" s="10" t="s">
        <v>27</v>
      </c>
      <c r="G9" s="10" t="s">
        <v>28</v>
      </c>
      <c r="H9" s="12">
        <v>230000</v>
      </c>
      <c r="I9" s="12">
        <v>96000</v>
      </c>
      <c r="J9" s="13">
        <f t="shared" si="0"/>
        <v>41.739130434782609</v>
      </c>
      <c r="K9" s="12">
        <v>194651</v>
      </c>
      <c r="L9" s="12">
        <v>18000</v>
      </c>
      <c r="M9" s="12">
        <f t="shared" si="1"/>
        <v>212000</v>
      </c>
      <c r="N9" s="12">
        <v>121828</v>
      </c>
      <c r="O9" s="14">
        <f t="shared" si="2"/>
        <v>1.7401582559017632</v>
      </c>
      <c r="P9" s="15">
        <v>1298</v>
      </c>
      <c r="Q9" s="16">
        <f t="shared" si="3"/>
        <v>163.32819722650231</v>
      </c>
      <c r="R9" s="17" t="s">
        <v>2372</v>
      </c>
      <c r="S9" s="18">
        <f>ABS(O13-O9)*100</f>
        <v>174.01582559017632</v>
      </c>
      <c r="T9" s="10" t="s">
        <v>30</v>
      </c>
      <c r="U9" s="10" t="s">
        <v>36</v>
      </c>
      <c r="V9" s="12">
        <v>18000</v>
      </c>
      <c r="W9" s="10" t="s">
        <v>31</v>
      </c>
      <c r="X9" s="10" t="s">
        <v>2373</v>
      </c>
      <c r="Y9" s="10" t="s">
        <v>33</v>
      </c>
      <c r="Z9" s="10">
        <v>49</v>
      </c>
    </row>
    <row r="10" spans="1:26" x14ac:dyDescent="0.3">
      <c r="A10" s="55" t="s">
        <v>2372</v>
      </c>
      <c r="B10" s="10" t="s">
        <v>2370</v>
      </c>
      <c r="C10" s="10" t="s">
        <v>2371</v>
      </c>
      <c r="D10" s="11">
        <v>45583</v>
      </c>
      <c r="E10" s="12">
        <v>242000</v>
      </c>
      <c r="F10" s="10" t="s">
        <v>27</v>
      </c>
      <c r="G10" s="10" t="s">
        <v>28</v>
      </c>
      <c r="H10" s="12">
        <v>242000</v>
      </c>
      <c r="I10" s="12">
        <v>98800</v>
      </c>
      <c r="J10" s="13">
        <f t="shared" si="0"/>
        <v>40.826446280991732</v>
      </c>
      <c r="K10" s="12">
        <v>199909</v>
      </c>
      <c r="L10" s="12">
        <v>21362</v>
      </c>
      <c r="M10" s="12">
        <f t="shared" si="1"/>
        <v>220638</v>
      </c>
      <c r="N10" s="12">
        <v>123135</v>
      </c>
      <c r="O10" s="14">
        <f t="shared" si="2"/>
        <v>1.7918382263369472</v>
      </c>
      <c r="P10" s="15">
        <v>1407</v>
      </c>
      <c r="Q10" s="16">
        <f t="shared" si="3"/>
        <v>156.81449893390192</v>
      </c>
      <c r="R10" s="17" t="s">
        <v>2372</v>
      </c>
      <c r="S10" s="18">
        <f>ABS(O23-O10)*100</f>
        <v>179.18382263369472</v>
      </c>
      <c r="T10" s="10" t="s">
        <v>30</v>
      </c>
      <c r="U10" s="10" t="s">
        <v>31</v>
      </c>
      <c r="V10" s="12">
        <v>21362</v>
      </c>
      <c r="W10" s="10" t="s">
        <v>31</v>
      </c>
      <c r="X10" s="10" t="s">
        <v>2373</v>
      </c>
      <c r="Y10" s="10" t="s">
        <v>33</v>
      </c>
      <c r="Z10" s="10">
        <v>47</v>
      </c>
    </row>
    <row r="11" spans="1:26" x14ac:dyDescent="0.3">
      <c r="A11" s="55" t="s">
        <v>2372</v>
      </c>
      <c r="B11" s="10" t="s">
        <v>2386</v>
      </c>
      <c r="C11" s="10" t="s">
        <v>2387</v>
      </c>
      <c r="D11" s="11">
        <v>45645</v>
      </c>
      <c r="E11" s="12">
        <v>216000</v>
      </c>
      <c r="F11" s="10" t="s">
        <v>27</v>
      </c>
      <c r="G11" s="10" t="s">
        <v>28</v>
      </c>
      <c r="H11" s="12">
        <v>216000</v>
      </c>
      <c r="I11" s="12">
        <v>79800</v>
      </c>
      <c r="J11" s="13">
        <f t="shared" si="0"/>
        <v>36.944444444444443</v>
      </c>
      <c r="K11" s="12">
        <v>159210</v>
      </c>
      <c r="L11" s="12">
        <v>18000</v>
      </c>
      <c r="M11" s="12">
        <f t="shared" si="1"/>
        <v>198000</v>
      </c>
      <c r="N11" s="12">
        <v>97386</v>
      </c>
      <c r="O11" s="14">
        <f t="shared" si="2"/>
        <v>2.0331464481547656</v>
      </c>
      <c r="P11" s="15">
        <v>1025</v>
      </c>
      <c r="Q11" s="16">
        <f t="shared" si="3"/>
        <v>193.17073170731706</v>
      </c>
      <c r="R11" s="17" t="s">
        <v>2372</v>
      </c>
      <c r="S11" s="18">
        <f>ABS(O16-O11)*100</f>
        <v>203.31464481547656</v>
      </c>
      <c r="T11" s="10" t="s">
        <v>30</v>
      </c>
      <c r="U11" s="10" t="s">
        <v>31</v>
      </c>
      <c r="V11" s="12">
        <v>18000</v>
      </c>
      <c r="W11" s="10" t="s">
        <v>31</v>
      </c>
      <c r="X11" s="10" t="s">
        <v>2373</v>
      </c>
      <c r="Y11" s="10" t="s">
        <v>33</v>
      </c>
      <c r="Z11" s="10">
        <v>49</v>
      </c>
    </row>
    <row r="12" spans="1:26" ht="15" thickBot="1" x14ac:dyDescent="0.35">
      <c r="A12" s="55" t="s">
        <v>2372</v>
      </c>
      <c r="B12" s="10" t="s">
        <v>2382</v>
      </c>
      <c r="C12" s="10" t="s">
        <v>2383</v>
      </c>
      <c r="D12" s="11">
        <v>45523</v>
      </c>
      <c r="E12" s="12">
        <v>259000</v>
      </c>
      <c r="F12" s="10" t="s">
        <v>27</v>
      </c>
      <c r="G12" s="10" t="s">
        <v>28</v>
      </c>
      <c r="H12" s="12">
        <v>259000</v>
      </c>
      <c r="I12" s="12">
        <v>94300</v>
      </c>
      <c r="J12" s="13">
        <f t="shared" si="0"/>
        <v>36.409266409266408</v>
      </c>
      <c r="K12" s="12">
        <v>189202</v>
      </c>
      <c r="L12" s="12">
        <v>22870</v>
      </c>
      <c r="M12" s="12">
        <f t="shared" si="1"/>
        <v>236130</v>
      </c>
      <c r="N12" s="12">
        <v>114711</v>
      </c>
      <c r="O12" s="14">
        <f t="shared" si="2"/>
        <v>2.0584773910087089</v>
      </c>
      <c r="P12" s="15">
        <v>1268</v>
      </c>
      <c r="Q12" s="16">
        <f t="shared" si="3"/>
        <v>186.22239747634069</v>
      </c>
      <c r="R12" s="17" t="s">
        <v>2372</v>
      </c>
      <c r="S12" s="18">
        <f>ABS(O20-O12)*100</f>
        <v>205.84773910087088</v>
      </c>
      <c r="T12" s="10" t="s">
        <v>30</v>
      </c>
      <c r="U12" s="10" t="s">
        <v>36</v>
      </c>
      <c r="V12" s="12">
        <v>20335</v>
      </c>
      <c r="W12" s="10" t="s">
        <v>31</v>
      </c>
      <c r="X12" s="10" t="s">
        <v>2373</v>
      </c>
      <c r="Y12" s="10" t="s">
        <v>33</v>
      </c>
      <c r="Z12" s="10">
        <v>47</v>
      </c>
    </row>
    <row r="13" spans="1:26" ht="15" thickTop="1" x14ac:dyDescent="0.3">
      <c r="A13" s="57"/>
      <c r="B13" s="37"/>
      <c r="C13" s="37"/>
      <c r="D13" s="38" t="s">
        <v>2766</v>
      </c>
      <c r="E13" s="39">
        <f>+SUM(E2:E12)</f>
        <v>2361000</v>
      </c>
      <c r="F13" s="37"/>
      <c r="G13" s="37"/>
      <c r="H13" s="39">
        <f>+SUM(H2:H12)</f>
        <v>2361000</v>
      </c>
      <c r="I13" s="39">
        <f>+SUM(I2:I12)</f>
        <v>1037300</v>
      </c>
      <c r="J13" s="40"/>
      <c r="K13" s="39">
        <f>+SUM(K2:K12)</f>
        <v>2147125</v>
      </c>
      <c r="L13" s="39"/>
      <c r="M13" s="39">
        <f>+SUM(M2:M12)</f>
        <v>2121585</v>
      </c>
      <c r="N13" s="39">
        <f>+SUM(N2:N12)</f>
        <v>1315656</v>
      </c>
      <c r="O13" s="41"/>
      <c r="P13" s="42"/>
      <c r="Q13" s="43">
        <f>AVERAGE(Q2:Q12)</f>
        <v>145.65579869668346</v>
      </c>
      <c r="R13" s="44"/>
      <c r="S13" s="45">
        <f>ABS(O15-O14)*100</f>
        <v>0.24100028822249264</v>
      </c>
      <c r="T13" s="37"/>
      <c r="U13" s="37"/>
      <c r="V13" s="39"/>
      <c r="W13" s="37"/>
      <c r="X13" s="37"/>
      <c r="Y13" s="37"/>
      <c r="Z13" s="37"/>
    </row>
    <row r="14" spans="1:26" x14ac:dyDescent="0.3">
      <c r="A14" s="58"/>
      <c r="B14" s="28"/>
      <c r="C14" s="28"/>
      <c r="D14" s="29"/>
      <c r="E14" s="30"/>
      <c r="F14" s="28"/>
      <c r="G14" s="28"/>
      <c r="H14" s="30"/>
      <c r="I14" s="30" t="s">
        <v>2767</v>
      </c>
      <c r="J14" s="31">
        <f>I13/H13*100</f>
        <v>43.934773401101232</v>
      </c>
      <c r="K14" s="30"/>
      <c r="L14" s="30"/>
      <c r="M14" s="30"/>
      <c r="N14" s="30" t="s">
        <v>2769</v>
      </c>
      <c r="O14" s="32">
        <f>M13/N13</f>
        <v>1.6125681789160693</v>
      </c>
      <c r="P14" s="33"/>
      <c r="Q14" s="34" t="s">
        <v>2771</v>
      </c>
      <c r="R14" s="35">
        <f>STDEV(O2:O12)</f>
        <v>0.30267526308457882</v>
      </c>
      <c r="S14" s="36"/>
      <c r="T14" s="28"/>
      <c r="U14" s="28"/>
      <c r="V14" s="30"/>
      <c r="W14" s="28"/>
      <c r="X14" s="28"/>
      <c r="Y14" s="28"/>
      <c r="Z14" s="28"/>
    </row>
    <row r="15" spans="1:26" x14ac:dyDescent="0.3">
      <c r="A15" s="59"/>
      <c r="B15" s="46"/>
      <c r="C15" s="46"/>
      <c r="D15" s="47"/>
      <c r="E15" s="48"/>
      <c r="F15" s="46"/>
      <c r="G15" s="46"/>
      <c r="H15" s="48"/>
      <c r="I15" s="48" t="s">
        <v>2768</v>
      </c>
      <c r="J15" s="49">
        <f>STDEV(J2:J12)</f>
        <v>9.2135144472637709</v>
      </c>
      <c r="K15" s="48"/>
      <c r="L15" s="48"/>
      <c r="M15" s="48"/>
      <c r="N15" s="48" t="s">
        <v>2770</v>
      </c>
      <c r="O15" s="50">
        <f>AVERAGE(O2:O12)</f>
        <v>1.6149781817982942</v>
      </c>
      <c r="P15" s="51"/>
      <c r="Q15" s="52" t="s">
        <v>2772</v>
      </c>
      <c r="R15" s="54">
        <f>AVERAGE(S2:S12)</f>
        <v>139.56380513540896</v>
      </c>
      <c r="S15" s="53" t="s">
        <v>2773</v>
      </c>
      <c r="T15" s="46">
        <f>+(R15/O15)</f>
        <v>86.41838429049443</v>
      </c>
      <c r="U15" s="46"/>
      <c r="V15" s="48"/>
      <c r="W15" s="46"/>
      <c r="X15" s="46"/>
      <c r="Y15" s="46"/>
      <c r="Z15" s="46"/>
    </row>
  </sheetData>
  <sortState xmlns:xlrd2="http://schemas.microsoft.com/office/spreadsheetml/2017/richdata2" ref="A2:Z12">
    <sortCondition ref="O2:O12"/>
  </sortState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329F-9379-48EE-9D58-2AC2DB9342D0}">
  <dimension ref="A1:Z11"/>
  <sheetViews>
    <sheetView zoomScaleNormal="100" workbookViewId="0">
      <selection activeCell="N15" sqref="N15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2394</v>
      </c>
      <c r="B2" s="19" t="s">
        <v>2392</v>
      </c>
      <c r="C2" s="19" t="s">
        <v>2393</v>
      </c>
      <c r="D2" s="20">
        <v>45540</v>
      </c>
      <c r="E2" s="21">
        <v>189999</v>
      </c>
      <c r="F2" s="19" t="s">
        <v>27</v>
      </c>
      <c r="G2" s="19" t="s">
        <v>28</v>
      </c>
      <c r="H2" s="21">
        <v>189999</v>
      </c>
      <c r="I2" s="21">
        <v>89500</v>
      </c>
      <c r="J2" s="22">
        <f t="shared" ref="J2:J8" si="0">I2/H2*100</f>
        <v>47.105511081637268</v>
      </c>
      <c r="K2" s="21">
        <v>192567</v>
      </c>
      <c r="L2" s="21">
        <v>18900</v>
      </c>
      <c r="M2" s="21">
        <f t="shared" ref="M2:M8" si="1">H2-L2</f>
        <v>171099</v>
      </c>
      <c r="N2" s="21">
        <v>102157</v>
      </c>
      <c r="O2" s="23">
        <f t="shared" ref="O2:O8" si="2">M2/N2</f>
        <v>1.6748632007596151</v>
      </c>
      <c r="P2" s="24">
        <v>1512</v>
      </c>
      <c r="Q2" s="25">
        <f t="shared" ref="Q2:Q8" si="3">M2/P2</f>
        <v>113.16071428571429</v>
      </c>
      <c r="R2" s="26" t="s">
        <v>2394</v>
      </c>
      <c r="S2" s="27">
        <f>ABS(O11-O2)*100</f>
        <v>14.046810706232638</v>
      </c>
      <c r="T2" s="19" t="s">
        <v>1307</v>
      </c>
      <c r="U2" s="19" t="s">
        <v>36</v>
      </c>
      <c r="V2" s="21">
        <v>18900</v>
      </c>
      <c r="W2" s="19" t="s">
        <v>31</v>
      </c>
      <c r="X2" s="19" t="s">
        <v>2395</v>
      </c>
      <c r="Y2" s="19" t="s">
        <v>33</v>
      </c>
      <c r="Z2" s="19">
        <v>49</v>
      </c>
    </row>
    <row r="3" spans="1:26" x14ac:dyDescent="0.3">
      <c r="A3" s="55" t="s">
        <v>2394</v>
      </c>
      <c r="B3" s="10" t="s">
        <v>2396</v>
      </c>
      <c r="C3" s="10" t="s">
        <v>2397</v>
      </c>
      <c r="D3" s="11">
        <v>45639</v>
      </c>
      <c r="E3" s="12">
        <v>130000</v>
      </c>
      <c r="F3" s="10" t="s">
        <v>27</v>
      </c>
      <c r="G3" s="10" t="s">
        <v>28</v>
      </c>
      <c r="H3" s="12">
        <v>130000</v>
      </c>
      <c r="I3" s="12">
        <v>67200</v>
      </c>
      <c r="J3" s="13">
        <f t="shared" si="0"/>
        <v>51.692307692307693</v>
      </c>
      <c r="K3" s="12">
        <v>143576</v>
      </c>
      <c r="L3" s="12">
        <v>11882</v>
      </c>
      <c r="M3" s="12">
        <f t="shared" si="1"/>
        <v>118118</v>
      </c>
      <c r="N3" s="12">
        <v>77467</v>
      </c>
      <c r="O3" s="14">
        <f t="shared" si="2"/>
        <v>1.5247524752475248</v>
      </c>
      <c r="P3" s="15">
        <v>1020</v>
      </c>
      <c r="Q3" s="16">
        <f t="shared" si="3"/>
        <v>115.80196078431372</v>
      </c>
      <c r="R3" s="17" t="s">
        <v>2394</v>
      </c>
      <c r="S3" s="18">
        <f>ABS(O11-O3)*100</f>
        <v>29.057883257441674</v>
      </c>
      <c r="T3" s="10" t="s">
        <v>30</v>
      </c>
      <c r="U3" s="10" t="s">
        <v>31</v>
      </c>
      <c r="V3" s="12">
        <v>8307</v>
      </c>
      <c r="W3" s="10" t="s">
        <v>31</v>
      </c>
      <c r="X3" s="10" t="s">
        <v>2395</v>
      </c>
      <c r="Y3" s="10" t="s">
        <v>33</v>
      </c>
      <c r="Z3" s="10">
        <v>50</v>
      </c>
    </row>
    <row r="4" spans="1:26" x14ac:dyDescent="0.3">
      <c r="A4" s="55" t="s">
        <v>2394</v>
      </c>
      <c r="B4" s="10" t="s">
        <v>2398</v>
      </c>
      <c r="C4" s="10" t="s">
        <v>2399</v>
      </c>
      <c r="D4" s="11">
        <v>45506</v>
      </c>
      <c r="E4" s="12">
        <v>128000</v>
      </c>
      <c r="F4" s="10" t="s">
        <v>27</v>
      </c>
      <c r="G4" s="10" t="s">
        <v>28</v>
      </c>
      <c r="H4" s="12">
        <v>128000</v>
      </c>
      <c r="I4" s="12">
        <v>53100</v>
      </c>
      <c r="J4" s="13">
        <f t="shared" si="0"/>
        <v>41.484375</v>
      </c>
      <c r="K4" s="12">
        <v>112743</v>
      </c>
      <c r="L4" s="12">
        <v>8400</v>
      </c>
      <c r="M4" s="12">
        <f t="shared" si="1"/>
        <v>119600</v>
      </c>
      <c r="N4" s="12">
        <v>61378</v>
      </c>
      <c r="O4" s="14">
        <f t="shared" si="2"/>
        <v>1.9485809247613151</v>
      </c>
      <c r="P4" s="15">
        <v>860</v>
      </c>
      <c r="Q4" s="16">
        <f t="shared" si="3"/>
        <v>139.06976744186048</v>
      </c>
      <c r="R4" s="17" t="s">
        <v>2394</v>
      </c>
      <c r="S4" s="18">
        <f>ABS(O11-O4)*100</f>
        <v>13.324961693937354</v>
      </c>
      <c r="T4" s="10" t="s">
        <v>30</v>
      </c>
      <c r="U4" s="10" t="s">
        <v>36</v>
      </c>
      <c r="V4" s="12">
        <v>8400</v>
      </c>
      <c r="W4" s="10" t="s">
        <v>31</v>
      </c>
      <c r="X4" s="10" t="s">
        <v>2395</v>
      </c>
      <c r="Y4" s="10" t="s">
        <v>33</v>
      </c>
      <c r="Z4" s="10">
        <v>45</v>
      </c>
    </row>
    <row r="5" spans="1:26" x14ac:dyDescent="0.3">
      <c r="A5" s="56" t="s">
        <v>2394</v>
      </c>
      <c r="B5" s="19" t="s">
        <v>2400</v>
      </c>
      <c r="C5" s="19" t="s">
        <v>2401</v>
      </c>
      <c r="D5" s="20">
        <v>45407</v>
      </c>
      <c r="E5" s="21">
        <v>79900</v>
      </c>
      <c r="F5" s="19" t="s">
        <v>27</v>
      </c>
      <c r="G5" s="19" t="s">
        <v>28</v>
      </c>
      <c r="H5" s="21">
        <v>79900</v>
      </c>
      <c r="I5" s="21">
        <v>47900</v>
      </c>
      <c r="J5" s="22">
        <f t="shared" si="0"/>
        <v>59.949937421777221</v>
      </c>
      <c r="K5" s="21">
        <v>106206</v>
      </c>
      <c r="L5" s="21">
        <v>8400</v>
      </c>
      <c r="M5" s="21">
        <f t="shared" si="1"/>
        <v>71500</v>
      </c>
      <c r="N5" s="21">
        <v>57532</v>
      </c>
      <c r="O5" s="23">
        <f t="shared" si="2"/>
        <v>1.2427866230967113</v>
      </c>
      <c r="P5" s="24">
        <v>904</v>
      </c>
      <c r="Q5" s="25">
        <f t="shared" si="3"/>
        <v>79.092920353982308</v>
      </c>
      <c r="R5" s="26" t="s">
        <v>2394</v>
      </c>
      <c r="S5" s="27">
        <f>ABS(O11-O5)*100</f>
        <v>57.254468472523023</v>
      </c>
      <c r="T5" s="19" t="s">
        <v>30</v>
      </c>
      <c r="U5" s="19" t="s">
        <v>36</v>
      </c>
      <c r="V5" s="21">
        <v>8400</v>
      </c>
      <c r="W5" s="19" t="s">
        <v>31</v>
      </c>
      <c r="X5" s="19" t="s">
        <v>2395</v>
      </c>
      <c r="Y5" s="19" t="s">
        <v>33</v>
      </c>
      <c r="Z5" s="19">
        <v>44</v>
      </c>
    </row>
    <row r="6" spans="1:26" x14ac:dyDescent="0.3">
      <c r="A6" s="56" t="s">
        <v>2394</v>
      </c>
      <c r="B6" s="19" t="s">
        <v>2402</v>
      </c>
      <c r="C6" s="19" t="s">
        <v>2403</v>
      </c>
      <c r="D6" s="20">
        <v>45041</v>
      </c>
      <c r="E6" s="21">
        <v>137880</v>
      </c>
      <c r="F6" s="19" t="s">
        <v>27</v>
      </c>
      <c r="G6" s="19" t="s">
        <v>28</v>
      </c>
      <c r="H6" s="21">
        <v>137880</v>
      </c>
      <c r="I6" s="21">
        <v>43800</v>
      </c>
      <c r="J6" s="22">
        <f t="shared" si="0"/>
        <v>31.766753698868584</v>
      </c>
      <c r="K6" s="21">
        <v>109023</v>
      </c>
      <c r="L6" s="21">
        <v>16800</v>
      </c>
      <c r="M6" s="21">
        <f t="shared" si="1"/>
        <v>121080</v>
      </c>
      <c r="N6" s="21">
        <v>54248</v>
      </c>
      <c r="O6" s="23">
        <f t="shared" si="2"/>
        <v>2.2319716855920957</v>
      </c>
      <c r="P6" s="24">
        <v>840</v>
      </c>
      <c r="Q6" s="25">
        <f t="shared" si="3"/>
        <v>144.14285714285714</v>
      </c>
      <c r="R6" s="26" t="s">
        <v>2394</v>
      </c>
      <c r="S6" s="27">
        <f>ABS(O11-O6)*100</f>
        <v>41.664037777015416</v>
      </c>
      <c r="T6" s="19" t="s">
        <v>43</v>
      </c>
      <c r="U6" s="19" t="s">
        <v>36</v>
      </c>
      <c r="V6" s="21">
        <v>16800</v>
      </c>
      <c r="W6" s="19" t="s">
        <v>31</v>
      </c>
      <c r="X6" s="19" t="s">
        <v>2395</v>
      </c>
      <c r="Y6" s="19" t="s">
        <v>33</v>
      </c>
      <c r="Z6" s="19">
        <v>45</v>
      </c>
    </row>
    <row r="7" spans="1:26" x14ac:dyDescent="0.3">
      <c r="A7" s="55" t="s">
        <v>2394</v>
      </c>
      <c r="B7" s="10" t="s">
        <v>2404</v>
      </c>
      <c r="C7" s="10" t="s">
        <v>2405</v>
      </c>
      <c r="D7" s="11">
        <v>45688</v>
      </c>
      <c r="E7" s="12">
        <v>136000</v>
      </c>
      <c r="F7" s="10" t="s">
        <v>69</v>
      </c>
      <c r="G7" s="10" t="s">
        <v>28</v>
      </c>
      <c r="H7" s="12">
        <v>136000</v>
      </c>
      <c r="I7" s="12">
        <v>46700</v>
      </c>
      <c r="J7" s="13">
        <f t="shared" si="0"/>
        <v>34.338235294117645</v>
      </c>
      <c r="K7" s="12">
        <v>103588</v>
      </c>
      <c r="L7" s="12">
        <v>8400</v>
      </c>
      <c r="M7" s="12">
        <f t="shared" si="1"/>
        <v>127600</v>
      </c>
      <c r="N7" s="12">
        <v>55992</v>
      </c>
      <c r="O7" s="14">
        <f t="shared" si="2"/>
        <v>2.2788969852836121</v>
      </c>
      <c r="P7" s="15">
        <v>920</v>
      </c>
      <c r="Q7" s="16">
        <f t="shared" si="3"/>
        <v>138.69565217391303</v>
      </c>
      <c r="R7" s="17" t="s">
        <v>2394</v>
      </c>
      <c r="S7" s="18">
        <f>ABS(O11-O7)*100</f>
        <v>46.356567746167052</v>
      </c>
      <c r="T7" s="10" t="s">
        <v>43</v>
      </c>
      <c r="U7" s="10" t="s">
        <v>31</v>
      </c>
      <c r="V7" s="12">
        <v>8400</v>
      </c>
      <c r="W7" s="10" t="s">
        <v>31</v>
      </c>
      <c r="X7" s="10" t="s">
        <v>2395</v>
      </c>
      <c r="Y7" s="10" t="s">
        <v>33</v>
      </c>
      <c r="Z7" s="10">
        <v>45</v>
      </c>
    </row>
    <row r="8" spans="1:26" ht="15" thickBot="1" x14ac:dyDescent="0.35">
      <c r="A8" s="55" t="s">
        <v>2394</v>
      </c>
      <c r="B8" s="10" t="s">
        <v>2406</v>
      </c>
      <c r="C8" s="10" t="s">
        <v>2407</v>
      </c>
      <c r="D8" s="11">
        <v>45155</v>
      </c>
      <c r="E8" s="12">
        <v>122000</v>
      </c>
      <c r="F8" s="10" t="s">
        <v>27</v>
      </c>
      <c r="G8" s="10" t="s">
        <v>28</v>
      </c>
      <c r="H8" s="12">
        <v>122000</v>
      </c>
      <c r="I8" s="12">
        <v>46100</v>
      </c>
      <c r="J8" s="13">
        <f t="shared" si="0"/>
        <v>37.786885245901644</v>
      </c>
      <c r="K8" s="12">
        <v>115364</v>
      </c>
      <c r="L8" s="12">
        <v>8400</v>
      </c>
      <c r="M8" s="12">
        <f t="shared" si="1"/>
        <v>113600</v>
      </c>
      <c r="N8" s="12">
        <v>62920</v>
      </c>
      <c r="O8" s="14">
        <f t="shared" si="2"/>
        <v>1.8054672600127146</v>
      </c>
      <c r="P8" s="15">
        <v>840</v>
      </c>
      <c r="Q8" s="16">
        <f t="shared" si="3"/>
        <v>135.23809523809524</v>
      </c>
      <c r="R8" s="17" t="s">
        <v>2394</v>
      </c>
      <c r="S8" s="18">
        <f>ABS(O11-O8)*100</f>
        <v>0.98640478092268946</v>
      </c>
      <c r="T8" s="10" t="s">
        <v>43</v>
      </c>
      <c r="U8" s="10" t="s">
        <v>36</v>
      </c>
      <c r="V8" s="12">
        <v>8400</v>
      </c>
      <c r="W8" s="10" t="s">
        <v>31</v>
      </c>
      <c r="X8" s="10" t="s">
        <v>2395</v>
      </c>
      <c r="Y8" s="10" t="s">
        <v>33</v>
      </c>
      <c r="Z8" s="10">
        <v>45</v>
      </c>
    </row>
    <row r="9" spans="1:26" ht="15" thickTop="1" x14ac:dyDescent="0.3">
      <c r="A9" s="57"/>
      <c r="B9" s="37"/>
      <c r="C9" s="37"/>
      <c r="D9" s="38" t="s">
        <v>2766</v>
      </c>
      <c r="E9" s="39">
        <f>+SUM(E2:E8)</f>
        <v>923779</v>
      </c>
      <c r="F9" s="37"/>
      <c r="G9" s="37"/>
      <c r="H9" s="39">
        <f>+SUM(H2:H8)</f>
        <v>923779</v>
      </c>
      <c r="I9" s="39">
        <f>+SUM(I2:I8)</f>
        <v>394300</v>
      </c>
      <c r="J9" s="40"/>
      <c r="K9" s="39">
        <f>+SUM(K2:K8)</f>
        <v>883067</v>
      </c>
      <c r="L9" s="39"/>
      <c r="M9" s="39">
        <f>+SUM(M2:M8)</f>
        <v>842597</v>
      </c>
      <c r="N9" s="39">
        <f>+SUM(N2:N8)</f>
        <v>471694</v>
      </c>
      <c r="O9" s="41"/>
      <c r="P9" s="42"/>
      <c r="Q9" s="43">
        <f>AVERAGE(Q2:Q8)</f>
        <v>123.60028106010516</v>
      </c>
      <c r="R9" s="44"/>
      <c r="S9" s="45">
        <f>ABS(O11-O10)*100</f>
        <v>2.9010091100931668</v>
      </c>
      <c r="T9" s="37"/>
      <c r="U9" s="37"/>
      <c r="V9" s="39"/>
      <c r="W9" s="37"/>
      <c r="X9" s="37"/>
      <c r="Y9" s="37"/>
      <c r="Z9" s="37"/>
    </row>
    <row r="10" spans="1:26" x14ac:dyDescent="0.3">
      <c r="A10" s="58"/>
      <c r="B10" s="28"/>
      <c r="C10" s="28"/>
      <c r="D10" s="29"/>
      <c r="E10" s="30"/>
      <c r="F10" s="28"/>
      <c r="G10" s="28"/>
      <c r="H10" s="30"/>
      <c r="I10" s="30" t="s">
        <v>2767</v>
      </c>
      <c r="J10" s="31">
        <f>I9/H9*100</f>
        <v>42.683369074204982</v>
      </c>
      <c r="K10" s="30"/>
      <c r="L10" s="30"/>
      <c r="M10" s="30"/>
      <c r="N10" s="30" t="s">
        <v>2769</v>
      </c>
      <c r="O10" s="32">
        <f>M9/N9</f>
        <v>1.7863212167210099</v>
      </c>
      <c r="P10" s="33"/>
      <c r="Q10" s="34" t="s">
        <v>2771</v>
      </c>
      <c r="R10" s="35">
        <f>STDEV(O2:O8)</f>
        <v>0.37378912607059445</v>
      </c>
      <c r="S10" s="36"/>
      <c r="T10" s="28"/>
      <c r="U10" s="28"/>
      <c r="V10" s="30"/>
      <c r="W10" s="28"/>
      <c r="X10" s="28"/>
      <c r="Y10" s="28"/>
      <c r="Z10" s="28"/>
    </row>
    <row r="11" spans="1:26" x14ac:dyDescent="0.3">
      <c r="A11" s="59"/>
      <c r="B11" s="46"/>
      <c r="C11" s="46"/>
      <c r="D11" s="47"/>
      <c r="E11" s="48"/>
      <c r="F11" s="46"/>
      <c r="G11" s="46"/>
      <c r="H11" s="48"/>
      <c r="I11" s="48" t="s">
        <v>2768</v>
      </c>
      <c r="J11" s="49">
        <f>STDEV(J2:J8)</f>
        <v>10.074748022499366</v>
      </c>
      <c r="K11" s="48"/>
      <c r="L11" s="48"/>
      <c r="M11" s="48"/>
      <c r="N11" s="48" t="s">
        <v>2770</v>
      </c>
      <c r="O11" s="50">
        <f>AVERAGE(O2:O8)</f>
        <v>1.8153313078219415</v>
      </c>
      <c r="P11" s="51"/>
      <c r="Q11" s="52" t="s">
        <v>2772</v>
      </c>
      <c r="R11" s="54">
        <f>AVERAGE(S2:S8)</f>
        <v>28.95587634774855</v>
      </c>
      <c r="S11" s="53" t="s">
        <v>2773</v>
      </c>
      <c r="T11" s="46">
        <f>+(R11/O11)</f>
        <v>15.950739252379332</v>
      </c>
      <c r="U11" s="46"/>
      <c r="V11" s="48"/>
      <c r="W11" s="46"/>
      <c r="X11" s="46"/>
      <c r="Y11" s="46"/>
      <c r="Z11" s="46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586-82A3-4D57-B3C7-813356750D4F}">
  <dimension ref="A1:Z21"/>
  <sheetViews>
    <sheetView zoomScaleNormal="100" workbookViewId="0">
      <selection activeCell="J30" sqref="J30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7.332031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9.6640625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2410</v>
      </c>
      <c r="B2" s="19" t="s">
        <v>2464</v>
      </c>
      <c r="C2" s="19" t="s">
        <v>2465</v>
      </c>
      <c r="D2" s="20">
        <v>45407</v>
      </c>
      <c r="E2" s="21">
        <v>45000</v>
      </c>
      <c r="F2" s="19" t="s">
        <v>27</v>
      </c>
      <c r="G2" s="19" t="s">
        <v>28</v>
      </c>
      <c r="H2" s="21">
        <v>45000</v>
      </c>
      <c r="I2" s="21">
        <v>56600</v>
      </c>
      <c r="J2" s="22">
        <f t="shared" ref="J2:J18" si="0">I2/H2*100</f>
        <v>125.77777777777779</v>
      </c>
      <c r="K2" s="21">
        <v>126193</v>
      </c>
      <c r="L2" s="21">
        <v>8077</v>
      </c>
      <c r="M2" s="21">
        <f t="shared" ref="M2:M18" si="1">H2-L2</f>
        <v>36923</v>
      </c>
      <c r="N2" s="21">
        <v>69891</v>
      </c>
      <c r="O2" s="23">
        <f t="shared" ref="O2:O18" si="2">M2/N2</f>
        <v>0.52829405789014328</v>
      </c>
      <c r="P2" s="24">
        <v>1188</v>
      </c>
      <c r="Q2" s="25">
        <f t="shared" ref="Q2:Q18" si="3">M2/P2</f>
        <v>31.079966329966329</v>
      </c>
      <c r="R2" s="26" t="s">
        <v>2410</v>
      </c>
      <c r="S2" s="27">
        <f>ABS(O7-O2)*100</f>
        <v>70.931223121622594</v>
      </c>
      <c r="T2" s="19" t="s">
        <v>52</v>
      </c>
      <c r="U2" s="19" t="s">
        <v>36</v>
      </c>
      <c r="V2" s="21">
        <v>8077</v>
      </c>
      <c r="W2" s="19" t="s">
        <v>31</v>
      </c>
      <c r="X2" s="19" t="s">
        <v>2411</v>
      </c>
      <c r="Y2" s="19" t="s">
        <v>33</v>
      </c>
      <c r="Z2" s="19">
        <v>45</v>
      </c>
    </row>
    <row r="3" spans="1:26" x14ac:dyDescent="0.3">
      <c r="A3" s="56" t="s">
        <v>2410</v>
      </c>
      <c r="B3" s="19" t="s">
        <v>2464</v>
      </c>
      <c r="C3" s="19" t="s">
        <v>2465</v>
      </c>
      <c r="D3" s="20">
        <v>45407</v>
      </c>
      <c r="E3" s="21">
        <v>57000</v>
      </c>
      <c r="F3" s="19" t="s">
        <v>27</v>
      </c>
      <c r="G3" s="19" t="s">
        <v>28</v>
      </c>
      <c r="H3" s="21">
        <v>57000</v>
      </c>
      <c r="I3" s="21">
        <v>56600</v>
      </c>
      <c r="J3" s="22">
        <f t="shared" si="0"/>
        <v>99.298245614035082</v>
      </c>
      <c r="K3" s="21">
        <v>126193</v>
      </c>
      <c r="L3" s="21">
        <v>8077</v>
      </c>
      <c r="M3" s="21">
        <f t="shared" si="1"/>
        <v>48923</v>
      </c>
      <c r="N3" s="21">
        <v>69891</v>
      </c>
      <c r="O3" s="23">
        <f t="shared" si="2"/>
        <v>0.69998998440428672</v>
      </c>
      <c r="P3" s="24">
        <v>1188</v>
      </c>
      <c r="Q3" s="25">
        <f t="shared" si="3"/>
        <v>41.180976430976429</v>
      </c>
      <c r="R3" s="26" t="s">
        <v>2410</v>
      </c>
      <c r="S3" s="27">
        <f>ABS(O9-O3)*100</f>
        <v>93.761533710347393</v>
      </c>
      <c r="T3" s="19" t="s">
        <v>52</v>
      </c>
      <c r="U3" s="19" t="s">
        <v>36</v>
      </c>
      <c r="V3" s="21">
        <v>8077</v>
      </c>
      <c r="W3" s="19" t="s">
        <v>31</v>
      </c>
      <c r="X3" s="19" t="s">
        <v>2411</v>
      </c>
      <c r="Y3" s="19" t="s">
        <v>33</v>
      </c>
      <c r="Z3" s="19">
        <v>45</v>
      </c>
    </row>
    <row r="4" spans="1:26" x14ac:dyDescent="0.3">
      <c r="A4" s="56" t="s">
        <v>2410</v>
      </c>
      <c r="B4" s="19" t="s">
        <v>2418</v>
      </c>
      <c r="C4" s="19" t="s">
        <v>2419</v>
      </c>
      <c r="D4" s="20">
        <v>45715</v>
      </c>
      <c r="E4" s="21">
        <v>112000</v>
      </c>
      <c r="F4" s="19" t="s">
        <v>27</v>
      </c>
      <c r="G4" s="19" t="s">
        <v>28</v>
      </c>
      <c r="H4" s="21">
        <v>112000</v>
      </c>
      <c r="I4" s="21">
        <v>77700</v>
      </c>
      <c r="J4" s="22">
        <f t="shared" si="0"/>
        <v>69.375</v>
      </c>
      <c r="K4" s="21">
        <v>160449</v>
      </c>
      <c r="L4" s="21">
        <v>48461</v>
      </c>
      <c r="M4" s="21">
        <f t="shared" si="1"/>
        <v>63539</v>
      </c>
      <c r="N4" s="21">
        <v>66265</v>
      </c>
      <c r="O4" s="23">
        <f t="shared" si="2"/>
        <v>0.95886214442013129</v>
      </c>
      <c r="P4" s="24">
        <v>864</v>
      </c>
      <c r="Q4" s="25">
        <f t="shared" si="3"/>
        <v>73.540509259259252</v>
      </c>
      <c r="R4" s="26" t="s">
        <v>2410</v>
      </c>
      <c r="S4" s="27">
        <f>ABS(O20-O4)*100</f>
        <v>73.783429673958054</v>
      </c>
      <c r="T4" s="19" t="s">
        <v>30</v>
      </c>
      <c r="U4" s="19" t="s">
        <v>31</v>
      </c>
      <c r="V4" s="21">
        <v>48461</v>
      </c>
      <c r="W4" s="19" t="s">
        <v>31</v>
      </c>
      <c r="X4" s="19" t="s">
        <v>2411</v>
      </c>
      <c r="Y4" s="19" t="s">
        <v>33</v>
      </c>
      <c r="Z4" s="19">
        <v>46</v>
      </c>
    </row>
    <row r="5" spans="1:26" x14ac:dyDescent="0.3">
      <c r="A5" s="56" t="s">
        <v>2410</v>
      </c>
      <c r="B5" s="19" t="s">
        <v>2456</v>
      </c>
      <c r="C5" s="19" t="s">
        <v>2457</v>
      </c>
      <c r="D5" s="20">
        <v>45231</v>
      </c>
      <c r="E5" s="21">
        <v>100000</v>
      </c>
      <c r="F5" s="19" t="s">
        <v>27</v>
      </c>
      <c r="G5" s="19" t="s">
        <v>28</v>
      </c>
      <c r="H5" s="21">
        <v>100000</v>
      </c>
      <c r="I5" s="21">
        <v>57100</v>
      </c>
      <c r="J5" s="22">
        <f t="shared" si="0"/>
        <v>57.099999999999994</v>
      </c>
      <c r="K5" s="21">
        <v>150495</v>
      </c>
      <c r="L5" s="21">
        <v>16154</v>
      </c>
      <c r="M5" s="21">
        <f t="shared" si="1"/>
        <v>83846</v>
      </c>
      <c r="N5" s="21">
        <v>79491</v>
      </c>
      <c r="O5" s="23">
        <f t="shared" si="2"/>
        <v>1.0547860764111661</v>
      </c>
      <c r="P5" s="24">
        <v>1066</v>
      </c>
      <c r="Q5" s="25">
        <f t="shared" si="3"/>
        <v>78.654784240150093</v>
      </c>
      <c r="R5" s="26" t="s">
        <v>2410</v>
      </c>
      <c r="S5" s="27">
        <f>ABS(O15-O5)*100</f>
        <v>126.20072160013048</v>
      </c>
      <c r="T5" s="19" t="s">
        <v>30</v>
      </c>
      <c r="U5" s="19" t="s">
        <v>36</v>
      </c>
      <c r="V5" s="21">
        <v>16154</v>
      </c>
      <c r="W5" s="19" t="s">
        <v>31</v>
      </c>
      <c r="X5" s="19" t="s">
        <v>2411</v>
      </c>
      <c r="Y5" s="19" t="s">
        <v>33</v>
      </c>
      <c r="Z5" s="19">
        <v>45</v>
      </c>
    </row>
    <row r="6" spans="1:26" x14ac:dyDescent="0.3">
      <c r="A6" s="56" t="s">
        <v>2410</v>
      </c>
      <c r="B6" s="19" t="s">
        <v>2458</v>
      </c>
      <c r="C6" s="19" t="s">
        <v>2459</v>
      </c>
      <c r="D6" s="20">
        <v>45518</v>
      </c>
      <c r="E6" s="21">
        <v>99000</v>
      </c>
      <c r="F6" s="19" t="s">
        <v>27</v>
      </c>
      <c r="G6" s="19" t="s">
        <v>28</v>
      </c>
      <c r="H6" s="21">
        <v>99000</v>
      </c>
      <c r="I6" s="21">
        <v>60200</v>
      </c>
      <c r="J6" s="22">
        <f t="shared" si="0"/>
        <v>60.80808080808081</v>
      </c>
      <c r="K6" s="21">
        <v>131783</v>
      </c>
      <c r="L6" s="21">
        <v>10250</v>
      </c>
      <c r="M6" s="21">
        <f t="shared" si="1"/>
        <v>88750</v>
      </c>
      <c r="N6" s="21">
        <v>71913</v>
      </c>
      <c r="O6" s="23">
        <f t="shared" si="2"/>
        <v>1.2341301294619889</v>
      </c>
      <c r="P6" s="24">
        <v>836</v>
      </c>
      <c r="Q6" s="25">
        <f t="shared" si="3"/>
        <v>106.16028708133972</v>
      </c>
      <c r="R6" s="26" t="s">
        <v>2410</v>
      </c>
      <c r="S6" s="27">
        <f>ABS(O15-O6)*100</f>
        <v>108.2663162950482</v>
      </c>
      <c r="T6" s="19" t="s">
        <v>30</v>
      </c>
      <c r="U6" s="19" t="s">
        <v>36</v>
      </c>
      <c r="V6" s="21">
        <v>10250</v>
      </c>
      <c r="W6" s="19" t="s">
        <v>31</v>
      </c>
      <c r="X6" s="19" t="s">
        <v>2411</v>
      </c>
      <c r="Y6" s="19" t="s">
        <v>33</v>
      </c>
      <c r="Z6" s="19">
        <v>45</v>
      </c>
    </row>
    <row r="7" spans="1:26" x14ac:dyDescent="0.3">
      <c r="A7" s="55" t="s">
        <v>2410</v>
      </c>
      <c r="B7" s="10" t="s">
        <v>2462</v>
      </c>
      <c r="C7" s="10" t="s">
        <v>2463</v>
      </c>
      <c r="D7" s="11">
        <v>45454</v>
      </c>
      <c r="E7" s="12">
        <v>87000</v>
      </c>
      <c r="F7" s="10" t="s">
        <v>2803</v>
      </c>
      <c r="G7" s="10" t="s">
        <v>2804</v>
      </c>
      <c r="H7" s="12">
        <v>87000</v>
      </c>
      <c r="I7" s="12">
        <v>51800</v>
      </c>
      <c r="J7" s="13">
        <f t="shared" si="0"/>
        <v>59.540229885057471</v>
      </c>
      <c r="K7" s="12">
        <v>115199</v>
      </c>
      <c r="L7" s="12">
        <v>9860</v>
      </c>
      <c r="M7" s="12">
        <f t="shared" si="1"/>
        <v>77140</v>
      </c>
      <c r="N7" s="12">
        <v>62330</v>
      </c>
      <c r="O7" s="14">
        <f t="shared" si="2"/>
        <v>1.2376062891063693</v>
      </c>
      <c r="P7" s="15">
        <v>992</v>
      </c>
      <c r="Q7" s="16">
        <f t="shared" si="3"/>
        <v>77.762096774193552</v>
      </c>
      <c r="R7" s="17" t="s">
        <v>2410</v>
      </c>
      <c r="S7" s="18">
        <f>ABS(O159-O7)*100</f>
        <v>123.76062891063692</v>
      </c>
      <c r="T7" s="10" t="s">
        <v>30</v>
      </c>
      <c r="U7" s="10" t="s">
        <v>36</v>
      </c>
      <c r="V7" s="12">
        <v>9860</v>
      </c>
      <c r="W7" s="10" t="s">
        <v>31</v>
      </c>
      <c r="X7" s="10" t="s">
        <v>2411</v>
      </c>
      <c r="Y7" s="10" t="s">
        <v>33</v>
      </c>
      <c r="Z7" s="10">
        <v>45</v>
      </c>
    </row>
    <row r="8" spans="1:26" x14ac:dyDescent="0.3">
      <c r="A8" s="55" t="s">
        <v>2410</v>
      </c>
      <c r="B8" s="10" t="s">
        <v>2452</v>
      </c>
      <c r="C8" s="10" t="s">
        <v>2453</v>
      </c>
      <c r="D8" s="11">
        <v>45418</v>
      </c>
      <c r="E8" s="12">
        <v>114000</v>
      </c>
      <c r="F8" s="10" t="s">
        <v>27</v>
      </c>
      <c r="G8" s="10" t="s">
        <v>28</v>
      </c>
      <c r="H8" s="12">
        <v>114000</v>
      </c>
      <c r="I8" s="12">
        <v>57500</v>
      </c>
      <c r="J8" s="13">
        <f t="shared" si="0"/>
        <v>50.438596491228068</v>
      </c>
      <c r="K8" s="12">
        <v>122750</v>
      </c>
      <c r="L8" s="12">
        <v>8200</v>
      </c>
      <c r="M8" s="12">
        <f t="shared" si="1"/>
        <v>105800</v>
      </c>
      <c r="N8" s="12">
        <v>67781</v>
      </c>
      <c r="O8" s="14">
        <f t="shared" si="2"/>
        <v>1.5609093993892094</v>
      </c>
      <c r="P8" s="15">
        <v>1001</v>
      </c>
      <c r="Q8" s="16">
        <f t="shared" si="3"/>
        <v>105.6943056943057</v>
      </c>
      <c r="R8" s="17" t="s">
        <v>2410</v>
      </c>
      <c r="S8" s="18">
        <f>ABS(O20-O8)*100</f>
        <v>13.578704177050248</v>
      </c>
      <c r="T8" s="10" t="s">
        <v>30</v>
      </c>
      <c r="U8" s="10" t="s">
        <v>36</v>
      </c>
      <c r="V8" s="12">
        <v>8200</v>
      </c>
      <c r="W8" s="10" t="s">
        <v>31</v>
      </c>
      <c r="X8" s="10" t="s">
        <v>2411</v>
      </c>
      <c r="Y8" s="10" t="s">
        <v>33</v>
      </c>
      <c r="Z8" s="10">
        <v>46</v>
      </c>
    </row>
    <row r="9" spans="1:26" x14ac:dyDescent="0.3">
      <c r="A9" s="55" t="s">
        <v>2410</v>
      </c>
      <c r="B9" s="10" t="s">
        <v>2460</v>
      </c>
      <c r="C9" s="10" t="s">
        <v>2461</v>
      </c>
      <c r="D9" s="11">
        <v>45194</v>
      </c>
      <c r="E9" s="12">
        <v>194500</v>
      </c>
      <c r="F9" s="10" t="s">
        <v>27</v>
      </c>
      <c r="G9" s="10" t="s">
        <v>28</v>
      </c>
      <c r="H9" s="12">
        <v>194500</v>
      </c>
      <c r="I9" s="12">
        <v>80000</v>
      </c>
      <c r="J9" s="13">
        <f t="shared" si="0"/>
        <v>41.131105398457585</v>
      </c>
      <c r="K9" s="12">
        <v>200409</v>
      </c>
      <c r="L9" s="12">
        <v>9860</v>
      </c>
      <c r="M9" s="12">
        <f t="shared" si="1"/>
        <v>184640</v>
      </c>
      <c r="N9" s="12">
        <v>112750</v>
      </c>
      <c r="O9" s="14">
        <f t="shared" si="2"/>
        <v>1.6376053215077606</v>
      </c>
      <c r="P9" s="15">
        <v>1512</v>
      </c>
      <c r="Q9" s="16">
        <f t="shared" si="3"/>
        <v>122.11640211640211</v>
      </c>
      <c r="R9" s="17" t="s">
        <v>2410</v>
      </c>
      <c r="S9" s="18">
        <f>ABS(O17-O9)*100</f>
        <v>82.24080580458488</v>
      </c>
      <c r="T9" s="10" t="s">
        <v>52</v>
      </c>
      <c r="U9" s="10" t="s">
        <v>36</v>
      </c>
      <c r="V9" s="12">
        <v>9860</v>
      </c>
      <c r="W9" s="10" t="s">
        <v>31</v>
      </c>
      <c r="X9" s="10" t="s">
        <v>2411</v>
      </c>
      <c r="Y9" s="10" t="s">
        <v>33</v>
      </c>
      <c r="Z9" s="10">
        <v>49</v>
      </c>
    </row>
    <row r="10" spans="1:26" x14ac:dyDescent="0.3">
      <c r="A10" s="55" t="s">
        <v>2410</v>
      </c>
      <c r="B10" s="10" t="s">
        <v>2454</v>
      </c>
      <c r="C10" s="10" t="s">
        <v>2455</v>
      </c>
      <c r="D10" s="11">
        <v>45635</v>
      </c>
      <c r="E10" s="12">
        <v>150000</v>
      </c>
      <c r="F10" s="10" t="s">
        <v>27</v>
      </c>
      <c r="G10" s="10" t="s">
        <v>28</v>
      </c>
      <c r="H10" s="12">
        <v>150000</v>
      </c>
      <c r="I10" s="12">
        <v>58300</v>
      </c>
      <c r="J10" s="13">
        <f t="shared" si="0"/>
        <v>38.866666666666667</v>
      </c>
      <c r="K10" s="12">
        <v>129871</v>
      </c>
      <c r="L10" s="12">
        <v>10702</v>
      </c>
      <c r="M10" s="12">
        <f t="shared" si="1"/>
        <v>139298</v>
      </c>
      <c r="N10" s="12">
        <v>70514</v>
      </c>
      <c r="O10" s="14">
        <f t="shared" si="2"/>
        <v>1.9754658649346228</v>
      </c>
      <c r="P10" s="15">
        <v>1120</v>
      </c>
      <c r="Q10" s="16">
        <f t="shared" si="3"/>
        <v>124.37321428571428</v>
      </c>
      <c r="R10" s="17" t="s">
        <v>2410</v>
      </c>
      <c r="S10" s="18">
        <f>ABS(O21-O10)*100</f>
        <v>25.945789676918096</v>
      </c>
      <c r="T10" s="10" t="s">
        <v>30</v>
      </c>
      <c r="U10" s="10" t="s">
        <v>31</v>
      </c>
      <c r="V10" s="12">
        <v>8200</v>
      </c>
      <c r="W10" s="10" t="s">
        <v>31</v>
      </c>
      <c r="X10" s="10" t="s">
        <v>2411</v>
      </c>
      <c r="Y10" s="10" t="s">
        <v>33</v>
      </c>
      <c r="Z10" s="10">
        <v>45</v>
      </c>
    </row>
    <row r="11" spans="1:26" x14ac:dyDescent="0.3">
      <c r="A11" s="55" t="s">
        <v>2410</v>
      </c>
      <c r="B11" s="10" t="s">
        <v>2422</v>
      </c>
      <c r="C11" s="10" t="s">
        <v>2423</v>
      </c>
      <c r="D11" s="11">
        <v>45457</v>
      </c>
      <c r="E11" s="12">
        <v>152500</v>
      </c>
      <c r="F11" s="10" t="s">
        <v>27</v>
      </c>
      <c r="G11" s="10" t="s">
        <v>28</v>
      </c>
      <c r="H11" s="12">
        <v>152500</v>
      </c>
      <c r="I11" s="12">
        <v>61000</v>
      </c>
      <c r="J11" s="13">
        <f t="shared" si="0"/>
        <v>40</v>
      </c>
      <c r="K11" s="12">
        <v>130311</v>
      </c>
      <c r="L11" s="12">
        <v>14179</v>
      </c>
      <c r="M11" s="12">
        <f t="shared" si="1"/>
        <v>138321</v>
      </c>
      <c r="N11" s="12">
        <v>68717</v>
      </c>
      <c r="O11" s="14">
        <f t="shared" si="2"/>
        <v>2.012908014028552</v>
      </c>
      <c r="P11" s="15">
        <v>1007</v>
      </c>
      <c r="Q11" s="16">
        <f t="shared" si="3"/>
        <v>137.35948361469713</v>
      </c>
      <c r="R11" s="17" t="s">
        <v>2410</v>
      </c>
      <c r="S11" s="18">
        <f>ABS(O25-O11)*100</f>
        <v>201.29080140285521</v>
      </c>
      <c r="T11" s="10" t="s">
        <v>30</v>
      </c>
      <c r="U11" s="10" t="s">
        <v>36</v>
      </c>
      <c r="V11" s="12">
        <v>12115</v>
      </c>
      <c r="W11" s="10" t="s">
        <v>31</v>
      </c>
      <c r="X11" s="10" t="s">
        <v>2411</v>
      </c>
      <c r="Y11" s="10" t="s">
        <v>33</v>
      </c>
      <c r="Z11" s="10">
        <v>47</v>
      </c>
    </row>
    <row r="12" spans="1:26" x14ac:dyDescent="0.3">
      <c r="A12" s="55" t="s">
        <v>2410</v>
      </c>
      <c r="B12" s="10" t="s">
        <v>2414</v>
      </c>
      <c r="C12" s="10" t="s">
        <v>2415</v>
      </c>
      <c r="D12" s="11">
        <v>45425</v>
      </c>
      <c r="E12" s="12">
        <v>150000</v>
      </c>
      <c r="F12" s="10" t="s">
        <v>27</v>
      </c>
      <c r="G12" s="10" t="s">
        <v>28</v>
      </c>
      <c r="H12" s="12">
        <v>150000</v>
      </c>
      <c r="I12" s="12">
        <v>56800</v>
      </c>
      <c r="J12" s="13">
        <f t="shared" si="0"/>
        <v>37.866666666666667</v>
      </c>
      <c r="K12" s="12">
        <v>125215</v>
      </c>
      <c r="L12" s="12">
        <v>11879</v>
      </c>
      <c r="M12" s="12">
        <f t="shared" si="1"/>
        <v>138121</v>
      </c>
      <c r="N12" s="12">
        <v>67062</v>
      </c>
      <c r="O12" s="14">
        <f t="shared" si="2"/>
        <v>2.0596015627329933</v>
      </c>
      <c r="P12" s="15">
        <v>1044</v>
      </c>
      <c r="Q12" s="16">
        <f t="shared" si="3"/>
        <v>132.29980842911877</v>
      </c>
      <c r="R12" s="17" t="s">
        <v>2410</v>
      </c>
      <c r="S12" s="18">
        <f>ABS(O30-O12)*100</f>
        <v>205.96015627329933</v>
      </c>
      <c r="T12" s="10" t="s">
        <v>147</v>
      </c>
      <c r="U12" s="10" t="s">
        <v>36</v>
      </c>
      <c r="V12" s="12">
        <v>11879</v>
      </c>
      <c r="W12" s="10" t="s">
        <v>31</v>
      </c>
      <c r="X12" s="10" t="s">
        <v>2411</v>
      </c>
      <c r="Y12" s="10" t="s">
        <v>33</v>
      </c>
      <c r="Z12" s="10">
        <v>43</v>
      </c>
    </row>
    <row r="13" spans="1:26" x14ac:dyDescent="0.3">
      <c r="A13" s="56" t="s">
        <v>2410</v>
      </c>
      <c r="B13" s="19" t="s">
        <v>2420</v>
      </c>
      <c r="C13" s="19" t="s">
        <v>2421</v>
      </c>
      <c r="D13" s="20">
        <v>45623</v>
      </c>
      <c r="E13" s="21">
        <v>150000</v>
      </c>
      <c r="F13" s="19" t="s">
        <v>27</v>
      </c>
      <c r="G13" s="19" t="s">
        <v>28</v>
      </c>
      <c r="H13" s="21">
        <v>150000</v>
      </c>
      <c r="I13" s="21">
        <v>57500</v>
      </c>
      <c r="J13" s="22">
        <f t="shared" si="0"/>
        <v>38.333333333333336</v>
      </c>
      <c r="K13" s="21">
        <v>117175</v>
      </c>
      <c r="L13" s="21">
        <v>8077</v>
      </c>
      <c r="M13" s="21">
        <f t="shared" si="1"/>
        <v>141923</v>
      </c>
      <c r="N13" s="21">
        <v>64555</v>
      </c>
      <c r="O13" s="23">
        <f t="shared" si="2"/>
        <v>2.1984819146464254</v>
      </c>
      <c r="P13" s="24">
        <v>864</v>
      </c>
      <c r="Q13" s="25">
        <f t="shared" si="3"/>
        <v>164.2627314814815</v>
      </c>
      <c r="R13" s="26" t="s">
        <v>2410</v>
      </c>
      <c r="S13" s="27">
        <f>ABS(O28-O13)*100</f>
        <v>219.84819146464253</v>
      </c>
      <c r="T13" s="19" t="s">
        <v>30</v>
      </c>
      <c r="U13" s="19" t="s">
        <v>31</v>
      </c>
      <c r="V13" s="21">
        <v>8077</v>
      </c>
      <c r="W13" s="19" t="s">
        <v>31</v>
      </c>
      <c r="X13" s="19" t="s">
        <v>2411</v>
      </c>
      <c r="Y13" s="19" t="s">
        <v>33</v>
      </c>
      <c r="Z13" s="19">
        <v>45</v>
      </c>
    </row>
    <row r="14" spans="1:26" x14ac:dyDescent="0.3">
      <c r="A14" s="56" t="s">
        <v>2410</v>
      </c>
      <c r="B14" s="19" t="s">
        <v>2450</v>
      </c>
      <c r="C14" s="19" t="s">
        <v>2451</v>
      </c>
      <c r="D14" s="20">
        <v>45427</v>
      </c>
      <c r="E14" s="21">
        <v>161000</v>
      </c>
      <c r="F14" s="19" t="s">
        <v>27</v>
      </c>
      <c r="G14" s="19" t="s">
        <v>28</v>
      </c>
      <c r="H14" s="21">
        <v>161000</v>
      </c>
      <c r="I14" s="21">
        <v>54600</v>
      </c>
      <c r="J14" s="22">
        <f t="shared" si="0"/>
        <v>33.913043478260867</v>
      </c>
      <c r="K14" s="21">
        <v>120460</v>
      </c>
      <c r="L14" s="21">
        <v>10096</v>
      </c>
      <c r="M14" s="21">
        <f t="shared" si="1"/>
        <v>150904</v>
      </c>
      <c r="N14" s="21">
        <v>65304</v>
      </c>
      <c r="O14" s="23">
        <f t="shared" si="2"/>
        <v>2.3107926007595245</v>
      </c>
      <c r="P14" s="24">
        <v>836</v>
      </c>
      <c r="Q14" s="25">
        <f t="shared" si="3"/>
        <v>180.50717703349281</v>
      </c>
      <c r="R14" s="26" t="s">
        <v>2410</v>
      </c>
      <c r="S14" s="27">
        <f>ABS(O27-O14)*100</f>
        <v>231.07926007595245</v>
      </c>
      <c r="T14" s="19" t="s">
        <v>30</v>
      </c>
      <c r="U14" s="19" t="s">
        <v>36</v>
      </c>
      <c r="V14" s="21">
        <v>10096</v>
      </c>
      <c r="W14" s="19" t="s">
        <v>31</v>
      </c>
      <c r="X14" s="19" t="s">
        <v>2411</v>
      </c>
      <c r="Y14" s="19" t="s">
        <v>33</v>
      </c>
      <c r="Z14" s="19">
        <v>45</v>
      </c>
    </row>
    <row r="15" spans="1:26" x14ac:dyDescent="0.3">
      <c r="A15" s="55" t="s">
        <v>2410</v>
      </c>
      <c r="B15" s="10" t="s">
        <v>2464</v>
      </c>
      <c r="C15" s="10" t="s">
        <v>2465</v>
      </c>
      <c r="D15" s="11">
        <v>45653</v>
      </c>
      <c r="E15" s="12">
        <v>170000</v>
      </c>
      <c r="F15" s="10" t="s">
        <v>27</v>
      </c>
      <c r="G15" s="10" t="s">
        <v>28</v>
      </c>
      <c r="H15" s="12">
        <v>170000</v>
      </c>
      <c r="I15" s="12">
        <v>56600</v>
      </c>
      <c r="J15" s="13">
        <f t="shared" si="0"/>
        <v>33.294117647058826</v>
      </c>
      <c r="K15" s="12">
        <v>126193</v>
      </c>
      <c r="L15" s="12">
        <v>8077</v>
      </c>
      <c r="M15" s="12">
        <f t="shared" si="1"/>
        <v>161923</v>
      </c>
      <c r="N15" s="12">
        <v>69891</v>
      </c>
      <c r="O15" s="14">
        <f t="shared" si="2"/>
        <v>2.3167932924124708</v>
      </c>
      <c r="P15" s="15">
        <v>1188</v>
      </c>
      <c r="Q15" s="16">
        <f t="shared" si="3"/>
        <v>136.29882154882154</v>
      </c>
      <c r="R15" s="17" t="s">
        <v>2410</v>
      </c>
      <c r="S15" s="18">
        <f>ABS(O18-O15)*100</f>
        <v>28.05284142209765</v>
      </c>
      <c r="T15" s="10" t="s">
        <v>52</v>
      </c>
      <c r="U15" s="10" t="s">
        <v>31</v>
      </c>
      <c r="V15" s="12">
        <v>8077</v>
      </c>
      <c r="W15" s="10" t="s">
        <v>31</v>
      </c>
      <c r="X15" s="10" t="s">
        <v>2411</v>
      </c>
      <c r="Y15" s="10" t="s">
        <v>33</v>
      </c>
      <c r="Z15" s="10">
        <v>45</v>
      </c>
    </row>
    <row r="16" spans="1:26" x14ac:dyDescent="0.3">
      <c r="A16" s="55" t="s">
        <v>2410</v>
      </c>
      <c r="B16" s="10" t="s">
        <v>2462</v>
      </c>
      <c r="C16" s="10" t="s">
        <v>2463</v>
      </c>
      <c r="D16" s="11">
        <v>45681</v>
      </c>
      <c r="E16" s="12">
        <v>155000</v>
      </c>
      <c r="F16" s="10" t="s">
        <v>27</v>
      </c>
      <c r="G16" s="10" t="s">
        <v>28</v>
      </c>
      <c r="H16" s="12">
        <v>155000</v>
      </c>
      <c r="I16" s="12">
        <v>51800</v>
      </c>
      <c r="J16" s="13">
        <f t="shared" si="0"/>
        <v>33.419354838709673</v>
      </c>
      <c r="K16" s="12">
        <v>115199</v>
      </c>
      <c r="L16" s="12">
        <v>9860</v>
      </c>
      <c r="M16" s="12">
        <f t="shared" si="1"/>
        <v>145140</v>
      </c>
      <c r="N16" s="12">
        <v>62330</v>
      </c>
      <c r="O16" s="14">
        <f t="shared" si="2"/>
        <v>2.328573720519814</v>
      </c>
      <c r="P16" s="15">
        <v>992</v>
      </c>
      <c r="Q16" s="16">
        <f t="shared" si="3"/>
        <v>146.31048387096774</v>
      </c>
      <c r="R16" s="17" t="s">
        <v>2410</v>
      </c>
      <c r="S16" s="18">
        <f>ABS(O23-O16)*100</f>
        <v>232.8573720519814</v>
      </c>
      <c r="T16" s="10" t="s">
        <v>30</v>
      </c>
      <c r="U16" s="10" t="s">
        <v>31</v>
      </c>
      <c r="V16" s="12">
        <v>9860</v>
      </c>
      <c r="W16" s="10" t="s">
        <v>31</v>
      </c>
      <c r="X16" s="10" t="s">
        <v>2411</v>
      </c>
      <c r="Y16" s="10" t="s">
        <v>33</v>
      </c>
      <c r="Z16" s="10">
        <v>45</v>
      </c>
    </row>
    <row r="17" spans="1:26" x14ac:dyDescent="0.3">
      <c r="A17" s="55" t="s">
        <v>2410</v>
      </c>
      <c r="B17" s="10" t="s">
        <v>2416</v>
      </c>
      <c r="C17" s="10" t="s">
        <v>2417</v>
      </c>
      <c r="D17" s="11">
        <v>45525</v>
      </c>
      <c r="E17" s="12">
        <v>170000</v>
      </c>
      <c r="F17" s="10" t="s">
        <v>69</v>
      </c>
      <c r="G17" s="10" t="s">
        <v>28</v>
      </c>
      <c r="H17" s="12">
        <v>170000</v>
      </c>
      <c r="I17" s="12">
        <v>54200</v>
      </c>
      <c r="J17" s="13">
        <f t="shared" si="0"/>
        <v>31.882352941176471</v>
      </c>
      <c r="K17" s="12">
        <v>119355</v>
      </c>
      <c r="L17" s="12">
        <v>8200</v>
      </c>
      <c r="M17" s="12">
        <f t="shared" si="1"/>
        <v>161800</v>
      </c>
      <c r="N17" s="12">
        <v>65772</v>
      </c>
      <c r="O17" s="14">
        <f t="shared" si="2"/>
        <v>2.4600133795536094</v>
      </c>
      <c r="P17" s="15">
        <v>870</v>
      </c>
      <c r="Q17" s="16">
        <f t="shared" si="3"/>
        <v>185.97701149425288</v>
      </c>
      <c r="R17" s="17" t="s">
        <v>2410</v>
      </c>
      <c r="S17" s="18">
        <f>ABS(O34-O17)*100</f>
        <v>246.00133795536095</v>
      </c>
      <c r="T17" s="10" t="s">
        <v>43</v>
      </c>
      <c r="U17" s="10" t="s">
        <v>31</v>
      </c>
      <c r="V17" s="12">
        <v>8200</v>
      </c>
      <c r="W17" s="10" t="s">
        <v>31</v>
      </c>
      <c r="X17" s="10" t="s">
        <v>2411</v>
      </c>
      <c r="Y17" s="10" t="s">
        <v>33</v>
      </c>
      <c r="Z17" s="10">
        <v>45</v>
      </c>
    </row>
    <row r="18" spans="1:26" ht="15" thickBot="1" x14ac:dyDescent="0.35">
      <c r="A18" s="56" t="s">
        <v>2410</v>
      </c>
      <c r="B18" s="19" t="s">
        <v>2412</v>
      </c>
      <c r="C18" s="19" t="s">
        <v>2413</v>
      </c>
      <c r="D18" s="20">
        <v>45614</v>
      </c>
      <c r="E18" s="21">
        <v>175000</v>
      </c>
      <c r="F18" s="19" t="s">
        <v>27</v>
      </c>
      <c r="G18" s="19" t="s">
        <v>28</v>
      </c>
      <c r="H18" s="21">
        <v>175000</v>
      </c>
      <c r="I18" s="21">
        <v>52000</v>
      </c>
      <c r="J18" s="22">
        <f t="shared" si="0"/>
        <v>29.714285714285715</v>
      </c>
      <c r="K18" s="21">
        <v>116732</v>
      </c>
      <c r="L18" s="21">
        <v>8200</v>
      </c>
      <c r="M18" s="21">
        <f t="shared" si="1"/>
        <v>166800</v>
      </c>
      <c r="N18" s="21">
        <v>64220</v>
      </c>
      <c r="O18" s="23">
        <f t="shared" si="2"/>
        <v>2.5973217066334473</v>
      </c>
      <c r="P18" s="24">
        <v>870</v>
      </c>
      <c r="Q18" s="25">
        <f t="shared" si="3"/>
        <v>191.72413793103448</v>
      </c>
      <c r="R18" s="26" t="s">
        <v>2410</v>
      </c>
      <c r="S18" s="27">
        <f>ABS(O37-O18)*100</f>
        <v>259.73217066334473</v>
      </c>
      <c r="T18" s="19" t="s">
        <v>43</v>
      </c>
      <c r="U18" s="19" t="s">
        <v>31</v>
      </c>
      <c r="V18" s="21">
        <v>8200</v>
      </c>
      <c r="W18" s="19" t="s">
        <v>31</v>
      </c>
      <c r="X18" s="19" t="s">
        <v>2411</v>
      </c>
      <c r="Y18" s="19" t="s">
        <v>33</v>
      </c>
      <c r="Z18" s="19">
        <v>45</v>
      </c>
    </row>
    <row r="19" spans="1:26" ht="15" thickTop="1" x14ac:dyDescent="0.3">
      <c r="A19" s="57"/>
      <c r="B19" s="37"/>
      <c r="C19" s="37"/>
      <c r="D19" s="38" t="s">
        <v>2766</v>
      </c>
      <c r="E19" s="39">
        <f>+SUM(E2:E18)</f>
        <v>2242000</v>
      </c>
      <c r="F19" s="37"/>
      <c r="G19" s="37"/>
      <c r="H19" s="39">
        <f>+SUM(H2:H18)</f>
        <v>2242000</v>
      </c>
      <c r="I19" s="39">
        <f>+SUM(I2:I18)</f>
        <v>1000300</v>
      </c>
      <c r="J19" s="40"/>
      <c r="K19" s="39">
        <f>+SUM(K2:K18)</f>
        <v>2233982</v>
      </c>
      <c r="L19" s="39"/>
      <c r="M19" s="39">
        <f>+SUM(M2:M18)</f>
        <v>2033791</v>
      </c>
      <c r="N19" s="39">
        <f>+SUM(N2:N18)</f>
        <v>1198677</v>
      </c>
      <c r="O19" s="41"/>
      <c r="P19" s="42"/>
      <c r="Q19" s="43">
        <f>AVERAGE(Q2:Q18)</f>
        <v>119.72365868330436</v>
      </c>
      <c r="R19" s="44"/>
      <c r="S19" s="45">
        <f>ABS(O21-O20)*100</f>
        <v>1.9311527005730023</v>
      </c>
      <c r="T19" s="37"/>
      <c r="U19" s="37"/>
      <c r="V19" s="39"/>
      <c r="W19" s="37"/>
      <c r="X19" s="37"/>
      <c r="Y19" s="37"/>
      <c r="Z19" s="37"/>
    </row>
    <row r="20" spans="1:26" x14ac:dyDescent="0.3">
      <c r="A20" s="58"/>
      <c r="B20" s="28"/>
      <c r="C20" s="28"/>
      <c r="D20" s="29"/>
      <c r="E20" s="30"/>
      <c r="F20" s="28"/>
      <c r="G20" s="28"/>
      <c r="H20" s="30"/>
      <c r="I20" s="30" t="s">
        <v>2767</v>
      </c>
      <c r="J20" s="31">
        <f>I19/H19*100</f>
        <v>44.6164139161463</v>
      </c>
      <c r="K20" s="30"/>
      <c r="L20" s="30"/>
      <c r="M20" s="30"/>
      <c r="N20" s="30" t="s">
        <v>2769</v>
      </c>
      <c r="O20" s="32">
        <f>M19/N19</f>
        <v>1.6966964411597119</v>
      </c>
      <c r="P20" s="33"/>
      <c r="Q20" s="34" t="s">
        <v>2771</v>
      </c>
      <c r="R20" s="35">
        <f>STDEV(O2:O18)</f>
        <v>0.65532578977810274</v>
      </c>
      <c r="S20" s="36"/>
      <c r="T20" s="28"/>
      <c r="U20" s="28"/>
      <c r="V20" s="30"/>
      <c r="W20" s="28"/>
      <c r="X20" s="28"/>
      <c r="Y20" s="28"/>
      <c r="Z20" s="28"/>
    </row>
    <row r="21" spans="1:26" x14ac:dyDescent="0.3">
      <c r="A21" s="59"/>
      <c r="B21" s="46"/>
      <c r="C21" s="46"/>
      <c r="D21" s="47"/>
      <c r="E21" s="48"/>
      <c r="F21" s="46"/>
      <c r="G21" s="46"/>
      <c r="H21" s="48"/>
      <c r="I21" s="48" t="s">
        <v>2768</v>
      </c>
      <c r="J21" s="49">
        <f>STDEV(J2:J18)</f>
        <v>26.087892239071465</v>
      </c>
      <c r="K21" s="48"/>
      <c r="L21" s="48"/>
      <c r="M21" s="48"/>
      <c r="N21" s="48" t="s">
        <v>2770</v>
      </c>
      <c r="O21" s="50">
        <f>AVERAGE(O2:O18)</f>
        <v>1.7160079681654419</v>
      </c>
      <c r="P21" s="51"/>
      <c r="Q21" s="52" t="s">
        <v>2772</v>
      </c>
      <c r="R21" s="54">
        <f>AVERAGE(S2:S18)</f>
        <v>137.84066378116654</v>
      </c>
      <c r="S21" s="53" t="s">
        <v>2773</v>
      </c>
      <c r="T21" s="46">
        <f>+(R21/O21)</f>
        <v>80.326354153547385</v>
      </c>
      <c r="U21" s="46"/>
      <c r="V21" s="48"/>
      <c r="W21" s="46"/>
      <c r="X21" s="46"/>
      <c r="Y21" s="46"/>
      <c r="Z21" s="46"/>
    </row>
  </sheetData>
  <sortState xmlns:xlrd2="http://schemas.microsoft.com/office/spreadsheetml/2017/richdata2" ref="A2:Z18">
    <sortCondition ref="O2:O18"/>
  </sortState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B3A00-22D1-4D70-8CB0-6F104704288F}">
  <dimension ref="A1:Z5"/>
  <sheetViews>
    <sheetView zoomScaleNormal="100" workbookViewId="0">
      <selection activeCell="J13" sqref="J13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ht="15" thickBot="1" x14ac:dyDescent="0.35">
      <c r="A2" s="55" t="s">
        <v>2468</v>
      </c>
      <c r="B2" s="10" t="s">
        <v>2466</v>
      </c>
      <c r="C2" s="10" t="s">
        <v>2467</v>
      </c>
      <c r="D2" s="11">
        <v>45499</v>
      </c>
      <c r="E2" s="12">
        <v>80000</v>
      </c>
      <c r="F2" s="10" t="s">
        <v>27</v>
      </c>
      <c r="G2" s="10" t="s">
        <v>28</v>
      </c>
      <c r="H2" s="12">
        <v>80000</v>
      </c>
      <c r="I2" s="12">
        <v>51200</v>
      </c>
      <c r="J2" s="13">
        <f t="shared" ref="J2" si="0">I2/H2*100</f>
        <v>64</v>
      </c>
      <c r="K2" s="12">
        <v>112076</v>
      </c>
      <c r="L2" s="12">
        <v>17869</v>
      </c>
      <c r="M2" s="12">
        <f t="shared" ref="M2" si="1">H2-L2</f>
        <v>62131</v>
      </c>
      <c r="N2" s="12">
        <v>85642</v>
      </c>
      <c r="O2" s="14">
        <f t="shared" ref="O2" si="2">M2/N2</f>
        <v>0.72547348263702394</v>
      </c>
      <c r="P2" s="15">
        <v>1179</v>
      </c>
      <c r="Q2" s="16">
        <f t="shared" ref="Q2" si="3">M2/P2</f>
        <v>52.698049194232404</v>
      </c>
      <c r="R2" s="17" t="s">
        <v>2468</v>
      </c>
      <c r="S2" s="18">
        <f>ABS(O5-O2)*100</f>
        <v>0</v>
      </c>
      <c r="T2" s="10" t="s">
        <v>147</v>
      </c>
      <c r="U2" s="10" t="s">
        <v>36</v>
      </c>
      <c r="V2" s="12">
        <v>17869</v>
      </c>
      <c r="W2" s="10" t="s">
        <v>31</v>
      </c>
      <c r="X2" s="10" t="s">
        <v>2469</v>
      </c>
      <c r="Y2" s="10" t="s">
        <v>33</v>
      </c>
      <c r="Z2" s="10">
        <v>45</v>
      </c>
    </row>
    <row r="3" spans="1:26" ht="15" thickTop="1" x14ac:dyDescent="0.3">
      <c r="A3" s="57"/>
      <c r="B3" s="37"/>
      <c r="C3" s="37"/>
      <c r="D3" s="38" t="s">
        <v>2766</v>
      </c>
      <c r="E3" s="39">
        <f>+SUM(E2:E2)</f>
        <v>80000</v>
      </c>
      <c r="F3" s="37"/>
      <c r="G3" s="37"/>
      <c r="H3" s="39">
        <f>+SUM(H2:H2)</f>
        <v>80000</v>
      </c>
      <c r="I3" s="39">
        <f>+SUM(I2:I2)</f>
        <v>51200</v>
      </c>
      <c r="J3" s="40"/>
      <c r="K3" s="39">
        <f>+SUM(K2:K2)</f>
        <v>112076</v>
      </c>
      <c r="L3" s="39"/>
      <c r="M3" s="39">
        <f>+SUM(M2:M2)</f>
        <v>62131</v>
      </c>
      <c r="N3" s="39">
        <f>+SUM(N2:N2)</f>
        <v>85642</v>
      </c>
      <c r="O3" s="41"/>
      <c r="P3" s="42"/>
      <c r="Q3" s="43">
        <f>AVERAGE(Q2:Q2)</f>
        <v>52.698049194232404</v>
      </c>
      <c r="R3" s="44"/>
      <c r="S3" s="45">
        <f>ABS(O5-O4)*100</f>
        <v>0</v>
      </c>
      <c r="T3" s="37"/>
      <c r="U3" s="37"/>
      <c r="V3" s="39"/>
      <c r="W3" s="37"/>
      <c r="X3" s="37"/>
      <c r="Y3" s="37"/>
      <c r="Z3" s="37"/>
    </row>
    <row r="4" spans="1:26" x14ac:dyDescent="0.3">
      <c r="A4" s="58"/>
      <c r="B4" s="28"/>
      <c r="C4" s="28"/>
      <c r="D4" s="29"/>
      <c r="E4" s="30"/>
      <c r="F4" s="28"/>
      <c r="G4" s="28"/>
      <c r="H4" s="30"/>
      <c r="I4" s="30" t="s">
        <v>2767</v>
      </c>
      <c r="J4" s="31">
        <f>I3/H3*100</f>
        <v>64</v>
      </c>
      <c r="K4" s="30"/>
      <c r="L4" s="30"/>
      <c r="M4" s="30"/>
      <c r="N4" s="30" t="s">
        <v>2769</v>
      </c>
      <c r="O4" s="32">
        <f>M3/N3</f>
        <v>0.72547348263702394</v>
      </c>
      <c r="P4" s="33"/>
      <c r="Q4" s="34" t="s">
        <v>2771</v>
      </c>
      <c r="R4" s="35" t="e">
        <f>STDEV(O2:O2)</f>
        <v>#DIV/0!</v>
      </c>
      <c r="S4" s="36"/>
      <c r="T4" s="28"/>
      <c r="U4" s="28"/>
      <c r="V4" s="30"/>
      <c r="W4" s="28"/>
      <c r="X4" s="28"/>
      <c r="Y4" s="28"/>
      <c r="Z4" s="28"/>
    </row>
    <row r="5" spans="1:26" x14ac:dyDescent="0.3">
      <c r="A5" s="59"/>
      <c r="B5" s="46"/>
      <c r="C5" s="46"/>
      <c r="D5" s="47"/>
      <c r="E5" s="48"/>
      <c r="F5" s="46"/>
      <c r="G5" s="46"/>
      <c r="H5" s="48"/>
      <c r="I5" s="48" t="s">
        <v>2768</v>
      </c>
      <c r="J5" s="49" t="e">
        <f>STDEV(J2:J2)</f>
        <v>#DIV/0!</v>
      </c>
      <c r="K5" s="48"/>
      <c r="L5" s="48"/>
      <c r="M5" s="48"/>
      <c r="N5" s="48" t="s">
        <v>2770</v>
      </c>
      <c r="O5" s="50">
        <f>AVERAGE(O2:O2)</f>
        <v>0.72547348263702394</v>
      </c>
      <c r="P5" s="51"/>
      <c r="Q5" s="52" t="s">
        <v>2772</v>
      </c>
      <c r="R5" s="54">
        <f>AVERAGE(S2:S2)</f>
        <v>0</v>
      </c>
      <c r="S5" s="53" t="s">
        <v>2773</v>
      </c>
      <c r="T5" s="46">
        <f>+(R5/O5)</f>
        <v>0</v>
      </c>
      <c r="U5" s="46"/>
      <c r="V5" s="48"/>
      <c r="W5" s="46"/>
      <c r="X5" s="46"/>
      <c r="Y5" s="46"/>
      <c r="Z5" s="4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71B12-7C14-46D9-99B6-6ECB4BBA2A3C}">
  <dimension ref="A1:Z33"/>
  <sheetViews>
    <sheetView zoomScaleNormal="100" workbookViewId="0">
      <selection activeCell="R19" sqref="R19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7.441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176</v>
      </c>
      <c r="B2" s="19" t="s">
        <v>184</v>
      </c>
      <c r="C2" s="19" t="s">
        <v>185</v>
      </c>
      <c r="D2" s="20">
        <v>45117</v>
      </c>
      <c r="E2" s="21">
        <v>170000</v>
      </c>
      <c r="F2" s="19" t="s">
        <v>27</v>
      </c>
      <c r="G2" s="19" t="s">
        <v>28</v>
      </c>
      <c r="H2" s="21">
        <v>170000</v>
      </c>
      <c r="I2" s="21">
        <v>73800</v>
      </c>
      <c r="J2" s="22">
        <f t="shared" ref="J2:J24" si="0">I2/H2*100</f>
        <v>43.411764705882355</v>
      </c>
      <c r="K2" s="21">
        <v>193696</v>
      </c>
      <c r="L2" s="21">
        <v>20444</v>
      </c>
      <c r="M2" s="21">
        <f t="shared" ref="M2:M24" si="1">H2-L2</f>
        <v>149556</v>
      </c>
      <c r="N2" s="21">
        <v>92401</v>
      </c>
      <c r="O2" s="23">
        <f t="shared" ref="O2:O24" si="2">M2/N2</f>
        <v>1.6185539117542018</v>
      </c>
      <c r="P2" s="24">
        <v>1048</v>
      </c>
      <c r="Q2" s="25">
        <f t="shared" ref="Q2:Q24" si="3">M2/P2</f>
        <v>142.70610687022901</v>
      </c>
      <c r="R2" s="26" t="s">
        <v>176</v>
      </c>
      <c r="S2" s="27">
        <f>ABS(O27-O2)*100</f>
        <v>46.951533685989858</v>
      </c>
      <c r="T2" s="19" t="s">
        <v>30</v>
      </c>
      <c r="U2" s="19" t="s">
        <v>36</v>
      </c>
      <c r="V2" s="21">
        <v>20444</v>
      </c>
      <c r="W2" s="19" t="s">
        <v>31</v>
      </c>
      <c r="X2" s="19" t="s">
        <v>177</v>
      </c>
      <c r="Y2" s="19" t="s">
        <v>33</v>
      </c>
      <c r="Z2" s="19">
        <v>45</v>
      </c>
    </row>
    <row r="3" spans="1:26" x14ac:dyDescent="0.3">
      <c r="A3" s="55" t="s">
        <v>176</v>
      </c>
      <c r="B3" s="10" t="s">
        <v>219</v>
      </c>
      <c r="C3" s="10" t="s">
        <v>220</v>
      </c>
      <c r="D3" s="11">
        <v>45294</v>
      </c>
      <c r="E3" s="12">
        <v>180000</v>
      </c>
      <c r="F3" s="10" t="s">
        <v>27</v>
      </c>
      <c r="G3" s="10" t="s">
        <v>28</v>
      </c>
      <c r="H3" s="12">
        <v>180000</v>
      </c>
      <c r="I3" s="12">
        <v>76000</v>
      </c>
      <c r="J3" s="13">
        <f t="shared" si="0"/>
        <v>42.222222222222221</v>
      </c>
      <c r="K3" s="12">
        <v>201722</v>
      </c>
      <c r="L3" s="12">
        <v>8128</v>
      </c>
      <c r="M3" s="12">
        <f t="shared" si="1"/>
        <v>171872</v>
      </c>
      <c r="N3" s="12">
        <v>103250</v>
      </c>
      <c r="O3" s="14">
        <f t="shared" si="2"/>
        <v>1.6646198547215496</v>
      </c>
      <c r="P3" s="15">
        <v>1566</v>
      </c>
      <c r="Q3" s="16">
        <f t="shared" si="3"/>
        <v>109.75223499361431</v>
      </c>
      <c r="R3" s="17" t="s">
        <v>176</v>
      </c>
      <c r="S3" s="18">
        <f>ABS(O12-O3)*100</f>
        <v>35.610830693786035</v>
      </c>
      <c r="T3" s="10" t="s">
        <v>52</v>
      </c>
      <c r="U3" s="10" t="s">
        <v>36</v>
      </c>
      <c r="V3" s="12">
        <v>8128</v>
      </c>
      <c r="W3" s="10" t="s">
        <v>31</v>
      </c>
      <c r="X3" s="10" t="s">
        <v>196</v>
      </c>
      <c r="Y3" s="10" t="s">
        <v>33</v>
      </c>
      <c r="Z3" s="10">
        <v>45</v>
      </c>
    </row>
    <row r="4" spans="1:26" x14ac:dyDescent="0.3">
      <c r="A4" s="55" t="s">
        <v>176</v>
      </c>
      <c r="B4" s="10" t="s">
        <v>205</v>
      </c>
      <c r="C4" s="10" t="s">
        <v>206</v>
      </c>
      <c r="D4" s="11">
        <v>45196</v>
      </c>
      <c r="E4" s="12">
        <v>179000</v>
      </c>
      <c r="F4" s="10" t="s">
        <v>27</v>
      </c>
      <c r="G4" s="10" t="s">
        <v>28</v>
      </c>
      <c r="H4" s="12">
        <v>179000</v>
      </c>
      <c r="I4" s="12">
        <v>71200</v>
      </c>
      <c r="J4" s="13">
        <f t="shared" si="0"/>
        <v>39.776536312849167</v>
      </c>
      <c r="K4" s="12">
        <v>188521</v>
      </c>
      <c r="L4" s="12">
        <v>18490</v>
      </c>
      <c r="M4" s="12">
        <f t="shared" si="1"/>
        <v>160510</v>
      </c>
      <c r="N4" s="12">
        <v>90683</v>
      </c>
      <c r="O4" s="14">
        <f t="shared" si="2"/>
        <v>1.770012019893475</v>
      </c>
      <c r="P4" s="15">
        <v>1516</v>
      </c>
      <c r="Q4" s="16">
        <f t="shared" si="3"/>
        <v>105.87730870712402</v>
      </c>
      <c r="R4" s="17" t="s">
        <v>176</v>
      </c>
      <c r="S4" s="18">
        <f>ABS(O20-O4)*100</f>
        <v>62.100196612051107</v>
      </c>
      <c r="T4" s="10" t="s">
        <v>30</v>
      </c>
      <c r="U4" s="10" t="s">
        <v>36</v>
      </c>
      <c r="V4" s="12">
        <v>18490</v>
      </c>
      <c r="W4" s="10" t="s">
        <v>31</v>
      </c>
      <c r="X4" s="10" t="s">
        <v>196</v>
      </c>
      <c r="Y4" s="10" t="s">
        <v>33</v>
      </c>
      <c r="Z4" s="10">
        <v>41</v>
      </c>
    </row>
    <row r="5" spans="1:26" x14ac:dyDescent="0.3">
      <c r="A5" s="55" t="s">
        <v>176</v>
      </c>
      <c r="B5" s="10" t="s">
        <v>229</v>
      </c>
      <c r="C5" s="10" t="s">
        <v>230</v>
      </c>
      <c r="D5" s="11">
        <v>45107</v>
      </c>
      <c r="E5" s="12">
        <v>155000</v>
      </c>
      <c r="F5" s="10" t="s">
        <v>27</v>
      </c>
      <c r="G5" s="10" t="s">
        <v>28</v>
      </c>
      <c r="H5" s="12">
        <v>155000</v>
      </c>
      <c r="I5" s="12">
        <v>63500</v>
      </c>
      <c r="J5" s="13">
        <f t="shared" si="0"/>
        <v>40.967741935483872</v>
      </c>
      <c r="K5" s="12">
        <v>161091</v>
      </c>
      <c r="L5" s="12">
        <v>15538</v>
      </c>
      <c r="M5" s="12">
        <f t="shared" si="1"/>
        <v>139462</v>
      </c>
      <c r="N5" s="12">
        <v>77628</v>
      </c>
      <c r="O5" s="14">
        <f t="shared" si="2"/>
        <v>1.7965424846704798</v>
      </c>
      <c r="P5" s="15">
        <v>852</v>
      </c>
      <c r="Q5" s="16">
        <f t="shared" si="3"/>
        <v>163.68779342723005</v>
      </c>
      <c r="R5" s="17" t="s">
        <v>176</v>
      </c>
      <c r="S5" s="18">
        <f>ABS(O9-O5)*100</f>
        <v>8.7959983716130239</v>
      </c>
      <c r="T5" s="10" t="s">
        <v>30</v>
      </c>
      <c r="U5" s="10" t="s">
        <v>36</v>
      </c>
      <c r="V5" s="12">
        <v>15538</v>
      </c>
      <c r="W5" s="10" t="s">
        <v>31</v>
      </c>
      <c r="X5" s="10" t="s">
        <v>196</v>
      </c>
      <c r="Y5" s="10" t="s">
        <v>33</v>
      </c>
      <c r="Z5" s="10">
        <v>45</v>
      </c>
    </row>
    <row r="6" spans="1:26" x14ac:dyDescent="0.3">
      <c r="A6" s="56" t="s">
        <v>176</v>
      </c>
      <c r="B6" s="19" t="s">
        <v>215</v>
      </c>
      <c r="C6" s="19" t="s">
        <v>216</v>
      </c>
      <c r="D6" s="20">
        <v>45155</v>
      </c>
      <c r="E6" s="21">
        <v>140000</v>
      </c>
      <c r="F6" s="19" t="s">
        <v>27</v>
      </c>
      <c r="G6" s="19" t="s">
        <v>28</v>
      </c>
      <c r="H6" s="21">
        <v>140000</v>
      </c>
      <c r="I6" s="21">
        <v>53900</v>
      </c>
      <c r="J6" s="22">
        <f t="shared" si="0"/>
        <v>38.5</v>
      </c>
      <c r="K6" s="21">
        <v>141773</v>
      </c>
      <c r="L6" s="21">
        <v>8777</v>
      </c>
      <c r="M6" s="21">
        <f t="shared" si="1"/>
        <v>131223</v>
      </c>
      <c r="N6" s="21">
        <v>70931</v>
      </c>
      <c r="O6" s="23">
        <f t="shared" si="2"/>
        <v>1.8500091638352765</v>
      </c>
      <c r="P6" s="24">
        <v>949</v>
      </c>
      <c r="Q6" s="25">
        <f t="shared" si="3"/>
        <v>138.2750263435195</v>
      </c>
      <c r="R6" s="26" t="s">
        <v>176</v>
      </c>
      <c r="S6" s="27">
        <f>ABS(O17-O6)*100</f>
        <v>39.447159492021065</v>
      </c>
      <c r="T6" s="19" t="s">
        <v>30</v>
      </c>
      <c r="U6" s="19" t="s">
        <v>36</v>
      </c>
      <c r="V6" s="21">
        <v>8777</v>
      </c>
      <c r="W6" s="19" t="s">
        <v>31</v>
      </c>
      <c r="X6" s="19" t="s">
        <v>196</v>
      </c>
      <c r="Y6" s="19" t="s">
        <v>33</v>
      </c>
      <c r="Z6" s="19">
        <v>45</v>
      </c>
    </row>
    <row r="7" spans="1:26" x14ac:dyDescent="0.3">
      <c r="A7" s="55" t="s">
        <v>176</v>
      </c>
      <c r="B7" s="10" t="s">
        <v>186</v>
      </c>
      <c r="C7" s="10" t="s">
        <v>187</v>
      </c>
      <c r="D7" s="11">
        <v>45729</v>
      </c>
      <c r="E7" s="12">
        <v>137000</v>
      </c>
      <c r="F7" s="10" t="s">
        <v>27</v>
      </c>
      <c r="G7" s="10" t="s">
        <v>28</v>
      </c>
      <c r="H7" s="12">
        <v>137000</v>
      </c>
      <c r="I7" s="12">
        <v>62300</v>
      </c>
      <c r="J7" s="13">
        <f t="shared" si="0"/>
        <v>45.474452554744524</v>
      </c>
      <c r="K7" s="12">
        <v>138315</v>
      </c>
      <c r="L7" s="12">
        <v>8689</v>
      </c>
      <c r="M7" s="12">
        <f t="shared" si="1"/>
        <v>128311</v>
      </c>
      <c r="N7" s="12">
        <v>69133</v>
      </c>
      <c r="O7" s="14">
        <f t="shared" si="2"/>
        <v>1.8560021986605528</v>
      </c>
      <c r="P7" s="15">
        <v>949</v>
      </c>
      <c r="Q7" s="16">
        <f t="shared" si="3"/>
        <v>135.20653319283457</v>
      </c>
      <c r="R7" s="17" t="s">
        <v>176</v>
      </c>
      <c r="S7" s="18">
        <f>ABS(O31-O7)*100</f>
        <v>120.97933452712365</v>
      </c>
      <c r="T7" s="10" t="s">
        <v>30</v>
      </c>
      <c r="U7" s="10" t="s">
        <v>31</v>
      </c>
      <c r="V7" s="12">
        <v>6815</v>
      </c>
      <c r="W7" s="10" t="s">
        <v>31</v>
      </c>
      <c r="X7" s="10" t="s">
        <v>177</v>
      </c>
      <c r="Y7" s="10" t="s">
        <v>33</v>
      </c>
      <c r="Z7" s="10">
        <v>45</v>
      </c>
    </row>
    <row r="8" spans="1:26" x14ac:dyDescent="0.3">
      <c r="A8" s="56" t="s">
        <v>176</v>
      </c>
      <c r="B8" s="19" t="s">
        <v>225</v>
      </c>
      <c r="C8" s="19" t="s">
        <v>226</v>
      </c>
      <c r="D8" s="20">
        <v>45260</v>
      </c>
      <c r="E8" s="21">
        <v>115000</v>
      </c>
      <c r="F8" s="19" t="s">
        <v>27</v>
      </c>
      <c r="G8" s="19" t="s">
        <v>28</v>
      </c>
      <c r="H8" s="21">
        <v>115000</v>
      </c>
      <c r="I8" s="21">
        <v>44100</v>
      </c>
      <c r="J8" s="22">
        <f t="shared" si="0"/>
        <v>38.347826086956523</v>
      </c>
      <c r="K8" s="21">
        <v>115942</v>
      </c>
      <c r="L8" s="21">
        <v>8437</v>
      </c>
      <c r="M8" s="21">
        <f t="shared" si="1"/>
        <v>106563</v>
      </c>
      <c r="N8" s="21">
        <v>57336</v>
      </c>
      <c r="O8" s="23">
        <f t="shared" si="2"/>
        <v>1.8585705316031813</v>
      </c>
      <c r="P8" s="24">
        <v>728</v>
      </c>
      <c r="Q8" s="25">
        <f t="shared" si="3"/>
        <v>146.37774725274724</v>
      </c>
      <c r="R8" s="26" t="s">
        <v>176</v>
      </c>
      <c r="S8" s="27">
        <f>ABS(O14-O8)*100</f>
        <v>21.054036330524539</v>
      </c>
      <c r="T8" s="19" t="s">
        <v>30</v>
      </c>
      <c r="U8" s="19" t="s">
        <v>36</v>
      </c>
      <c r="V8" s="21">
        <v>8437</v>
      </c>
      <c r="W8" s="19" t="s">
        <v>31</v>
      </c>
      <c r="X8" s="19" t="s">
        <v>196</v>
      </c>
      <c r="Y8" s="19" t="s">
        <v>33</v>
      </c>
      <c r="Z8" s="19">
        <v>45</v>
      </c>
    </row>
    <row r="9" spans="1:26" x14ac:dyDescent="0.3">
      <c r="A9" s="56" t="s">
        <v>176</v>
      </c>
      <c r="B9" s="19" t="s">
        <v>199</v>
      </c>
      <c r="C9" s="19" t="s">
        <v>200</v>
      </c>
      <c r="D9" s="20">
        <v>45240</v>
      </c>
      <c r="E9" s="21">
        <v>123500</v>
      </c>
      <c r="F9" s="19" t="s">
        <v>69</v>
      </c>
      <c r="G9" s="19" t="s">
        <v>28</v>
      </c>
      <c r="H9" s="21">
        <v>123500</v>
      </c>
      <c r="I9" s="21">
        <v>46400</v>
      </c>
      <c r="J9" s="22">
        <f t="shared" si="0"/>
        <v>37.570850202429149</v>
      </c>
      <c r="K9" s="21">
        <v>122921</v>
      </c>
      <c r="L9" s="21">
        <v>8600</v>
      </c>
      <c r="M9" s="21">
        <f t="shared" si="1"/>
        <v>114900</v>
      </c>
      <c r="N9" s="21">
        <v>60971</v>
      </c>
      <c r="O9" s="23">
        <f t="shared" si="2"/>
        <v>1.8845024683866101</v>
      </c>
      <c r="P9" s="24">
        <v>949</v>
      </c>
      <c r="Q9" s="25">
        <f t="shared" si="3"/>
        <v>121.07481559536355</v>
      </c>
      <c r="R9" s="26" t="s">
        <v>176</v>
      </c>
      <c r="S9" s="27">
        <f>ABS(O27-O9)*100</f>
        <v>20.35667802274903</v>
      </c>
      <c r="T9" s="19" t="s">
        <v>30</v>
      </c>
      <c r="U9" s="19" t="s">
        <v>36</v>
      </c>
      <c r="V9" s="21">
        <v>8600</v>
      </c>
      <c r="W9" s="19" t="s">
        <v>31</v>
      </c>
      <c r="X9" s="19" t="s">
        <v>196</v>
      </c>
      <c r="Y9" s="19" t="s">
        <v>33</v>
      </c>
      <c r="Z9" s="19">
        <v>45</v>
      </c>
    </row>
    <row r="10" spans="1:26" x14ac:dyDescent="0.3">
      <c r="A10" s="56" t="s">
        <v>176</v>
      </c>
      <c r="B10" s="19" t="s">
        <v>231</v>
      </c>
      <c r="C10" s="19" t="s">
        <v>232</v>
      </c>
      <c r="D10" s="20">
        <v>45301</v>
      </c>
      <c r="E10" s="21">
        <v>153000</v>
      </c>
      <c r="F10" s="19" t="s">
        <v>27</v>
      </c>
      <c r="G10" s="19" t="s">
        <v>28</v>
      </c>
      <c r="H10" s="21">
        <v>153000</v>
      </c>
      <c r="I10" s="21">
        <v>59400</v>
      </c>
      <c r="J10" s="22">
        <f t="shared" si="0"/>
        <v>38.82352941176471</v>
      </c>
      <c r="K10" s="21">
        <v>149339</v>
      </c>
      <c r="L10" s="21">
        <v>15591</v>
      </c>
      <c r="M10" s="21">
        <f t="shared" si="1"/>
        <v>137409</v>
      </c>
      <c r="N10" s="21">
        <v>71332</v>
      </c>
      <c r="O10" s="23">
        <f t="shared" si="2"/>
        <v>1.9263303986990412</v>
      </c>
      <c r="P10" s="24">
        <v>852</v>
      </c>
      <c r="Q10" s="25">
        <f t="shared" si="3"/>
        <v>161.27816901408451</v>
      </c>
      <c r="R10" s="26" t="s">
        <v>176</v>
      </c>
      <c r="S10" s="27">
        <f>ABS(O13-O10)*100</f>
        <v>12.768787041599005</v>
      </c>
      <c r="T10" s="19" t="s">
        <v>30</v>
      </c>
      <c r="U10" s="19" t="s">
        <v>36</v>
      </c>
      <c r="V10" s="21">
        <v>15591</v>
      </c>
      <c r="W10" s="19" t="s">
        <v>31</v>
      </c>
      <c r="X10" s="19" t="s">
        <v>196</v>
      </c>
      <c r="Y10" s="19" t="s">
        <v>33</v>
      </c>
      <c r="Z10" s="19">
        <v>45</v>
      </c>
    </row>
    <row r="11" spans="1:26" x14ac:dyDescent="0.3">
      <c r="A11" s="55" t="s">
        <v>176</v>
      </c>
      <c r="B11" s="10" t="s">
        <v>221</v>
      </c>
      <c r="C11" s="10" t="s">
        <v>222</v>
      </c>
      <c r="D11" s="11">
        <v>45084</v>
      </c>
      <c r="E11" s="12">
        <v>147000</v>
      </c>
      <c r="F11" s="10" t="s">
        <v>27</v>
      </c>
      <c r="G11" s="10" t="s">
        <v>28</v>
      </c>
      <c r="H11" s="12">
        <v>147000</v>
      </c>
      <c r="I11" s="12">
        <v>56600</v>
      </c>
      <c r="J11" s="13">
        <f t="shared" si="0"/>
        <v>38.503401360544217</v>
      </c>
      <c r="K11" s="12">
        <v>140226</v>
      </c>
      <c r="L11" s="12">
        <v>8232</v>
      </c>
      <c r="M11" s="12">
        <f t="shared" si="1"/>
        <v>138768</v>
      </c>
      <c r="N11" s="12">
        <v>70396</v>
      </c>
      <c r="O11" s="14">
        <f t="shared" si="2"/>
        <v>1.9712483663844536</v>
      </c>
      <c r="P11" s="15">
        <v>949</v>
      </c>
      <c r="Q11" s="16">
        <f t="shared" si="3"/>
        <v>146.22550052687038</v>
      </c>
      <c r="R11" s="17" t="s">
        <v>176</v>
      </c>
      <c r="S11" s="18">
        <f>ABS(O19-O11)*100</f>
        <v>33.676077361176212</v>
      </c>
      <c r="T11" s="10" t="s">
        <v>30</v>
      </c>
      <c r="U11" s="10" t="s">
        <v>36</v>
      </c>
      <c r="V11" s="12">
        <v>8232</v>
      </c>
      <c r="W11" s="10" t="s">
        <v>31</v>
      </c>
      <c r="X11" s="10" t="s">
        <v>196</v>
      </c>
      <c r="Y11" s="10" t="s">
        <v>33</v>
      </c>
      <c r="Z11" s="10">
        <v>45</v>
      </c>
    </row>
    <row r="12" spans="1:26" x14ac:dyDescent="0.3">
      <c r="A12" s="55" t="s">
        <v>176</v>
      </c>
      <c r="B12" s="10" t="s">
        <v>227</v>
      </c>
      <c r="C12" s="10" t="s">
        <v>228</v>
      </c>
      <c r="D12" s="11">
        <v>45149</v>
      </c>
      <c r="E12" s="12">
        <v>148000</v>
      </c>
      <c r="F12" s="10" t="s">
        <v>27</v>
      </c>
      <c r="G12" s="10" t="s">
        <v>28</v>
      </c>
      <c r="H12" s="12">
        <v>148000</v>
      </c>
      <c r="I12" s="12">
        <v>52400</v>
      </c>
      <c r="J12" s="13">
        <f t="shared" si="0"/>
        <v>35.405405405405403</v>
      </c>
      <c r="K12" s="12">
        <v>137927</v>
      </c>
      <c r="L12" s="12">
        <v>8301</v>
      </c>
      <c r="M12" s="12">
        <f t="shared" si="1"/>
        <v>139699</v>
      </c>
      <c r="N12" s="12">
        <v>69133</v>
      </c>
      <c r="O12" s="14">
        <f t="shared" si="2"/>
        <v>2.0207281616594099</v>
      </c>
      <c r="P12" s="15">
        <v>949</v>
      </c>
      <c r="Q12" s="16">
        <f t="shared" si="3"/>
        <v>147.20653319283457</v>
      </c>
      <c r="R12" s="17" t="s">
        <v>176</v>
      </c>
      <c r="S12" s="18">
        <f>ABS(O17-O12)*100</f>
        <v>22.375259709607718</v>
      </c>
      <c r="T12" s="10" t="s">
        <v>30</v>
      </c>
      <c r="U12" s="10" t="s">
        <v>36</v>
      </c>
      <c r="V12" s="12">
        <v>8301</v>
      </c>
      <c r="W12" s="10" t="s">
        <v>31</v>
      </c>
      <c r="X12" s="10" t="s">
        <v>196</v>
      </c>
      <c r="Y12" s="10" t="s">
        <v>33</v>
      </c>
      <c r="Z12" s="10">
        <v>45</v>
      </c>
    </row>
    <row r="13" spans="1:26" x14ac:dyDescent="0.3">
      <c r="A13" s="56" t="s">
        <v>176</v>
      </c>
      <c r="B13" s="19" t="s">
        <v>207</v>
      </c>
      <c r="C13" s="19" t="s">
        <v>208</v>
      </c>
      <c r="D13" s="20">
        <v>45268</v>
      </c>
      <c r="E13" s="21">
        <v>162000</v>
      </c>
      <c r="F13" s="19" t="s">
        <v>27</v>
      </c>
      <c r="G13" s="19" t="s">
        <v>28</v>
      </c>
      <c r="H13" s="21">
        <v>162000</v>
      </c>
      <c r="I13" s="21">
        <v>58800</v>
      </c>
      <c r="J13" s="22">
        <f t="shared" si="0"/>
        <v>36.296296296296298</v>
      </c>
      <c r="K13" s="21">
        <v>148615</v>
      </c>
      <c r="L13" s="21">
        <v>8419</v>
      </c>
      <c r="M13" s="21">
        <f t="shared" si="1"/>
        <v>153581</v>
      </c>
      <c r="N13" s="21">
        <v>74771</v>
      </c>
      <c r="O13" s="23">
        <f t="shared" si="2"/>
        <v>2.0540182691150313</v>
      </c>
      <c r="P13" s="24">
        <v>864</v>
      </c>
      <c r="Q13" s="25">
        <f t="shared" si="3"/>
        <v>177.75578703703704</v>
      </c>
      <c r="R13" s="26" t="s">
        <v>176</v>
      </c>
      <c r="S13" s="27">
        <f>ABS(O27-O13)*100</f>
        <v>3.4050979499069101</v>
      </c>
      <c r="T13" s="19" t="s">
        <v>30</v>
      </c>
      <c r="U13" s="19" t="s">
        <v>36</v>
      </c>
      <c r="V13" s="21">
        <v>8419</v>
      </c>
      <c r="W13" s="19" t="s">
        <v>31</v>
      </c>
      <c r="X13" s="19" t="s">
        <v>196</v>
      </c>
      <c r="Y13" s="19" t="s">
        <v>33</v>
      </c>
      <c r="Z13" s="19">
        <v>45</v>
      </c>
    </row>
    <row r="14" spans="1:26" x14ac:dyDescent="0.3">
      <c r="A14" s="56" t="s">
        <v>176</v>
      </c>
      <c r="B14" s="19" t="s">
        <v>217</v>
      </c>
      <c r="C14" s="19" t="s">
        <v>218</v>
      </c>
      <c r="D14" s="20">
        <v>45356</v>
      </c>
      <c r="E14" s="21">
        <v>130000</v>
      </c>
      <c r="F14" s="19" t="s">
        <v>27</v>
      </c>
      <c r="G14" s="19" t="s">
        <v>28</v>
      </c>
      <c r="H14" s="21">
        <v>130000</v>
      </c>
      <c r="I14" s="21">
        <v>44700</v>
      </c>
      <c r="J14" s="22">
        <f t="shared" si="0"/>
        <v>34.384615384615387</v>
      </c>
      <c r="K14" s="21">
        <v>118628</v>
      </c>
      <c r="L14" s="21">
        <v>8777</v>
      </c>
      <c r="M14" s="21">
        <f t="shared" si="1"/>
        <v>121223</v>
      </c>
      <c r="N14" s="21">
        <v>58587</v>
      </c>
      <c r="O14" s="23">
        <f t="shared" si="2"/>
        <v>2.0691108949084267</v>
      </c>
      <c r="P14" s="24">
        <v>936</v>
      </c>
      <c r="Q14" s="25">
        <f t="shared" si="3"/>
        <v>129.51175213675214</v>
      </c>
      <c r="R14" s="26" t="s">
        <v>176</v>
      </c>
      <c r="S14" s="27">
        <f>ABS(O24-O14)*100</f>
        <v>52.578417223510513</v>
      </c>
      <c r="T14" s="19" t="s">
        <v>30</v>
      </c>
      <c r="U14" s="19" t="s">
        <v>36</v>
      </c>
      <c r="V14" s="21">
        <v>8777</v>
      </c>
      <c r="W14" s="19" t="s">
        <v>31</v>
      </c>
      <c r="X14" s="19" t="s">
        <v>196</v>
      </c>
      <c r="Y14" s="19" t="s">
        <v>33</v>
      </c>
      <c r="Z14" s="19">
        <v>45</v>
      </c>
    </row>
    <row r="15" spans="1:26" x14ac:dyDescent="0.3">
      <c r="A15" s="55" t="s">
        <v>176</v>
      </c>
      <c r="B15" s="10" t="s">
        <v>213</v>
      </c>
      <c r="C15" s="10" t="s">
        <v>214</v>
      </c>
      <c r="D15" s="11">
        <v>45239</v>
      </c>
      <c r="E15" s="12">
        <v>158000</v>
      </c>
      <c r="F15" s="10" t="s">
        <v>27</v>
      </c>
      <c r="G15" s="10" t="s">
        <v>28</v>
      </c>
      <c r="H15" s="12">
        <v>158000</v>
      </c>
      <c r="I15" s="12">
        <v>51700</v>
      </c>
      <c r="J15" s="13">
        <f t="shared" si="0"/>
        <v>32.721518987341774</v>
      </c>
      <c r="K15" s="12">
        <v>136183</v>
      </c>
      <c r="L15" s="12">
        <v>8600</v>
      </c>
      <c r="M15" s="12">
        <f t="shared" si="1"/>
        <v>149400</v>
      </c>
      <c r="N15" s="12">
        <v>68044</v>
      </c>
      <c r="O15" s="14">
        <f t="shared" si="2"/>
        <v>2.1956381165128445</v>
      </c>
      <c r="P15" s="15">
        <v>949</v>
      </c>
      <c r="Q15" s="16">
        <f t="shared" si="3"/>
        <v>157.42887249736566</v>
      </c>
      <c r="R15" s="17" t="s">
        <v>176</v>
      </c>
      <c r="S15" s="18">
        <f>ABS(O26-O15)*100</f>
        <v>13.847108703837607</v>
      </c>
      <c r="T15" s="10" t="s">
        <v>30</v>
      </c>
      <c r="U15" s="10" t="s">
        <v>36</v>
      </c>
      <c r="V15" s="12">
        <v>8600</v>
      </c>
      <c r="W15" s="10" t="s">
        <v>31</v>
      </c>
      <c r="X15" s="10" t="s">
        <v>196</v>
      </c>
      <c r="Y15" s="10" t="s">
        <v>33</v>
      </c>
      <c r="Z15" s="10">
        <v>45</v>
      </c>
    </row>
    <row r="16" spans="1:26" x14ac:dyDescent="0.3">
      <c r="A16" s="56" t="s">
        <v>176</v>
      </c>
      <c r="B16" s="19" t="s">
        <v>190</v>
      </c>
      <c r="C16" s="19" t="s">
        <v>191</v>
      </c>
      <c r="D16" s="20">
        <v>45435</v>
      </c>
      <c r="E16" s="21">
        <v>132000</v>
      </c>
      <c r="F16" s="19" t="s">
        <v>27</v>
      </c>
      <c r="G16" s="19" t="s">
        <v>28</v>
      </c>
      <c r="H16" s="21">
        <v>132000</v>
      </c>
      <c r="I16" s="21">
        <v>49100</v>
      </c>
      <c r="J16" s="22">
        <f t="shared" si="0"/>
        <v>37.196969696969695</v>
      </c>
      <c r="K16" s="21">
        <v>113465</v>
      </c>
      <c r="L16" s="21">
        <v>6815</v>
      </c>
      <c r="M16" s="21">
        <f t="shared" si="1"/>
        <v>125185</v>
      </c>
      <c r="N16" s="21">
        <v>56880</v>
      </c>
      <c r="O16" s="23">
        <f t="shared" si="2"/>
        <v>2.2008614627285512</v>
      </c>
      <c r="P16" s="24">
        <v>715</v>
      </c>
      <c r="Q16" s="25">
        <f t="shared" si="3"/>
        <v>175.08391608391608</v>
      </c>
      <c r="R16" s="26" t="s">
        <v>176</v>
      </c>
      <c r="S16" s="27">
        <f>ABS(O38-O16)*100</f>
        <v>220.08614627285513</v>
      </c>
      <c r="T16" s="19" t="s">
        <v>30</v>
      </c>
      <c r="U16" s="19" t="s">
        <v>36</v>
      </c>
      <c r="V16" s="21">
        <v>6815</v>
      </c>
      <c r="W16" s="19" t="s">
        <v>31</v>
      </c>
      <c r="X16" s="19" t="s">
        <v>177</v>
      </c>
      <c r="Y16" s="19" t="s">
        <v>33</v>
      </c>
      <c r="Z16" s="19">
        <v>45</v>
      </c>
    </row>
    <row r="17" spans="1:26" x14ac:dyDescent="0.3">
      <c r="A17" s="56" t="s">
        <v>176</v>
      </c>
      <c r="B17" s="19" t="s">
        <v>201</v>
      </c>
      <c r="C17" s="19" t="s">
        <v>202</v>
      </c>
      <c r="D17" s="20">
        <v>45170</v>
      </c>
      <c r="E17" s="21">
        <v>150000</v>
      </c>
      <c r="F17" s="19" t="s">
        <v>27</v>
      </c>
      <c r="G17" s="19" t="s">
        <v>28</v>
      </c>
      <c r="H17" s="21">
        <v>150000</v>
      </c>
      <c r="I17" s="21">
        <v>48000</v>
      </c>
      <c r="J17" s="22">
        <f t="shared" si="0"/>
        <v>32</v>
      </c>
      <c r="K17" s="21">
        <v>126938</v>
      </c>
      <c r="L17" s="21">
        <v>9904</v>
      </c>
      <c r="M17" s="21">
        <f t="shared" si="1"/>
        <v>140096</v>
      </c>
      <c r="N17" s="21">
        <v>62418</v>
      </c>
      <c r="O17" s="23">
        <f t="shared" si="2"/>
        <v>2.2444807587554871</v>
      </c>
      <c r="P17" s="24">
        <v>949</v>
      </c>
      <c r="Q17" s="25">
        <f t="shared" si="3"/>
        <v>147.62486828240253</v>
      </c>
      <c r="R17" s="26" t="s">
        <v>176</v>
      </c>
      <c r="S17" s="27">
        <f>ABS(O34-O17)*100</f>
        <v>224.44807587554871</v>
      </c>
      <c r="T17" s="19" t="s">
        <v>30</v>
      </c>
      <c r="U17" s="19" t="s">
        <v>36</v>
      </c>
      <c r="V17" s="21">
        <v>8600</v>
      </c>
      <c r="W17" s="19" t="s">
        <v>31</v>
      </c>
      <c r="X17" s="19" t="s">
        <v>196</v>
      </c>
      <c r="Y17" s="19" t="s">
        <v>33</v>
      </c>
      <c r="Z17" s="19">
        <v>45</v>
      </c>
    </row>
    <row r="18" spans="1:26" x14ac:dyDescent="0.3">
      <c r="A18" s="55" t="s">
        <v>176</v>
      </c>
      <c r="B18" s="10" t="s">
        <v>197</v>
      </c>
      <c r="C18" s="10" t="s">
        <v>198</v>
      </c>
      <c r="D18" s="11">
        <v>45544</v>
      </c>
      <c r="E18" s="12">
        <v>176000</v>
      </c>
      <c r="F18" s="10" t="s">
        <v>27</v>
      </c>
      <c r="G18" s="10" t="s">
        <v>28</v>
      </c>
      <c r="H18" s="12">
        <v>176000</v>
      </c>
      <c r="I18" s="12">
        <v>66100</v>
      </c>
      <c r="J18" s="13">
        <f t="shared" si="0"/>
        <v>37.55681818181818</v>
      </c>
      <c r="K18" s="12">
        <v>147690</v>
      </c>
      <c r="L18" s="12">
        <v>9030</v>
      </c>
      <c r="M18" s="12">
        <f t="shared" si="1"/>
        <v>166970</v>
      </c>
      <c r="N18" s="12">
        <v>73952</v>
      </c>
      <c r="O18" s="14">
        <f t="shared" si="2"/>
        <v>2.2578158805711812</v>
      </c>
      <c r="P18" s="15">
        <v>864</v>
      </c>
      <c r="Q18" s="16">
        <f t="shared" si="3"/>
        <v>193.25231481481481</v>
      </c>
      <c r="R18" s="17" t="s">
        <v>176</v>
      </c>
      <c r="S18" s="18">
        <f>ABS(O37-O18)*100</f>
        <v>225.78158805711811</v>
      </c>
      <c r="T18" s="10" t="s">
        <v>30</v>
      </c>
      <c r="U18" s="10" t="s">
        <v>36</v>
      </c>
      <c r="V18" s="12">
        <v>9030</v>
      </c>
      <c r="W18" s="10" t="s">
        <v>31</v>
      </c>
      <c r="X18" s="10" t="s">
        <v>196</v>
      </c>
      <c r="Y18" s="10" t="s">
        <v>33</v>
      </c>
      <c r="Z18" s="10">
        <v>45</v>
      </c>
    </row>
    <row r="19" spans="1:26" x14ac:dyDescent="0.3">
      <c r="A19" s="56" t="s">
        <v>176</v>
      </c>
      <c r="B19" s="19" t="s">
        <v>209</v>
      </c>
      <c r="C19" s="19" t="s">
        <v>210</v>
      </c>
      <c r="D19" s="20">
        <v>45191</v>
      </c>
      <c r="E19" s="21">
        <v>167000</v>
      </c>
      <c r="F19" s="19" t="s">
        <v>27</v>
      </c>
      <c r="G19" s="19" t="s">
        <v>28</v>
      </c>
      <c r="H19" s="21">
        <v>167000</v>
      </c>
      <c r="I19" s="21">
        <v>54400</v>
      </c>
      <c r="J19" s="22">
        <f t="shared" si="0"/>
        <v>32.574850299401199</v>
      </c>
      <c r="K19" s="21">
        <v>137250</v>
      </c>
      <c r="L19" s="21">
        <v>8419</v>
      </c>
      <c r="M19" s="21">
        <f t="shared" si="1"/>
        <v>158581</v>
      </c>
      <c r="N19" s="21">
        <v>68709</v>
      </c>
      <c r="O19" s="23">
        <f t="shared" si="2"/>
        <v>2.3080091399962157</v>
      </c>
      <c r="P19" s="24">
        <v>852</v>
      </c>
      <c r="Q19" s="25">
        <f t="shared" si="3"/>
        <v>186.12793427230048</v>
      </c>
      <c r="R19" s="26" t="s">
        <v>176</v>
      </c>
      <c r="S19" s="27">
        <f>ABS(O32-O19)*100</f>
        <v>283.26430793613201</v>
      </c>
      <c r="T19" s="19" t="s">
        <v>30</v>
      </c>
      <c r="U19" s="19" t="s">
        <v>36</v>
      </c>
      <c r="V19" s="21">
        <v>8419</v>
      </c>
      <c r="W19" s="19" t="s">
        <v>31</v>
      </c>
      <c r="X19" s="19" t="s">
        <v>196</v>
      </c>
      <c r="Y19" s="19" t="s">
        <v>33</v>
      </c>
      <c r="Z19" s="19">
        <v>45</v>
      </c>
    </row>
    <row r="20" spans="1:26" x14ac:dyDescent="0.3">
      <c r="A20" s="56" t="s">
        <v>176</v>
      </c>
      <c r="B20" s="19" t="s">
        <v>223</v>
      </c>
      <c r="C20" s="19" t="s">
        <v>224</v>
      </c>
      <c r="D20" s="20">
        <v>45463</v>
      </c>
      <c r="E20" s="21">
        <v>145000</v>
      </c>
      <c r="F20" s="19" t="s">
        <v>27</v>
      </c>
      <c r="G20" s="19" t="s">
        <v>28</v>
      </c>
      <c r="H20" s="21">
        <v>145000</v>
      </c>
      <c r="I20" s="21">
        <v>49200</v>
      </c>
      <c r="J20" s="22">
        <f t="shared" si="0"/>
        <v>33.931034482758619</v>
      </c>
      <c r="K20" s="21">
        <v>115484</v>
      </c>
      <c r="L20" s="21">
        <v>8234</v>
      </c>
      <c r="M20" s="21">
        <f t="shared" si="1"/>
        <v>136766</v>
      </c>
      <c r="N20" s="21">
        <v>57200</v>
      </c>
      <c r="O20" s="23">
        <f t="shared" si="2"/>
        <v>2.3910139860139861</v>
      </c>
      <c r="P20" s="24">
        <v>864</v>
      </c>
      <c r="Q20" s="25">
        <f t="shared" si="3"/>
        <v>158.2939814814815</v>
      </c>
      <c r="R20" s="26" t="s">
        <v>176</v>
      </c>
      <c r="S20" s="27">
        <f>ABS(O26-O20)*100</f>
        <v>33.384695653951766</v>
      </c>
      <c r="T20" s="19" t="s">
        <v>30</v>
      </c>
      <c r="U20" s="19" t="s">
        <v>36</v>
      </c>
      <c r="V20" s="21">
        <v>8234</v>
      </c>
      <c r="W20" s="19" t="s">
        <v>31</v>
      </c>
      <c r="X20" s="19" t="s">
        <v>196</v>
      </c>
      <c r="Y20" s="19" t="s">
        <v>33</v>
      </c>
      <c r="Z20" s="19">
        <v>45</v>
      </c>
    </row>
    <row r="21" spans="1:26" x14ac:dyDescent="0.3">
      <c r="A21" s="55" t="s">
        <v>176</v>
      </c>
      <c r="B21" s="10" t="s">
        <v>203</v>
      </c>
      <c r="C21" s="10" t="s">
        <v>204</v>
      </c>
      <c r="D21" s="11">
        <v>45672</v>
      </c>
      <c r="E21" s="12">
        <v>180000</v>
      </c>
      <c r="F21" s="10" t="s">
        <v>27</v>
      </c>
      <c r="G21" s="10" t="s">
        <v>28</v>
      </c>
      <c r="H21" s="12">
        <v>180000</v>
      </c>
      <c r="I21" s="12">
        <v>60300</v>
      </c>
      <c r="J21" s="13">
        <f t="shared" si="0"/>
        <v>33.5</v>
      </c>
      <c r="K21" s="12">
        <v>140302</v>
      </c>
      <c r="L21" s="12">
        <v>8600</v>
      </c>
      <c r="M21" s="12">
        <f t="shared" si="1"/>
        <v>171400</v>
      </c>
      <c r="N21" s="12">
        <v>70241</v>
      </c>
      <c r="O21" s="14">
        <f t="shared" si="2"/>
        <v>2.4401702709243889</v>
      </c>
      <c r="P21" s="15">
        <v>949</v>
      </c>
      <c r="Q21" s="16">
        <f t="shared" si="3"/>
        <v>180.61116965226554</v>
      </c>
      <c r="R21" s="17" t="s">
        <v>176</v>
      </c>
      <c r="S21" s="18">
        <f>ABS(O37-O21)*100</f>
        <v>244.01702709243889</v>
      </c>
      <c r="T21" s="10" t="s">
        <v>30</v>
      </c>
      <c r="U21" s="10" t="s">
        <v>31</v>
      </c>
      <c r="V21" s="12">
        <v>8600</v>
      </c>
      <c r="W21" s="10" t="s">
        <v>31</v>
      </c>
      <c r="X21" s="10" t="s">
        <v>196</v>
      </c>
      <c r="Y21" s="10" t="s">
        <v>33</v>
      </c>
      <c r="Z21" s="10">
        <v>45</v>
      </c>
    </row>
    <row r="22" spans="1:26" x14ac:dyDescent="0.3">
      <c r="A22" s="55" t="s">
        <v>176</v>
      </c>
      <c r="B22" s="10" t="s">
        <v>194</v>
      </c>
      <c r="C22" s="10" t="s">
        <v>195</v>
      </c>
      <c r="D22" s="11">
        <v>45191</v>
      </c>
      <c r="E22" s="12">
        <v>190000</v>
      </c>
      <c r="F22" s="10" t="s">
        <v>27</v>
      </c>
      <c r="G22" s="10" t="s">
        <v>28</v>
      </c>
      <c r="H22" s="12">
        <v>190000</v>
      </c>
      <c r="I22" s="12">
        <v>56800</v>
      </c>
      <c r="J22" s="13">
        <f t="shared" si="0"/>
        <v>29.894736842105264</v>
      </c>
      <c r="K22" s="12">
        <v>143434</v>
      </c>
      <c r="L22" s="12">
        <v>9295</v>
      </c>
      <c r="M22" s="12">
        <f t="shared" si="1"/>
        <v>180705</v>
      </c>
      <c r="N22" s="12">
        <v>71540</v>
      </c>
      <c r="O22" s="14">
        <f t="shared" si="2"/>
        <v>2.5259295499021528</v>
      </c>
      <c r="P22" s="15">
        <v>852</v>
      </c>
      <c r="Q22" s="16">
        <f t="shared" si="3"/>
        <v>212.0950704225352</v>
      </c>
      <c r="R22" s="17" t="s">
        <v>176</v>
      </c>
      <c r="S22" s="18">
        <f>ABS(O42-O22)*100</f>
        <v>252.59295499021528</v>
      </c>
      <c r="T22" s="10" t="s">
        <v>30</v>
      </c>
      <c r="U22" s="10" t="s">
        <v>36</v>
      </c>
      <c r="V22" s="12">
        <v>9295</v>
      </c>
      <c r="W22" s="10" t="s">
        <v>31</v>
      </c>
      <c r="X22" s="10" t="s">
        <v>196</v>
      </c>
      <c r="Y22" s="10" t="s">
        <v>33</v>
      </c>
      <c r="Z22" s="10">
        <v>45</v>
      </c>
    </row>
    <row r="23" spans="1:26" x14ac:dyDescent="0.3">
      <c r="A23" s="55" t="s">
        <v>176</v>
      </c>
      <c r="B23" s="10" t="s">
        <v>188</v>
      </c>
      <c r="C23" s="10" t="s">
        <v>189</v>
      </c>
      <c r="D23" s="11">
        <v>45681</v>
      </c>
      <c r="E23" s="12">
        <v>128000</v>
      </c>
      <c r="F23" s="10" t="s">
        <v>27</v>
      </c>
      <c r="G23" s="10" t="s">
        <v>28</v>
      </c>
      <c r="H23" s="12">
        <v>128000</v>
      </c>
      <c r="I23" s="12">
        <v>41200</v>
      </c>
      <c r="J23" s="13">
        <f t="shared" si="0"/>
        <v>32.1875</v>
      </c>
      <c r="K23" s="12">
        <v>96751</v>
      </c>
      <c r="L23" s="12">
        <v>6815</v>
      </c>
      <c r="M23" s="12">
        <f t="shared" si="1"/>
        <v>121185</v>
      </c>
      <c r="N23" s="12">
        <v>47965</v>
      </c>
      <c r="O23" s="14">
        <f t="shared" si="2"/>
        <v>2.5265297612842699</v>
      </c>
      <c r="P23" s="15">
        <v>672</v>
      </c>
      <c r="Q23" s="16">
        <f t="shared" si="3"/>
        <v>180.33482142857142</v>
      </c>
      <c r="R23" s="17" t="s">
        <v>176</v>
      </c>
      <c r="S23" s="18">
        <f>ABS(O46-O23)*100</f>
        <v>252.65297612842699</v>
      </c>
      <c r="T23" s="10" t="s">
        <v>30</v>
      </c>
      <c r="U23" s="10" t="s">
        <v>31</v>
      </c>
      <c r="V23" s="12">
        <v>6815</v>
      </c>
      <c r="W23" s="10" t="s">
        <v>31</v>
      </c>
      <c r="X23" s="10" t="s">
        <v>177</v>
      </c>
      <c r="Y23" s="10" t="s">
        <v>33</v>
      </c>
      <c r="Z23" s="10">
        <v>45</v>
      </c>
    </row>
    <row r="24" spans="1:26" ht="15" thickBot="1" x14ac:dyDescent="0.35">
      <c r="A24" s="56" t="s">
        <v>176</v>
      </c>
      <c r="B24" s="19" t="s">
        <v>182</v>
      </c>
      <c r="C24" s="19" t="s">
        <v>183</v>
      </c>
      <c r="D24" s="20">
        <v>45443</v>
      </c>
      <c r="E24" s="21">
        <v>170000</v>
      </c>
      <c r="F24" s="19" t="s">
        <v>27</v>
      </c>
      <c r="G24" s="19" t="s">
        <v>28</v>
      </c>
      <c r="H24" s="21">
        <v>170000</v>
      </c>
      <c r="I24" s="21">
        <v>55100</v>
      </c>
      <c r="J24" s="22">
        <f t="shared" si="0"/>
        <v>32.411764705882348</v>
      </c>
      <c r="K24" s="21">
        <v>127329</v>
      </c>
      <c r="L24" s="21">
        <v>16185</v>
      </c>
      <c r="M24" s="21">
        <f t="shared" si="1"/>
        <v>153815</v>
      </c>
      <c r="N24" s="21">
        <v>59276</v>
      </c>
      <c r="O24" s="23">
        <f t="shared" si="2"/>
        <v>2.5948950671435318</v>
      </c>
      <c r="P24" s="24">
        <v>911</v>
      </c>
      <c r="Q24" s="25">
        <f t="shared" si="3"/>
        <v>168.84193194291987</v>
      </c>
      <c r="R24" s="26" t="s">
        <v>176</v>
      </c>
      <c r="S24" s="27">
        <f>ABS(O50-O24)*100</f>
        <v>259.48950671435318</v>
      </c>
      <c r="T24" s="19" t="s">
        <v>43</v>
      </c>
      <c r="U24" s="19" t="s">
        <v>36</v>
      </c>
      <c r="V24" s="21">
        <v>16185</v>
      </c>
      <c r="W24" s="19" t="s">
        <v>31</v>
      </c>
      <c r="X24" s="19" t="s">
        <v>177</v>
      </c>
      <c r="Y24" s="19" t="s">
        <v>33</v>
      </c>
      <c r="Z24" s="19">
        <v>45</v>
      </c>
    </row>
    <row r="25" spans="1:26" ht="15" thickTop="1" x14ac:dyDescent="0.3">
      <c r="A25" s="57"/>
      <c r="B25" s="37"/>
      <c r="C25" s="37"/>
      <c r="D25" s="38" t="s">
        <v>2766</v>
      </c>
      <c r="E25" s="39">
        <f>+SUM(E2:E24)</f>
        <v>3535500</v>
      </c>
      <c r="F25" s="37"/>
      <c r="G25" s="37"/>
      <c r="H25" s="39">
        <f>+SUM(H2:H24)</f>
        <v>3535500</v>
      </c>
      <c r="I25" s="39">
        <f>+SUM(I2:I24)</f>
        <v>1295000</v>
      </c>
      <c r="J25" s="40"/>
      <c r="K25" s="39">
        <f>+SUM(K2:K24)</f>
        <v>3243542</v>
      </c>
      <c r="L25" s="39"/>
      <c r="M25" s="39">
        <f>+SUM(M2:M24)</f>
        <v>3297180</v>
      </c>
      <c r="N25" s="39">
        <f>+SUM(N2:N24)</f>
        <v>1602777</v>
      </c>
      <c r="O25" s="41"/>
      <c r="P25" s="42"/>
      <c r="Q25" s="43">
        <f>AVERAGE(Q2:Q24)</f>
        <v>155.8534864856006</v>
      </c>
      <c r="R25" s="44"/>
      <c r="S25" s="45">
        <f>ABS(O27-O26)*100</f>
        <v>3.0902219139631981</v>
      </c>
      <c r="T25" s="37"/>
      <c r="U25" s="37"/>
      <c r="V25" s="39"/>
      <c r="W25" s="37"/>
      <c r="X25" s="37"/>
      <c r="Y25" s="37"/>
      <c r="Z25" s="37"/>
    </row>
    <row r="26" spans="1:26" x14ac:dyDescent="0.3">
      <c r="A26" s="58"/>
      <c r="B26" s="28"/>
      <c r="C26" s="28"/>
      <c r="D26" s="29"/>
      <c r="E26" s="30"/>
      <c r="F26" s="28"/>
      <c r="G26" s="28"/>
      <c r="H26" s="30"/>
      <c r="I26" s="30" t="s">
        <v>2767</v>
      </c>
      <c r="J26" s="31">
        <f>I25/H25*100</f>
        <v>36.62848253429501</v>
      </c>
      <c r="K26" s="30"/>
      <c r="L26" s="30"/>
      <c r="M26" s="30"/>
      <c r="N26" s="30" t="s">
        <v>2769</v>
      </c>
      <c r="O26" s="32">
        <f>M25/N25</f>
        <v>2.0571670294744684</v>
      </c>
      <c r="P26" s="33"/>
      <c r="Q26" s="34" t="s">
        <v>2771</v>
      </c>
      <c r="R26" s="35">
        <f>STDEV(O2:O24)</f>
        <v>0.28753947506601663</v>
      </c>
      <c r="S26" s="36"/>
      <c r="T26" s="28"/>
      <c r="U26" s="28"/>
      <c r="V26" s="30"/>
      <c r="W26" s="28"/>
      <c r="X26" s="28"/>
      <c r="Y26" s="28"/>
      <c r="Z26" s="28"/>
    </row>
    <row r="27" spans="1:26" x14ac:dyDescent="0.3">
      <c r="A27" s="59"/>
      <c r="B27" s="46"/>
      <c r="C27" s="46"/>
      <c r="D27" s="47"/>
      <c r="E27" s="48"/>
      <c r="F27" s="46"/>
      <c r="G27" s="46"/>
      <c r="H27" s="48"/>
      <c r="I27" s="48" t="s">
        <v>2768</v>
      </c>
      <c r="J27" s="49">
        <f>STDEV(J2:J24)</f>
        <v>4.0495005260570771</v>
      </c>
      <c r="K27" s="48"/>
      <c r="L27" s="48"/>
      <c r="M27" s="48"/>
      <c r="N27" s="48" t="s">
        <v>2770</v>
      </c>
      <c r="O27" s="50">
        <f>AVERAGE(O2:O24)</f>
        <v>2.0880692486141004</v>
      </c>
      <c r="P27" s="51"/>
      <c r="Q27" s="52" t="s">
        <v>2772</v>
      </c>
      <c r="R27" s="54">
        <f>AVERAGE(S2:S24)</f>
        <v>108.24625193245811</v>
      </c>
      <c r="S27" s="53" t="s">
        <v>2773</v>
      </c>
      <c r="T27" s="46">
        <f>+(R27/O27)</f>
        <v>51.84035539257313</v>
      </c>
      <c r="U27" s="46"/>
      <c r="V27" s="48"/>
      <c r="W27" s="46"/>
      <c r="X27" s="46"/>
      <c r="Y27" s="46"/>
      <c r="Z27" s="46"/>
    </row>
    <row r="30" spans="1:26" x14ac:dyDescent="0.3">
      <c r="A30" s="60" t="s">
        <v>2811</v>
      </c>
    </row>
    <row r="31" spans="1:26" x14ac:dyDescent="0.3">
      <c r="A31" s="55" t="s">
        <v>176</v>
      </c>
      <c r="B31" s="10" t="s">
        <v>211</v>
      </c>
      <c r="C31" s="10" t="s">
        <v>212</v>
      </c>
      <c r="D31" s="11">
        <v>45534</v>
      </c>
      <c r="E31" s="12">
        <v>48000</v>
      </c>
      <c r="F31" s="10" t="s">
        <v>69</v>
      </c>
      <c r="G31" s="10" t="s">
        <v>28</v>
      </c>
      <c r="H31" s="12">
        <v>48000</v>
      </c>
      <c r="I31" s="12">
        <v>52400</v>
      </c>
      <c r="J31" s="13">
        <f>I31/H31*100</f>
        <v>109.16666666666666</v>
      </c>
      <c r="K31" s="12">
        <v>122921</v>
      </c>
      <c r="L31" s="12">
        <v>8600</v>
      </c>
      <c r="M31" s="12">
        <f>H31-L31</f>
        <v>39400</v>
      </c>
      <c r="N31" s="12">
        <v>60971</v>
      </c>
      <c r="O31" s="14">
        <f>M31/N31</f>
        <v>0.64620885338931622</v>
      </c>
      <c r="P31" s="15">
        <v>949</v>
      </c>
      <c r="Q31" s="16">
        <f>M31/P31</f>
        <v>41.517386722866178</v>
      </c>
      <c r="R31" s="17" t="s">
        <v>176</v>
      </c>
      <c r="S31" s="18">
        <f>ABS(O44-O31)*100</f>
        <v>64.620885338931629</v>
      </c>
      <c r="T31" s="10" t="s">
        <v>30</v>
      </c>
      <c r="U31" s="10" t="s">
        <v>31</v>
      </c>
      <c r="V31" s="12">
        <v>8600</v>
      </c>
      <c r="W31" s="10" t="s">
        <v>31</v>
      </c>
      <c r="X31" s="10" t="s">
        <v>196</v>
      </c>
      <c r="Y31" s="10" t="s">
        <v>33</v>
      </c>
      <c r="Z31" s="10">
        <v>45</v>
      </c>
    </row>
    <row r="32" spans="1:26" x14ac:dyDescent="0.3">
      <c r="A32" s="55" t="s">
        <v>176</v>
      </c>
      <c r="B32" s="10" t="s">
        <v>174</v>
      </c>
      <c r="C32" s="10" t="s">
        <v>175</v>
      </c>
      <c r="D32" s="11">
        <v>45562</v>
      </c>
      <c r="E32" s="12">
        <v>167300</v>
      </c>
      <c r="F32" s="10" t="s">
        <v>27</v>
      </c>
      <c r="G32" s="10" t="s">
        <v>28</v>
      </c>
      <c r="H32" s="12">
        <v>167300</v>
      </c>
      <c r="I32" s="12">
        <v>34900</v>
      </c>
      <c r="J32" s="13">
        <f>I32/H32*100</f>
        <v>20.860729228930065</v>
      </c>
      <c r="K32" s="12">
        <v>73571</v>
      </c>
      <c r="L32" s="12">
        <v>19753</v>
      </c>
      <c r="M32" s="12">
        <f>H32-L32</f>
        <v>147547</v>
      </c>
      <c r="N32" s="12">
        <v>28702</v>
      </c>
      <c r="O32" s="14">
        <f>M32/N32</f>
        <v>5.1406522193575359</v>
      </c>
      <c r="P32" s="15">
        <v>864</v>
      </c>
      <c r="Q32" s="16">
        <f>M32/P32</f>
        <v>170.77199074074073</v>
      </c>
      <c r="R32" s="17" t="s">
        <v>176</v>
      </c>
      <c r="S32" s="18">
        <f>ABS(O60-O32)*100</f>
        <v>514.06522193575358</v>
      </c>
      <c r="T32" s="10" t="s">
        <v>30</v>
      </c>
      <c r="U32" s="10" t="s">
        <v>36</v>
      </c>
      <c r="V32" s="12">
        <v>19753</v>
      </c>
      <c r="W32" s="10" t="s">
        <v>31</v>
      </c>
      <c r="X32" s="10" t="s">
        <v>177</v>
      </c>
      <c r="Y32" s="10" t="s">
        <v>33</v>
      </c>
      <c r="Z32" s="10">
        <v>18</v>
      </c>
    </row>
    <row r="33" spans="1:26" x14ac:dyDescent="0.3">
      <c r="A33" s="56" t="s">
        <v>176</v>
      </c>
      <c r="B33" s="19" t="s">
        <v>192</v>
      </c>
      <c r="C33" s="19" t="s">
        <v>193</v>
      </c>
      <c r="D33" s="20">
        <v>45691</v>
      </c>
      <c r="E33" s="21">
        <v>148000</v>
      </c>
      <c r="F33" s="19" t="s">
        <v>27</v>
      </c>
      <c r="G33" s="19" t="s">
        <v>28</v>
      </c>
      <c r="H33" s="21">
        <v>148000</v>
      </c>
      <c r="I33" s="21">
        <v>81000</v>
      </c>
      <c r="J33" s="22">
        <f t="shared" ref="J33" si="4">I33/H33*100</f>
        <v>54.729729729729726</v>
      </c>
      <c r="K33" s="21">
        <v>181436</v>
      </c>
      <c r="L33" s="21">
        <v>6815</v>
      </c>
      <c r="M33" s="21">
        <f t="shared" ref="M33" si="5">H33-L33</f>
        <v>141185</v>
      </c>
      <c r="N33" s="21">
        <v>93131</v>
      </c>
      <c r="O33" s="23">
        <f t="shared" ref="O33" si="6">M33/N33</f>
        <v>1.515982862849105</v>
      </c>
      <c r="P33" s="24">
        <v>1008</v>
      </c>
      <c r="Q33" s="25">
        <f t="shared" ref="Q33" si="7">M33/P33</f>
        <v>140.06448412698413</v>
      </c>
      <c r="R33" s="26" t="s">
        <v>176</v>
      </c>
      <c r="S33" s="27">
        <f>ABS(O55-O33)*100</f>
        <v>151.5982862849105</v>
      </c>
      <c r="T33" s="19" t="s">
        <v>30</v>
      </c>
      <c r="U33" s="19" t="s">
        <v>31</v>
      </c>
      <c r="V33" s="21">
        <v>6815</v>
      </c>
      <c r="W33" s="19" t="s">
        <v>31</v>
      </c>
      <c r="X33" s="19" t="s">
        <v>177</v>
      </c>
      <c r="Y33" s="19" t="s">
        <v>33</v>
      </c>
      <c r="Z33" s="19">
        <v>56</v>
      </c>
    </row>
  </sheetData>
  <sortState xmlns:xlrd2="http://schemas.microsoft.com/office/spreadsheetml/2017/richdata2" ref="A2:Z24">
    <sortCondition ref="O2:O24"/>
  </sortState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9EE1E-D639-4371-948A-3A20BDF38A7A}">
  <dimension ref="A1:Z47"/>
  <sheetViews>
    <sheetView topLeftCell="A25" zoomScaleNormal="100" workbookViewId="0">
      <selection activeCell="J51" sqref="J5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7.332031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21.109375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2341</v>
      </c>
      <c r="B2" s="19" t="s">
        <v>2472</v>
      </c>
      <c r="C2" s="19" t="s">
        <v>2474</v>
      </c>
      <c r="D2" s="20">
        <v>45566</v>
      </c>
      <c r="E2" s="21">
        <v>80000</v>
      </c>
      <c r="F2" s="19" t="s">
        <v>27</v>
      </c>
      <c r="G2" s="19" t="s">
        <v>55</v>
      </c>
      <c r="H2" s="21">
        <v>80000</v>
      </c>
      <c r="I2" s="21">
        <v>64700</v>
      </c>
      <c r="J2" s="22">
        <f t="shared" ref="J2:J39" si="0">I2/H2*100</f>
        <v>80.875</v>
      </c>
      <c r="K2" s="21">
        <v>143219</v>
      </c>
      <c r="L2" s="21">
        <v>19074</v>
      </c>
      <c r="M2" s="21">
        <f t="shared" ref="M2:M39" si="1">H2-L2</f>
        <v>60926</v>
      </c>
      <c r="N2" s="21">
        <v>72387</v>
      </c>
      <c r="O2" s="23">
        <f t="shared" ref="O2:O39" si="2">M2/N2</f>
        <v>0.8416704656913534</v>
      </c>
      <c r="P2" s="24">
        <v>1001</v>
      </c>
      <c r="Q2" s="25">
        <f t="shared" ref="Q2:Q39" si="3">M2/P2</f>
        <v>60.865134865134863</v>
      </c>
      <c r="R2" s="26" t="s">
        <v>2341</v>
      </c>
      <c r="S2" s="27">
        <f>ABS(O14-O2)*100</f>
        <v>76.703941293478039</v>
      </c>
      <c r="T2" s="19" t="s">
        <v>30</v>
      </c>
      <c r="U2" s="19" t="s">
        <v>31</v>
      </c>
      <c r="V2" s="21">
        <v>18172</v>
      </c>
      <c r="W2" s="19" t="s">
        <v>2470</v>
      </c>
      <c r="X2" s="19" t="s">
        <v>2342</v>
      </c>
      <c r="Y2" s="19" t="s">
        <v>33</v>
      </c>
      <c r="Z2" s="19">
        <v>51</v>
      </c>
    </row>
    <row r="3" spans="1:26" x14ac:dyDescent="0.3">
      <c r="A3" s="56" t="s">
        <v>2341</v>
      </c>
      <c r="B3" s="19" t="s">
        <v>2470</v>
      </c>
      <c r="C3" s="19" t="s">
        <v>2471</v>
      </c>
      <c r="D3" s="20">
        <v>45663</v>
      </c>
      <c r="E3" s="21">
        <v>149000</v>
      </c>
      <c r="F3" s="19" t="s">
        <v>27</v>
      </c>
      <c r="G3" s="19" t="s">
        <v>55</v>
      </c>
      <c r="H3" s="21">
        <v>149000</v>
      </c>
      <c r="I3" s="21">
        <v>64700</v>
      </c>
      <c r="J3" s="22">
        <f t="shared" si="0"/>
        <v>43.422818791946312</v>
      </c>
      <c r="K3" s="21">
        <v>264699</v>
      </c>
      <c r="L3" s="21">
        <v>19074</v>
      </c>
      <c r="M3" s="21">
        <f t="shared" si="1"/>
        <v>129926</v>
      </c>
      <c r="N3" s="21">
        <v>143636</v>
      </c>
      <c r="O3" s="23">
        <f t="shared" si="2"/>
        <v>0.90455039126681336</v>
      </c>
      <c r="P3" s="24">
        <v>2002</v>
      </c>
      <c r="Q3" s="25">
        <f t="shared" si="3"/>
        <v>64.898101898101899</v>
      </c>
      <c r="R3" s="26" t="s">
        <v>2341</v>
      </c>
      <c r="S3" s="27">
        <f>ABS(O16-O3)*100</f>
        <v>75.167126663269684</v>
      </c>
      <c r="T3" s="19" t="s">
        <v>30</v>
      </c>
      <c r="U3" s="19" t="s">
        <v>31</v>
      </c>
      <c r="V3" s="21">
        <v>18172</v>
      </c>
      <c r="W3" s="19" t="s">
        <v>2472</v>
      </c>
      <c r="X3" s="19" t="s">
        <v>2342</v>
      </c>
      <c r="Y3" s="19" t="s">
        <v>2473</v>
      </c>
      <c r="Z3" s="19">
        <v>103</v>
      </c>
    </row>
    <row r="4" spans="1:26" x14ac:dyDescent="0.3">
      <c r="A4" s="55" t="s">
        <v>2341</v>
      </c>
      <c r="B4" s="10" t="s">
        <v>2355</v>
      </c>
      <c r="C4" s="10" t="s">
        <v>2356</v>
      </c>
      <c r="D4" s="11">
        <v>45706</v>
      </c>
      <c r="E4" s="12">
        <v>80000</v>
      </c>
      <c r="F4" s="10" t="s">
        <v>27</v>
      </c>
      <c r="G4" s="10" t="s">
        <v>28</v>
      </c>
      <c r="H4" s="12">
        <v>80000</v>
      </c>
      <c r="I4" s="12">
        <v>54500</v>
      </c>
      <c r="J4" s="13">
        <f t="shared" si="0"/>
        <v>68.125</v>
      </c>
      <c r="K4" s="12">
        <v>124510</v>
      </c>
      <c r="L4" s="12">
        <v>10974</v>
      </c>
      <c r="M4" s="12">
        <f t="shared" si="1"/>
        <v>69026</v>
      </c>
      <c r="N4" s="12">
        <v>66201</v>
      </c>
      <c r="O4" s="14">
        <f t="shared" si="2"/>
        <v>1.0426730714037553</v>
      </c>
      <c r="P4" s="15">
        <v>836</v>
      </c>
      <c r="Q4" s="16">
        <f t="shared" si="3"/>
        <v>82.566985645933016</v>
      </c>
      <c r="R4" s="17" t="s">
        <v>2341</v>
      </c>
      <c r="S4" s="18">
        <f>ABS(O38-O4)*100</f>
        <v>123.26900795407244</v>
      </c>
      <c r="T4" s="10" t="s">
        <v>30</v>
      </c>
      <c r="U4" s="10" t="s">
        <v>31</v>
      </c>
      <c r="V4" s="12">
        <v>10974</v>
      </c>
      <c r="W4" s="10" t="s">
        <v>31</v>
      </c>
      <c r="X4" s="10" t="s">
        <v>2342</v>
      </c>
      <c r="Y4" s="10" t="s">
        <v>33</v>
      </c>
      <c r="Z4" s="10">
        <v>45</v>
      </c>
    </row>
    <row r="5" spans="1:26" x14ac:dyDescent="0.3">
      <c r="A5" s="55" t="s">
        <v>2341</v>
      </c>
      <c r="B5" s="10" t="s">
        <v>2444</v>
      </c>
      <c r="C5" s="10" t="s">
        <v>2445</v>
      </c>
      <c r="D5" s="11">
        <v>45138</v>
      </c>
      <c r="E5" s="12">
        <v>70000</v>
      </c>
      <c r="F5" s="10" t="s">
        <v>27</v>
      </c>
      <c r="G5" s="10" t="s">
        <v>28</v>
      </c>
      <c r="H5" s="12">
        <v>70000</v>
      </c>
      <c r="I5" s="12">
        <v>36800</v>
      </c>
      <c r="J5" s="13">
        <f t="shared" si="0"/>
        <v>52.571428571428569</v>
      </c>
      <c r="K5" s="12">
        <v>103487</v>
      </c>
      <c r="L5" s="12">
        <v>10642</v>
      </c>
      <c r="M5" s="12">
        <f t="shared" si="1"/>
        <v>59358</v>
      </c>
      <c r="N5" s="12">
        <v>54137</v>
      </c>
      <c r="O5" s="14">
        <f t="shared" si="2"/>
        <v>1.0964405120342835</v>
      </c>
      <c r="P5" s="15">
        <v>870</v>
      </c>
      <c r="Q5" s="16">
        <f t="shared" si="3"/>
        <v>68.227586206896547</v>
      </c>
      <c r="R5" s="17" t="s">
        <v>2341</v>
      </c>
      <c r="S5" s="18">
        <f>ABS(O21-O5)*100</f>
        <v>67.586584105521212</v>
      </c>
      <c r="T5" s="10" t="s">
        <v>43</v>
      </c>
      <c r="U5" s="10" t="s">
        <v>36</v>
      </c>
      <c r="V5" s="12">
        <v>7652</v>
      </c>
      <c r="W5" s="10" t="s">
        <v>31</v>
      </c>
      <c r="X5" s="10" t="s">
        <v>2342</v>
      </c>
      <c r="Y5" s="10" t="s">
        <v>33</v>
      </c>
      <c r="Z5" s="10">
        <v>45</v>
      </c>
    </row>
    <row r="6" spans="1:26" x14ac:dyDescent="0.3">
      <c r="A6" s="55" t="s">
        <v>2341</v>
      </c>
      <c r="B6" s="10" t="s">
        <v>2438</v>
      </c>
      <c r="C6" s="10" t="s">
        <v>2439</v>
      </c>
      <c r="D6" s="11">
        <v>45604</v>
      </c>
      <c r="E6" s="12">
        <v>66000</v>
      </c>
      <c r="F6" s="10" t="s">
        <v>27</v>
      </c>
      <c r="G6" s="10" t="s">
        <v>28</v>
      </c>
      <c r="H6" s="12">
        <v>66000</v>
      </c>
      <c r="I6" s="12">
        <v>38700</v>
      </c>
      <c r="J6" s="13">
        <f t="shared" si="0"/>
        <v>58.636363636363633</v>
      </c>
      <c r="K6" s="12">
        <v>89382</v>
      </c>
      <c r="L6" s="12">
        <v>7652</v>
      </c>
      <c r="M6" s="12">
        <f t="shared" si="1"/>
        <v>58348</v>
      </c>
      <c r="N6" s="12">
        <v>47655</v>
      </c>
      <c r="O6" s="14">
        <f t="shared" si="2"/>
        <v>1.2243835903892561</v>
      </c>
      <c r="P6" s="15">
        <v>696</v>
      </c>
      <c r="Q6" s="16">
        <f t="shared" si="3"/>
        <v>83.833333333333329</v>
      </c>
      <c r="R6" s="17" t="s">
        <v>2341</v>
      </c>
      <c r="S6" s="18">
        <f>ABS(O25-O6)*100</f>
        <v>66.073393889020849</v>
      </c>
      <c r="T6" s="10" t="s">
        <v>30</v>
      </c>
      <c r="U6" s="10" t="s">
        <v>31</v>
      </c>
      <c r="V6" s="12">
        <v>7652</v>
      </c>
      <c r="W6" s="10" t="s">
        <v>31</v>
      </c>
      <c r="X6" s="10" t="s">
        <v>2342</v>
      </c>
      <c r="Y6" s="10" t="s">
        <v>33</v>
      </c>
      <c r="Z6" s="10">
        <v>45</v>
      </c>
    </row>
    <row r="7" spans="1:26" x14ac:dyDescent="0.3">
      <c r="A7" s="55" t="s">
        <v>2341</v>
      </c>
      <c r="B7" s="10" t="s">
        <v>2353</v>
      </c>
      <c r="C7" s="10" t="s">
        <v>2354</v>
      </c>
      <c r="D7" s="11">
        <v>45054</v>
      </c>
      <c r="E7" s="12">
        <v>95000</v>
      </c>
      <c r="F7" s="10" t="s">
        <v>27</v>
      </c>
      <c r="G7" s="10" t="s">
        <v>28</v>
      </c>
      <c r="H7" s="12">
        <v>95000</v>
      </c>
      <c r="I7" s="12">
        <v>45500</v>
      </c>
      <c r="J7" s="13">
        <f t="shared" si="0"/>
        <v>47.89473684210526</v>
      </c>
      <c r="K7" s="12">
        <v>116554</v>
      </c>
      <c r="L7" s="12">
        <v>26048</v>
      </c>
      <c r="M7" s="12">
        <f t="shared" si="1"/>
        <v>68952</v>
      </c>
      <c r="N7" s="12">
        <v>52773</v>
      </c>
      <c r="O7" s="14">
        <f t="shared" si="2"/>
        <v>1.3065772269910749</v>
      </c>
      <c r="P7" s="15">
        <v>640</v>
      </c>
      <c r="Q7" s="16">
        <f t="shared" si="3"/>
        <v>107.7375</v>
      </c>
      <c r="R7" s="17" t="s">
        <v>2341</v>
      </c>
      <c r="S7" s="18">
        <f>ABS(O41-O7)*100</f>
        <v>40.354034464767082</v>
      </c>
      <c r="T7" s="10" t="s">
        <v>30</v>
      </c>
      <c r="U7" s="10" t="s">
        <v>36</v>
      </c>
      <c r="V7" s="12">
        <v>26048</v>
      </c>
      <c r="W7" s="10" t="s">
        <v>31</v>
      </c>
      <c r="X7" s="10" t="s">
        <v>2342</v>
      </c>
      <c r="Y7" s="10" t="s">
        <v>33</v>
      </c>
      <c r="Z7" s="10">
        <v>45</v>
      </c>
    </row>
    <row r="8" spans="1:26" x14ac:dyDescent="0.3">
      <c r="A8" s="56" t="s">
        <v>2341</v>
      </c>
      <c r="B8" s="19" t="s">
        <v>2434</v>
      </c>
      <c r="C8" s="19" t="s">
        <v>2435</v>
      </c>
      <c r="D8" s="20">
        <v>45502</v>
      </c>
      <c r="E8" s="21">
        <v>96000</v>
      </c>
      <c r="F8" s="19" t="s">
        <v>27</v>
      </c>
      <c r="G8" s="19" t="s">
        <v>28</v>
      </c>
      <c r="H8" s="21">
        <v>96000</v>
      </c>
      <c r="I8" s="21">
        <v>52200</v>
      </c>
      <c r="J8" s="22">
        <f t="shared" si="0"/>
        <v>54.374999999999993</v>
      </c>
      <c r="K8" s="21">
        <v>121300</v>
      </c>
      <c r="L8" s="21">
        <v>7652</v>
      </c>
      <c r="M8" s="21">
        <f t="shared" si="1"/>
        <v>88348</v>
      </c>
      <c r="N8" s="21">
        <v>66267</v>
      </c>
      <c r="O8" s="23">
        <f t="shared" si="2"/>
        <v>1.3332126095945191</v>
      </c>
      <c r="P8" s="24">
        <v>1110</v>
      </c>
      <c r="Q8" s="25">
        <f t="shared" si="3"/>
        <v>79.592792792792793</v>
      </c>
      <c r="R8" s="26" t="s">
        <v>2341</v>
      </c>
      <c r="S8" s="27">
        <f>ABS(O30-O8)*100</f>
        <v>71.884096062498884</v>
      </c>
      <c r="T8" s="19" t="s">
        <v>43</v>
      </c>
      <c r="U8" s="19" t="s">
        <v>36</v>
      </c>
      <c r="V8" s="21">
        <v>7652</v>
      </c>
      <c r="W8" s="19" t="s">
        <v>31</v>
      </c>
      <c r="X8" s="19" t="s">
        <v>2342</v>
      </c>
      <c r="Y8" s="19" t="s">
        <v>33</v>
      </c>
      <c r="Z8" s="19">
        <v>45</v>
      </c>
    </row>
    <row r="9" spans="1:26" x14ac:dyDescent="0.3">
      <c r="A9" s="55" t="s">
        <v>2341</v>
      </c>
      <c r="B9" s="10" t="s">
        <v>2345</v>
      </c>
      <c r="C9" s="10" t="s">
        <v>2346</v>
      </c>
      <c r="D9" s="11">
        <v>45128</v>
      </c>
      <c r="E9" s="12">
        <v>108000</v>
      </c>
      <c r="F9" s="10" t="s">
        <v>27</v>
      </c>
      <c r="G9" s="10" t="s">
        <v>28</v>
      </c>
      <c r="H9" s="12">
        <v>108000</v>
      </c>
      <c r="I9" s="12">
        <v>49700</v>
      </c>
      <c r="J9" s="13">
        <f t="shared" si="0"/>
        <v>46.018518518518519</v>
      </c>
      <c r="K9" s="12">
        <v>127629</v>
      </c>
      <c r="L9" s="12">
        <v>8683</v>
      </c>
      <c r="M9" s="12">
        <f t="shared" si="1"/>
        <v>99317</v>
      </c>
      <c r="N9" s="12">
        <v>69356</v>
      </c>
      <c r="O9" s="14">
        <f t="shared" si="2"/>
        <v>1.431988580656324</v>
      </c>
      <c r="P9" s="15">
        <v>1001</v>
      </c>
      <c r="Q9" s="16">
        <f t="shared" si="3"/>
        <v>99.217782217782215</v>
      </c>
      <c r="R9" s="17" t="s">
        <v>2341</v>
      </c>
      <c r="S9" s="18">
        <f>ABS(O47-O9)*100</f>
        <v>331.29873604701976</v>
      </c>
      <c r="T9" s="10" t="s">
        <v>30</v>
      </c>
      <c r="U9" s="10" t="s">
        <v>36</v>
      </c>
      <c r="V9" s="12">
        <v>8683</v>
      </c>
      <c r="W9" s="10" t="s">
        <v>31</v>
      </c>
      <c r="X9" s="10" t="s">
        <v>2342</v>
      </c>
      <c r="Y9" s="10" t="s">
        <v>33</v>
      </c>
      <c r="Z9" s="10">
        <v>49</v>
      </c>
    </row>
    <row r="10" spans="1:26" x14ac:dyDescent="0.3">
      <c r="A10" s="56" t="s">
        <v>2341</v>
      </c>
      <c r="B10" s="19" t="s">
        <v>2349</v>
      </c>
      <c r="C10" s="19" t="s">
        <v>2350</v>
      </c>
      <c r="D10" s="20">
        <v>45037</v>
      </c>
      <c r="E10" s="21">
        <v>92900</v>
      </c>
      <c r="F10" s="19" t="s">
        <v>27</v>
      </c>
      <c r="G10" s="19" t="s">
        <v>28</v>
      </c>
      <c r="H10" s="21">
        <v>92900</v>
      </c>
      <c r="I10" s="21">
        <v>40400</v>
      </c>
      <c r="J10" s="22">
        <f t="shared" si="0"/>
        <v>43.487621097954793</v>
      </c>
      <c r="K10" s="21">
        <v>108119</v>
      </c>
      <c r="L10" s="21">
        <v>8683</v>
      </c>
      <c r="M10" s="21">
        <f t="shared" si="1"/>
        <v>84217</v>
      </c>
      <c r="N10" s="21">
        <v>57980</v>
      </c>
      <c r="O10" s="23">
        <f t="shared" si="2"/>
        <v>1.4525181096929975</v>
      </c>
      <c r="P10" s="24">
        <v>672</v>
      </c>
      <c r="Q10" s="25">
        <f t="shared" si="3"/>
        <v>125.32291666666667</v>
      </c>
      <c r="R10" s="26" t="s">
        <v>2341</v>
      </c>
      <c r="S10" s="27">
        <f>ABS(O46-O10)*100</f>
        <v>145.25181096929975</v>
      </c>
      <c r="T10" s="19" t="s">
        <v>30</v>
      </c>
      <c r="U10" s="19" t="s">
        <v>36</v>
      </c>
      <c r="V10" s="21">
        <v>8683</v>
      </c>
      <c r="W10" s="19" t="s">
        <v>31</v>
      </c>
      <c r="X10" s="19" t="s">
        <v>2342</v>
      </c>
      <c r="Y10" s="19" t="s">
        <v>33</v>
      </c>
      <c r="Z10" s="19">
        <v>45</v>
      </c>
    </row>
    <row r="11" spans="1:26" x14ac:dyDescent="0.3">
      <c r="A11" s="56" t="s">
        <v>2341</v>
      </c>
      <c r="B11" s="19" t="s">
        <v>2359</v>
      </c>
      <c r="C11" s="19" t="s">
        <v>2360</v>
      </c>
      <c r="D11" s="20">
        <v>45097</v>
      </c>
      <c r="E11" s="21">
        <v>120000</v>
      </c>
      <c r="F11" s="19" t="s">
        <v>27</v>
      </c>
      <c r="G11" s="19" t="s">
        <v>28</v>
      </c>
      <c r="H11" s="21">
        <v>120000</v>
      </c>
      <c r="I11" s="21">
        <v>53200</v>
      </c>
      <c r="J11" s="22">
        <f t="shared" si="0"/>
        <v>44.333333333333336</v>
      </c>
      <c r="K11" s="21">
        <v>136950</v>
      </c>
      <c r="L11" s="21">
        <v>8779</v>
      </c>
      <c r="M11" s="21">
        <f t="shared" si="1"/>
        <v>111221</v>
      </c>
      <c r="N11" s="21">
        <v>74735</v>
      </c>
      <c r="O11" s="23">
        <f t="shared" si="2"/>
        <v>1.4882049909680872</v>
      </c>
      <c r="P11" s="24">
        <v>1092</v>
      </c>
      <c r="Q11" s="25">
        <f t="shared" si="3"/>
        <v>101.8507326007326</v>
      </c>
      <c r="R11" s="26" t="s">
        <v>2341</v>
      </c>
      <c r="S11" s="27">
        <f>ABS(O42-O11)*100</f>
        <v>24.849826073357196</v>
      </c>
      <c r="T11" s="19" t="s">
        <v>30</v>
      </c>
      <c r="U11" s="19" t="s">
        <v>36</v>
      </c>
      <c r="V11" s="21">
        <v>8779</v>
      </c>
      <c r="W11" s="19" t="s">
        <v>31</v>
      </c>
      <c r="X11" s="19" t="s">
        <v>2342</v>
      </c>
      <c r="Y11" s="19" t="s">
        <v>33</v>
      </c>
      <c r="Z11" s="19">
        <v>49</v>
      </c>
    </row>
    <row r="12" spans="1:26" x14ac:dyDescent="0.3">
      <c r="A12" s="56" t="s">
        <v>2341</v>
      </c>
      <c r="B12" s="19" t="s">
        <v>2479</v>
      </c>
      <c r="C12" s="19" t="s">
        <v>2480</v>
      </c>
      <c r="D12" s="20">
        <v>45615</v>
      </c>
      <c r="E12" s="21">
        <v>99900</v>
      </c>
      <c r="F12" s="19" t="s">
        <v>27</v>
      </c>
      <c r="G12" s="19" t="s">
        <v>28</v>
      </c>
      <c r="H12" s="21">
        <v>99900</v>
      </c>
      <c r="I12" s="21">
        <v>48600</v>
      </c>
      <c r="J12" s="22">
        <f t="shared" si="0"/>
        <v>48.648648648648653</v>
      </c>
      <c r="K12" s="21">
        <v>110897</v>
      </c>
      <c r="L12" s="21">
        <v>8650</v>
      </c>
      <c r="M12" s="21">
        <f t="shared" si="1"/>
        <v>91250</v>
      </c>
      <c r="N12" s="21">
        <v>59619</v>
      </c>
      <c r="O12" s="23">
        <f t="shared" si="2"/>
        <v>1.5305523406967578</v>
      </c>
      <c r="P12" s="24">
        <v>744</v>
      </c>
      <c r="Q12" s="25">
        <f t="shared" si="3"/>
        <v>122.64784946236558</v>
      </c>
      <c r="R12" s="26" t="s">
        <v>2341</v>
      </c>
      <c r="S12" s="27">
        <f>ABS(O20-O12)*100</f>
        <v>21.725606809267649</v>
      </c>
      <c r="T12" s="19" t="s">
        <v>30</v>
      </c>
      <c r="U12" s="19" t="s">
        <v>31</v>
      </c>
      <c r="V12" s="21">
        <v>8650</v>
      </c>
      <c r="W12" s="19" t="s">
        <v>31</v>
      </c>
      <c r="X12" s="19" t="s">
        <v>2342</v>
      </c>
      <c r="Y12" s="19" t="s">
        <v>33</v>
      </c>
      <c r="Z12" s="19">
        <v>45</v>
      </c>
    </row>
    <row r="13" spans="1:26" x14ac:dyDescent="0.3">
      <c r="A13" s="55" t="s">
        <v>2341</v>
      </c>
      <c r="B13" s="10" t="s">
        <v>2432</v>
      </c>
      <c r="C13" s="10" t="s">
        <v>2433</v>
      </c>
      <c r="D13" s="11">
        <v>45205</v>
      </c>
      <c r="E13" s="12">
        <v>260000</v>
      </c>
      <c r="F13" s="10" t="s">
        <v>27</v>
      </c>
      <c r="G13" s="10" t="s">
        <v>28</v>
      </c>
      <c r="H13" s="12">
        <v>260000</v>
      </c>
      <c r="I13" s="12">
        <v>106300</v>
      </c>
      <c r="J13" s="13">
        <f t="shared" si="0"/>
        <v>40.884615384615387</v>
      </c>
      <c r="K13" s="12">
        <v>278820</v>
      </c>
      <c r="L13" s="12">
        <v>7169</v>
      </c>
      <c r="M13" s="12">
        <f t="shared" si="1"/>
        <v>252831</v>
      </c>
      <c r="N13" s="12">
        <v>158397</v>
      </c>
      <c r="O13" s="14">
        <f t="shared" si="2"/>
        <v>1.5961855338169284</v>
      </c>
      <c r="P13" s="15">
        <v>2502</v>
      </c>
      <c r="Q13" s="16">
        <f t="shared" si="3"/>
        <v>101.05155875299761</v>
      </c>
      <c r="R13" s="17" t="s">
        <v>2341</v>
      </c>
      <c r="S13" s="18">
        <f>ABS(O36-O13)*100</f>
        <v>63.570484844873732</v>
      </c>
      <c r="T13" s="10" t="s">
        <v>52</v>
      </c>
      <c r="U13" s="10" t="s">
        <v>36</v>
      </c>
      <c r="V13" s="12">
        <v>7169</v>
      </c>
      <c r="W13" s="10" t="s">
        <v>31</v>
      </c>
      <c r="X13" s="10" t="s">
        <v>2342</v>
      </c>
      <c r="Y13" s="10" t="s">
        <v>33</v>
      </c>
      <c r="Z13" s="10">
        <v>50</v>
      </c>
    </row>
    <row r="14" spans="1:26" x14ac:dyDescent="0.3">
      <c r="A14" s="55" t="s">
        <v>2341</v>
      </c>
      <c r="B14" s="10" t="s">
        <v>2424</v>
      </c>
      <c r="C14" s="10" t="s">
        <v>2425</v>
      </c>
      <c r="D14" s="11">
        <v>45044</v>
      </c>
      <c r="E14" s="12">
        <v>165000</v>
      </c>
      <c r="F14" s="10" t="s">
        <v>27</v>
      </c>
      <c r="G14" s="10" t="s">
        <v>28</v>
      </c>
      <c r="H14" s="12">
        <v>165000</v>
      </c>
      <c r="I14" s="12">
        <v>67800</v>
      </c>
      <c r="J14" s="13">
        <f t="shared" si="0"/>
        <v>41.090909090909086</v>
      </c>
      <c r="K14" s="12">
        <v>175395</v>
      </c>
      <c r="L14" s="12">
        <v>7673</v>
      </c>
      <c r="M14" s="12">
        <f t="shared" si="1"/>
        <v>157327</v>
      </c>
      <c r="N14" s="12">
        <v>97797</v>
      </c>
      <c r="O14" s="14">
        <f t="shared" si="2"/>
        <v>1.6087098786261338</v>
      </c>
      <c r="P14" s="15">
        <v>1443</v>
      </c>
      <c r="Q14" s="16">
        <f t="shared" si="3"/>
        <v>109.02772002772002</v>
      </c>
      <c r="R14" s="17" t="s">
        <v>2341</v>
      </c>
      <c r="S14" s="18">
        <f>ABS(O40-O14)*100</f>
        <v>160.87098786261339</v>
      </c>
      <c r="T14" s="10" t="s">
        <v>52</v>
      </c>
      <c r="U14" s="10" t="s">
        <v>36</v>
      </c>
      <c r="V14" s="12">
        <v>7015</v>
      </c>
      <c r="W14" s="10" t="s">
        <v>31</v>
      </c>
      <c r="X14" s="10" t="s">
        <v>2342</v>
      </c>
      <c r="Y14" s="10" t="s">
        <v>33</v>
      </c>
      <c r="Z14" s="10">
        <v>51</v>
      </c>
    </row>
    <row r="15" spans="1:26" x14ac:dyDescent="0.3">
      <c r="A15" s="56" t="s">
        <v>2341</v>
      </c>
      <c r="B15" s="19" t="s">
        <v>2477</v>
      </c>
      <c r="C15" s="19" t="s">
        <v>2478</v>
      </c>
      <c r="D15" s="20">
        <v>45212</v>
      </c>
      <c r="E15" s="21">
        <v>138000</v>
      </c>
      <c r="F15" s="19" t="s">
        <v>27</v>
      </c>
      <c r="G15" s="19" t="s">
        <v>28</v>
      </c>
      <c r="H15" s="21">
        <v>138000</v>
      </c>
      <c r="I15" s="21">
        <v>56100</v>
      </c>
      <c r="J15" s="22">
        <f t="shared" si="0"/>
        <v>40.652173913043477</v>
      </c>
      <c r="K15" s="21">
        <v>144221</v>
      </c>
      <c r="L15" s="21">
        <v>8650</v>
      </c>
      <c r="M15" s="21">
        <f t="shared" si="1"/>
        <v>129350</v>
      </c>
      <c r="N15" s="21">
        <v>79050</v>
      </c>
      <c r="O15" s="23">
        <f t="shared" si="2"/>
        <v>1.6363061353573687</v>
      </c>
      <c r="P15" s="24">
        <v>1071</v>
      </c>
      <c r="Q15" s="25">
        <f t="shared" si="3"/>
        <v>120.7749766573296</v>
      </c>
      <c r="R15" s="26" t="s">
        <v>2341</v>
      </c>
      <c r="S15" s="27">
        <f>ABS(O24-O15)*100</f>
        <v>23.706780891988586</v>
      </c>
      <c r="T15" s="19" t="s">
        <v>30</v>
      </c>
      <c r="U15" s="19" t="s">
        <v>36</v>
      </c>
      <c r="V15" s="21">
        <v>8650</v>
      </c>
      <c r="W15" s="19" t="s">
        <v>31</v>
      </c>
      <c r="X15" s="19" t="s">
        <v>2342</v>
      </c>
      <c r="Y15" s="19" t="s">
        <v>33</v>
      </c>
      <c r="Z15" s="19">
        <v>50</v>
      </c>
    </row>
    <row r="16" spans="1:26" x14ac:dyDescent="0.3">
      <c r="A16" s="56" t="s">
        <v>2341</v>
      </c>
      <c r="B16" s="19" t="s">
        <v>2351</v>
      </c>
      <c r="C16" s="19" t="s">
        <v>2352</v>
      </c>
      <c r="D16" s="20">
        <v>45580</v>
      </c>
      <c r="E16" s="21">
        <v>164000</v>
      </c>
      <c r="F16" s="19" t="s">
        <v>27</v>
      </c>
      <c r="G16" s="19" t="s">
        <v>28</v>
      </c>
      <c r="H16" s="21">
        <v>164000</v>
      </c>
      <c r="I16" s="21">
        <v>74100</v>
      </c>
      <c r="J16" s="22">
        <f t="shared" si="0"/>
        <v>45.182926829268297</v>
      </c>
      <c r="K16" s="21">
        <v>169185</v>
      </c>
      <c r="L16" s="21">
        <v>17908</v>
      </c>
      <c r="M16" s="21">
        <f t="shared" si="1"/>
        <v>146092</v>
      </c>
      <c r="N16" s="21">
        <v>88208</v>
      </c>
      <c r="O16" s="23">
        <f t="shared" si="2"/>
        <v>1.6562216578995101</v>
      </c>
      <c r="P16" s="24">
        <v>1112</v>
      </c>
      <c r="Q16" s="25">
        <f t="shared" si="3"/>
        <v>131.37769784172662</v>
      </c>
      <c r="R16" s="26" t="s">
        <v>2341</v>
      </c>
      <c r="S16" s="27">
        <f>ABS(O51-O16)*100</f>
        <v>165.62216578995103</v>
      </c>
      <c r="T16" s="19" t="s">
        <v>30</v>
      </c>
      <c r="U16" s="19" t="s">
        <v>31</v>
      </c>
      <c r="V16" s="21">
        <v>17908</v>
      </c>
      <c r="W16" s="19" t="s">
        <v>31</v>
      </c>
      <c r="X16" s="19" t="s">
        <v>2342</v>
      </c>
      <c r="Y16" s="19" t="s">
        <v>33</v>
      </c>
      <c r="Z16" s="19">
        <v>45</v>
      </c>
    </row>
    <row r="17" spans="1:26" x14ac:dyDescent="0.3">
      <c r="A17" s="55" t="s">
        <v>2341</v>
      </c>
      <c r="B17" s="10" t="s">
        <v>2347</v>
      </c>
      <c r="C17" s="10" t="s">
        <v>2348</v>
      </c>
      <c r="D17" s="11">
        <v>45548</v>
      </c>
      <c r="E17" s="12">
        <v>140000</v>
      </c>
      <c r="F17" s="10" t="s">
        <v>27</v>
      </c>
      <c r="G17" s="10" t="s">
        <v>28</v>
      </c>
      <c r="H17" s="12">
        <v>140000</v>
      </c>
      <c r="I17" s="12">
        <v>64600</v>
      </c>
      <c r="J17" s="13">
        <f t="shared" si="0"/>
        <v>46.142857142857139</v>
      </c>
      <c r="K17" s="12">
        <v>142873</v>
      </c>
      <c r="L17" s="12">
        <v>8683</v>
      </c>
      <c r="M17" s="12">
        <f t="shared" si="1"/>
        <v>131317</v>
      </c>
      <c r="N17" s="12">
        <v>78244</v>
      </c>
      <c r="O17" s="14">
        <f t="shared" si="2"/>
        <v>1.6783012115944993</v>
      </c>
      <c r="P17" s="15">
        <v>1001</v>
      </c>
      <c r="Q17" s="16">
        <f t="shared" si="3"/>
        <v>131.18581418581419</v>
      </c>
      <c r="R17" s="17" t="s">
        <v>2341</v>
      </c>
      <c r="S17" s="18">
        <f>ABS(O54-O17)*100</f>
        <v>167.83012115944993</v>
      </c>
      <c r="T17" s="10" t="s">
        <v>30</v>
      </c>
      <c r="U17" s="10" t="s">
        <v>36</v>
      </c>
      <c r="V17" s="12">
        <v>8683</v>
      </c>
      <c r="W17" s="10" t="s">
        <v>31</v>
      </c>
      <c r="X17" s="10" t="s">
        <v>2342</v>
      </c>
      <c r="Y17" s="10" t="s">
        <v>33</v>
      </c>
      <c r="Z17" s="10">
        <v>49</v>
      </c>
    </row>
    <row r="18" spans="1:26" x14ac:dyDescent="0.3">
      <c r="A18" s="55" t="s">
        <v>2341</v>
      </c>
      <c r="B18" s="10" t="s">
        <v>2363</v>
      </c>
      <c r="C18" s="10" t="s">
        <v>2364</v>
      </c>
      <c r="D18" s="11">
        <v>45121</v>
      </c>
      <c r="E18" s="12">
        <v>135000</v>
      </c>
      <c r="F18" s="10" t="s">
        <v>69</v>
      </c>
      <c r="G18" s="10" t="s">
        <v>28</v>
      </c>
      <c r="H18" s="12">
        <v>135000</v>
      </c>
      <c r="I18" s="12">
        <v>52300</v>
      </c>
      <c r="J18" s="13">
        <f t="shared" si="0"/>
        <v>38.74074074074074</v>
      </c>
      <c r="K18" s="12">
        <v>136363</v>
      </c>
      <c r="L18" s="12">
        <v>9201</v>
      </c>
      <c r="M18" s="12">
        <f t="shared" si="1"/>
        <v>125799</v>
      </c>
      <c r="N18" s="12">
        <v>74146</v>
      </c>
      <c r="O18" s="14">
        <f t="shared" si="2"/>
        <v>1.6966390634693713</v>
      </c>
      <c r="P18" s="15">
        <v>1034</v>
      </c>
      <c r="Q18" s="16">
        <f t="shared" si="3"/>
        <v>121.6624758220503</v>
      </c>
      <c r="R18" s="17" t="s">
        <v>2341</v>
      </c>
      <c r="S18" s="18">
        <f>ABS(O47-O18)*100</f>
        <v>304.83368776571507</v>
      </c>
      <c r="T18" s="10" t="s">
        <v>30</v>
      </c>
      <c r="U18" s="10" t="s">
        <v>36</v>
      </c>
      <c r="V18" s="12">
        <v>9201</v>
      </c>
      <c r="W18" s="10" t="s">
        <v>31</v>
      </c>
      <c r="X18" s="10" t="s">
        <v>2342</v>
      </c>
      <c r="Y18" s="10" t="s">
        <v>33</v>
      </c>
      <c r="Z18" s="10">
        <v>49</v>
      </c>
    </row>
    <row r="19" spans="1:26" x14ac:dyDescent="0.3">
      <c r="A19" s="56" t="s">
        <v>2341</v>
      </c>
      <c r="B19" s="19" t="s">
        <v>2357</v>
      </c>
      <c r="C19" s="19" t="s">
        <v>2358</v>
      </c>
      <c r="D19" s="20">
        <v>45314</v>
      </c>
      <c r="E19" s="21">
        <v>155000</v>
      </c>
      <c r="F19" s="19" t="s">
        <v>27</v>
      </c>
      <c r="G19" s="19" t="s">
        <v>28</v>
      </c>
      <c r="H19" s="21">
        <v>155000</v>
      </c>
      <c r="I19" s="21">
        <v>60400</v>
      </c>
      <c r="J19" s="22">
        <f t="shared" si="0"/>
        <v>38.967741935483872</v>
      </c>
      <c r="K19" s="21">
        <v>153891</v>
      </c>
      <c r="L19" s="21">
        <v>9234</v>
      </c>
      <c r="M19" s="21">
        <f t="shared" si="1"/>
        <v>145766</v>
      </c>
      <c r="N19" s="21">
        <v>84348</v>
      </c>
      <c r="O19" s="23">
        <f t="shared" si="2"/>
        <v>1.7281500450514535</v>
      </c>
      <c r="P19" s="24">
        <v>1001</v>
      </c>
      <c r="Q19" s="25">
        <f t="shared" si="3"/>
        <v>145.62037962037962</v>
      </c>
      <c r="R19" s="26" t="s">
        <v>2341</v>
      </c>
      <c r="S19" s="27">
        <f>ABS(O51-O19)*100</f>
        <v>172.81500450514534</v>
      </c>
      <c r="T19" s="19" t="s">
        <v>30</v>
      </c>
      <c r="U19" s="19" t="s">
        <v>36</v>
      </c>
      <c r="V19" s="21">
        <v>9234</v>
      </c>
      <c r="W19" s="19" t="s">
        <v>31</v>
      </c>
      <c r="X19" s="19" t="s">
        <v>2342</v>
      </c>
      <c r="Y19" s="19" t="s">
        <v>33</v>
      </c>
      <c r="Z19" s="19">
        <v>50</v>
      </c>
    </row>
    <row r="20" spans="1:26" x14ac:dyDescent="0.3">
      <c r="A20" s="56" t="s">
        <v>2341</v>
      </c>
      <c r="B20" s="19" t="s">
        <v>2343</v>
      </c>
      <c r="C20" s="19" t="s">
        <v>2344</v>
      </c>
      <c r="D20" s="20">
        <v>45190</v>
      </c>
      <c r="E20" s="21">
        <v>130000</v>
      </c>
      <c r="F20" s="19" t="s">
        <v>27</v>
      </c>
      <c r="G20" s="19" t="s">
        <v>28</v>
      </c>
      <c r="H20" s="21">
        <v>130000</v>
      </c>
      <c r="I20" s="21">
        <v>49800</v>
      </c>
      <c r="J20" s="22">
        <f t="shared" si="0"/>
        <v>38.307692307692307</v>
      </c>
      <c r="K20" s="21">
        <v>127725</v>
      </c>
      <c r="L20" s="21">
        <v>8779</v>
      </c>
      <c r="M20" s="21">
        <f t="shared" si="1"/>
        <v>121221</v>
      </c>
      <c r="N20" s="21">
        <v>69356</v>
      </c>
      <c r="O20" s="23">
        <f t="shared" si="2"/>
        <v>1.7478084087894343</v>
      </c>
      <c r="P20" s="24">
        <v>1001</v>
      </c>
      <c r="Q20" s="25">
        <f t="shared" si="3"/>
        <v>121.0999000999001</v>
      </c>
      <c r="R20" s="26" t="s">
        <v>2341</v>
      </c>
      <c r="S20" s="27">
        <f>ABS(O59-O20)*100</f>
        <v>174.78084087894342</v>
      </c>
      <c r="T20" s="19" t="s">
        <v>30</v>
      </c>
      <c r="U20" s="19" t="s">
        <v>36</v>
      </c>
      <c r="V20" s="21">
        <v>8779</v>
      </c>
      <c r="W20" s="19" t="s">
        <v>31</v>
      </c>
      <c r="X20" s="19" t="s">
        <v>2342</v>
      </c>
      <c r="Y20" s="19" t="s">
        <v>33</v>
      </c>
      <c r="Z20" s="19">
        <v>49</v>
      </c>
    </row>
    <row r="21" spans="1:26" x14ac:dyDescent="0.3">
      <c r="A21" s="56" t="s">
        <v>2341</v>
      </c>
      <c r="B21" s="19" t="s">
        <v>2426</v>
      </c>
      <c r="C21" s="19" t="s">
        <v>2427</v>
      </c>
      <c r="D21" s="20">
        <v>45516</v>
      </c>
      <c r="E21" s="21">
        <v>125000</v>
      </c>
      <c r="F21" s="19" t="s">
        <v>27</v>
      </c>
      <c r="G21" s="19" t="s">
        <v>28</v>
      </c>
      <c r="H21" s="21">
        <v>125000</v>
      </c>
      <c r="I21" s="21">
        <v>52900</v>
      </c>
      <c r="J21" s="22">
        <f t="shared" si="0"/>
        <v>42.32</v>
      </c>
      <c r="K21" s="21">
        <v>121182</v>
      </c>
      <c r="L21" s="21">
        <v>6913</v>
      </c>
      <c r="M21" s="21">
        <f t="shared" si="1"/>
        <v>118087</v>
      </c>
      <c r="N21" s="21">
        <v>66629</v>
      </c>
      <c r="O21" s="23">
        <f t="shared" si="2"/>
        <v>1.7723063530894956</v>
      </c>
      <c r="P21" s="24">
        <v>816</v>
      </c>
      <c r="Q21" s="25">
        <f t="shared" si="3"/>
        <v>144.71446078431373</v>
      </c>
      <c r="R21" s="26" t="s">
        <v>2341</v>
      </c>
      <c r="S21" s="27">
        <f>ABS(O46-O21)*100</f>
        <v>177.23063530894956</v>
      </c>
      <c r="T21" s="19" t="s">
        <v>30</v>
      </c>
      <c r="U21" s="19" t="s">
        <v>36</v>
      </c>
      <c r="V21" s="21">
        <v>6913</v>
      </c>
      <c r="W21" s="19" t="s">
        <v>31</v>
      </c>
      <c r="X21" s="19" t="s">
        <v>2342</v>
      </c>
      <c r="Y21" s="19" t="s">
        <v>33</v>
      </c>
      <c r="Z21" s="19">
        <v>45</v>
      </c>
    </row>
    <row r="22" spans="1:26" x14ac:dyDescent="0.3">
      <c r="A22" s="55" t="s">
        <v>2341</v>
      </c>
      <c r="B22" s="10" t="s">
        <v>2489</v>
      </c>
      <c r="C22" s="10" t="s">
        <v>2490</v>
      </c>
      <c r="D22" s="11">
        <v>45383</v>
      </c>
      <c r="E22" s="12">
        <v>151000</v>
      </c>
      <c r="F22" s="10" t="s">
        <v>27</v>
      </c>
      <c r="G22" s="10" t="s">
        <v>28</v>
      </c>
      <c r="H22" s="12">
        <v>151000</v>
      </c>
      <c r="I22" s="12">
        <v>62400</v>
      </c>
      <c r="J22" s="13">
        <f t="shared" si="0"/>
        <v>41.324503311258276</v>
      </c>
      <c r="K22" s="12">
        <v>141819</v>
      </c>
      <c r="L22" s="12">
        <v>17301</v>
      </c>
      <c r="M22" s="12">
        <f t="shared" si="1"/>
        <v>133699</v>
      </c>
      <c r="N22" s="12">
        <v>72605</v>
      </c>
      <c r="O22" s="14">
        <f t="shared" si="2"/>
        <v>1.841457199917361</v>
      </c>
      <c r="P22" s="15">
        <v>967</v>
      </c>
      <c r="Q22" s="16">
        <f t="shared" si="3"/>
        <v>138.26163391933815</v>
      </c>
      <c r="R22" s="17" t="s">
        <v>2341</v>
      </c>
      <c r="S22" s="18">
        <f>ABS(O25-O22)*100</f>
        <v>4.3660329362103623</v>
      </c>
      <c r="T22" s="10" t="s">
        <v>30</v>
      </c>
      <c r="U22" s="10" t="s">
        <v>36</v>
      </c>
      <c r="V22" s="12">
        <v>17301</v>
      </c>
      <c r="W22" s="10" t="s">
        <v>31</v>
      </c>
      <c r="X22" s="10" t="s">
        <v>2342</v>
      </c>
      <c r="Y22" s="10" t="s">
        <v>33</v>
      </c>
      <c r="Z22" s="10">
        <v>45</v>
      </c>
    </row>
    <row r="23" spans="1:26" x14ac:dyDescent="0.3">
      <c r="A23" s="55" t="s">
        <v>2341</v>
      </c>
      <c r="B23" s="10" t="s">
        <v>2475</v>
      </c>
      <c r="C23" s="10" t="s">
        <v>2476</v>
      </c>
      <c r="D23" s="11">
        <v>45422</v>
      </c>
      <c r="E23" s="12">
        <v>187500</v>
      </c>
      <c r="F23" s="10" t="s">
        <v>27</v>
      </c>
      <c r="G23" s="10" t="s">
        <v>28</v>
      </c>
      <c r="H23" s="12">
        <v>187500</v>
      </c>
      <c r="I23" s="12">
        <v>79100</v>
      </c>
      <c r="J23" s="13">
        <f t="shared" si="0"/>
        <v>42.186666666666667</v>
      </c>
      <c r="K23" s="12">
        <v>174836</v>
      </c>
      <c r="L23" s="12">
        <v>22707</v>
      </c>
      <c r="M23" s="12">
        <f t="shared" si="1"/>
        <v>164793</v>
      </c>
      <c r="N23" s="12">
        <v>88704</v>
      </c>
      <c r="O23" s="14">
        <f t="shared" si="2"/>
        <v>1.8577854437229437</v>
      </c>
      <c r="P23" s="15">
        <v>1057</v>
      </c>
      <c r="Q23" s="16">
        <f t="shared" si="3"/>
        <v>155.90633869441817</v>
      </c>
      <c r="R23" s="17" t="s">
        <v>2341</v>
      </c>
      <c r="S23" s="18">
        <f>ABS(O33-O23)*100</f>
        <v>26.97518535021095</v>
      </c>
      <c r="T23" s="10" t="s">
        <v>43</v>
      </c>
      <c r="U23" s="10" t="s">
        <v>36</v>
      </c>
      <c r="V23" s="12">
        <v>22707</v>
      </c>
      <c r="W23" s="10" t="s">
        <v>31</v>
      </c>
      <c r="X23" s="10" t="s">
        <v>2342</v>
      </c>
      <c r="Y23" s="10" t="s">
        <v>33</v>
      </c>
      <c r="Z23" s="10">
        <v>45</v>
      </c>
    </row>
    <row r="24" spans="1:26" x14ac:dyDescent="0.3">
      <c r="A24" s="55" t="s">
        <v>2341</v>
      </c>
      <c r="B24" s="10" t="s">
        <v>2430</v>
      </c>
      <c r="C24" s="10" t="s">
        <v>2431</v>
      </c>
      <c r="D24" s="11">
        <v>45604</v>
      </c>
      <c r="E24" s="12">
        <v>169000</v>
      </c>
      <c r="F24" s="10" t="s">
        <v>27</v>
      </c>
      <c r="G24" s="10" t="s">
        <v>28</v>
      </c>
      <c r="H24" s="12">
        <v>169000</v>
      </c>
      <c r="I24" s="12">
        <v>72600</v>
      </c>
      <c r="J24" s="13">
        <f t="shared" si="0"/>
        <v>42.958579881656803</v>
      </c>
      <c r="K24" s="12">
        <v>155950</v>
      </c>
      <c r="L24" s="12">
        <v>14619</v>
      </c>
      <c r="M24" s="12">
        <f t="shared" si="1"/>
        <v>154381</v>
      </c>
      <c r="N24" s="12">
        <v>82408</v>
      </c>
      <c r="O24" s="14">
        <f t="shared" si="2"/>
        <v>1.8733739442772546</v>
      </c>
      <c r="P24" s="15">
        <v>1014</v>
      </c>
      <c r="Q24" s="16">
        <f t="shared" si="3"/>
        <v>152.24950690335305</v>
      </c>
      <c r="R24" s="17" t="s">
        <v>2341</v>
      </c>
      <c r="S24" s="18">
        <f>ABS(O47-O24)*100</f>
        <v>287.16019968492674</v>
      </c>
      <c r="T24" s="10" t="s">
        <v>30</v>
      </c>
      <c r="U24" s="10" t="s">
        <v>31</v>
      </c>
      <c r="V24" s="12">
        <v>9747</v>
      </c>
      <c r="W24" s="10" t="s">
        <v>31</v>
      </c>
      <c r="X24" s="10" t="s">
        <v>2342</v>
      </c>
      <c r="Y24" s="10" t="s">
        <v>33</v>
      </c>
      <c r="Z24" s="10">
        <v>46</v>
      </c>
    </row>
    <row r="25" spans="1:26" x14ac:dyDescent="0.3">
      <c r="A25" s="56" t="s">
        <v>2341</v>
      </c>
      <c r="B25" s="19" t="s">
        <v>2428</v>
      </c>
      <c r="C25" s="19" t="s">
        <v>2429</v>
      </c>
      <c r="D25" s="20">
        <v>45520</v>
      </c>
      <c r="E25" s="21">
        <v>145000</v>
      </c>
      <c r="F25" s="19" t="s">
        <v>27</v>
      </c>
      <c r="G25" s="19" t="s">
        <v>28</v>
      </c>
      <c r="H25" s="21">
        <v>145000</v>
      </c>
      <c r="I25" s="21">
        <v>60100</v>
      </c>
      <c r="J25" s="22">
        <f t="shared" si="0"/>
        <v>41.448275862068968</v>
      </c>
      <c r="K25" s="21">
        <v>132597</v>
      </c>
      <c r="L25" s="21">
        <v>7541</v>
      </c>
      <c r="M25" s="21">
        <f t="shared" si="1"/>
        <v>137459</v>
      </c>
      <c r="N25" s="21">
        <v>72918</v>
      </c>
      <c r="O25" s="23">
        <f t="shared" si="2"/>
        <v>1.8851175292794646</v>
      </c>
      <c r="P25" s="24">
        <v>949</v>
      </c>
      <c r="Q25" s="25">
        <f t="shared" si="3"/>
        <v>144.84615384615384</v>
      </c>
      <c r="R25" s="26" t="s">
        <v>2341</v>
      </c>
      <c r="S25" s="27">
        <f>ABS(O49-O25)*100</f>
        <v>188.51175292794647</v>
      </c>
      <c r="T25" s="19" t="s">
        <v>30</v>
      </c>
      <c r="U25" s="19" t="s">
        <v>36</v>
      </c>
      <c r="V25" s="21">
        <v>7541</v>
      </c>
      <c r="W25" s="19" t="s">
        <v>31</v>
      </c>
      <c r="X25" s="19" t="s">
        <v>2342</v>
      </c>
      <c r="Y25" s="19" t="s">
        <v>33</v>
      </c>
      <c r="Z25" s="19">
        <v>46</v>
      </c>
    </row>
    <row r="26" spans="1:26" x14ac:dyDescent="0.3">
      <c r="A26" s="56" t="s">
        <v>2341</v>
      </c>
      <c r="B26" s="19" t="s">
        <v>2487</v>
      </c>
      <c r="C26" s="19" t="s">
        <v>2488</v>
      </c>
      <c r="D26" s="20">
        <v>45187</v>
      </c>
      <c r="E26" s="21">
        <v>150000</v>
      </c>
      <c r="F26" s="19" t="s">
        <v>27</v>
      </c>
      <c r="G26" s="19" t="s">
        <v>28</v>
      </c>
      <c r="H26" s="21">
        <v>150000</v>
      </c>
      <c r="I26" s="21">
        <v>50100</v>
      </c>
      <c r="J26" s="22">
        <f t="shared" si="0"/>
        <v>33.4</v>
      </c>
      <c r="K26" s="21">
        <v>133974</v>
      </c>
      <c r="L26" s="21">
        <v>11358</v>
      </c>
      <c r="M26" s="21">
        <f t="shared" si="1"/>
        <v>138642</v>
      </c>
      <c r="N26" s="21">
        <v>71496</v>
      </c>
      <c r="O26" s="23">
        <f t="shared" si="2"/>
        <v>1.9391574353810004</v>
      </c>
      <c r="P26" s="24">
        <v>976</v>
      </c>
      <c r="Q26" s="25">
        <f t="shared" si="3"/>
        <v>142.05122950819671</v>
      </c>
      <c r="R26" s="26" t="s">
        <v>2341</v>
      </c>
      <c r="S26" s="27">
        <f>ABS(O30-O26)*100</f>
        <v>11.289613483850758</v>
      </c>
      <c r="T26" s="19" t="s">
        <v>30</v>
      </c>
      <c r="U26" s="19" t="s">
        <v>36</v>
      </c>
      <c r="V26" s="21">
        <v>11358</v>
      </c>
      <c r="W26" s="19" t="s">
        <v>31</v>
      </c>
      <c r="X26" s="19" t="s">
        <v>2342</v>
      </c>
      <c r="Y26" s="19" t="s">
        <v>33</v>
      </c>
      <c r="Z26" s="19">
        <v>45</v>
      </c>
    </row>
    <row r="27" spans="1:26" x14ac:dyDescent="0.3">
      <c r="A27" s="56" t="s">
        <v>2341</v>
      </c>
      <c r="B27" s="19" t="s">
        <v>2365</v>
      </c>
      <c r="C27" s="19" t="s">
        <v>2366</v>
      </c>
      <c r="D27" s="20">
        <v>45597</v>
      </c>
      <c r="E27" s="21">
        <v>160000</v>
      </c>
      <c r="F27" s="19" t="s">
        <v>27</v>
      </c>
      <c r="G27" s="19" t="s">
        <v>28</v>
      </c>
      <c r="H27" s="21">
        <v>160000</v>
      </c>
      <c r="I27" s="21">
        <v>62400</v>
      </c>
      <c r="J27" s="22">
        <f t="shared" si="0"/>
        <v>39</v>
      </c>
      <c r="K27" s="21">
        <v>140396</v>
      </c>
      <c r="L27" s="21">
        <v>13234</v>
      </c>
      <c r="M27" s="21">
        <f t="shared" si="1"/>
        <v>146766</v>
      </c>
      <c r="N27" s="21">
        <v>74146</v>
      </c>
      <c r="O27" s="23">
        <f t="shared" si="2"/>
        <v>1.9794189841663745</v>
      </c>
      <c r="P27" s="24">
        <v>1034</v>
      </c>
      <c r="Q27" s="25">
        <f t="shared" si="3"/>
        <v>141.94003868471953</v>
      </c>
      <c r="R27" s="26" t="s">
        <v>2341</v>
      </c>
      <c r="S27" s="27">
        <f>ABS(O55-O27)*100</f>
        <v>197.94189841663746</v>
      </c>
      <c r="T27" s="19" t="s">
        <v>30</v>
      </c>
      <c r="U27" s="19" t="s">
        <v>31</v>
      </c>
      <c r="V27" s="21">
        <v>9201</v>
      </c>
      <c r="W27" s="19" t="s">
        <v>31</v>
      </c>
      <c r="X27" s="19" t="s">
        <v>2342</v>
      </c>
      <c r="Y27" s="19" t="s">
        <v>33</v>
      </c>
      <c r="Z27" s="19">
        <v>49</v>
      </c>
    </row>
    <row r="28" spans="1:26" x14ac:dyDescent="0.3">
      <c r="A28" s="55" t="s">
        <v>2341</v>
      </c>
      <c r="B28" s="10" t="s">
        <v>2361</v>
      </c>
      <c r="C28" s="10" t="s">
        <v>2362</v>
      </c>
      <c r="D28" s="11">
        <v>45397</v>
      </c>
      <c r="E28" s="12">
        <v>145000</v>
      </c>
      <c r="F28" s="10" t="s">
        <v>27</v>
      </c>
      <c r="G28" s="10" t="s">
        <v>28</v>
      </c>
      <c r="H28" s="12">
        <v>145000</v>
      </c>
      <c r="I28" s="12">
        <v>56400</v>
      </c>
      <c r="J28" s="13">
        <f t="shared" si="0"/>
        <v>38.896551724137929</v>
      </c>
      <c r="K28" s="12">
        <v>125452</v>
      </c>
      <c r="L28" s="12">
        <v>8923</v>
      </c>
      <c r="M28" s="12">
        <f t="shared" si="1"/>
        <v>136077</v>
      </c>
      <c r="N28" s="12">
        <v>67946</v>
      </c>
      <c r="O28" s="14">
        <f t="shared" si="2"/>
        <v>2.0027227504194509</v>
      </c>
      <c r="P28" s="15">
        <v>1001</v>
      </c>
      <c r="Q28" s="16">
        <f t="shared" si="3"/>
        <v>135.94105894105894</v>
      </c>
      <c r="R28" s="17" t="s">
        <v>2341</v>
      </c>
      <c r="S28" s="18">
        <f>ABS(O58-O28)*100</f>
        <v>200.27227504194508</v>
      </c>
      <c r="T28" s="10" t="s">
        <v>30</v>
      </c>
      <c r="U28" s="10" t="s">
        <v>36</v>
      </c>
      <c r="V28" s="12">
        <v>8923</v>
      </c>
      <c r="W28" s="10" t="s">
        <v>31</v>
      </c>
      <c r="X28" s="10" t="s">
        <v>2342</v>
      </c>
      <c r="Y28" s="10" t="s">
        <v>33</v>
      </c>
      <c r="Z28" s="10">
        <v>48</v>
      </c>
    </row>
    <row r="29" spans="1:26" x14ac:dyDescent="0.3">
      <c r="A29" s="56" t="s">
        <v>2341</v>
      </c>
      <c r="B29" s="19" t="s">
        <v>2448</v>
      </c>
      <c r="C29" s="19" t="s">
        <v>2449</v>
      </c>
      <c r="D29" s="20">
        <v>45432</v>
      </c>
      <c r="E29" s="21">
        <v>110000</v>
      </c>
      <c r="F29" s="19" t="s">
        <v>27</v>
      </c>
      <c r="G29" s="19" t="s">
        <v>28</v>
      </c>
      <c r="H29" s="21">
        <v>110000</v>
      </c>
      <c r="I29" s="21">
        <v>39700</v>
      </c>
      <c r="J29" s="22">
        <f t="shared" si="0"/>
        <v>36.090909090909093</v>
      </c>
      <c r="K29" s="21">
        <v>94758</v>
      </c>
      <c r="L29" s="21">
        <v>9054</v>
      </c>
      <c r="M29" s="21">
        <f t="shared" si="1"/>
        <v>100946</v>
      </c>
      <c r="N29" s="21">
        <v>49973</v>
      </c>
      <c r="O29" s="23">
        <f t="shared" si="2"/>
        <v>2.0200108058351511</v>
      </c>
      <c r="P29" s="24">
        <v>696</v>
      </c>
      <c r="Q29" s="25">
        <f t="shared" si="3"/>
        <v>145.03735632183907</v>
      </c>
      <c r="R29" s="26" t="s">
        <v>2341</v>
      </c>
      <c r="S29" s="27">
        <f>ABS(O42-O29)*100</f>
        <v>28.330755413349195</v>
      </c>
      <c r="T29" s="19" t="s">
        <v>30</v>
      </c>
      <c r="U29" s="19" t="s">
        <v>36</v>
      </c>
      <c r="V29" s="21">
        <v>7693</v>
      </c>
      <c r="W29" s="19" t="s">
        <v>31</v>
      </c>
      <c r="X29" s="19" t="s">
        <v>2342</v>
      </c>
      <c r="Y29" s="19" t="s">
        <v>33</v>
      </c>
      <c r="Z29" s="19">
        <v>45</v>
      </c>
    </row>
    <row r="30" spans="1:26" x14ac:dyDescent="0.3">
      <c r="A30" s="56" t="s">
        <v>2341</v>
      </c>
      <c r="B30" s="19" t="s">
        <v>2485</v>
      </c>
      <c r="C30" s="19" t="s">
        <v>2486</v>
      </c>
      <c r="D30" s="20">
        <v>45744</v>
      </c>
      <c r="E30" s="21">
        <v>186000</v>
      </c>
      <c r="F30" s="19" t="s">
        <v>27</v>
      </c>
      <c r="G30" s="19" t="s">
        <v>28</v>
      </c>
      <c r="H30" s="21">
        <v>186000</v>
      </c>
      <c r="I30" s="21">
        <v>73200</v>
      </c>
      <c r="J30" s="22">
        <f t="shared" si="0"/>
        <v>39.354838709677423</v>
      </c>
      <c r="K30" s="21">
        <v>161110</v>
      </c>
      <c r="L30" s="21">
        <v>34462</v>
      </c>
      <c r="M30" s="21">
        <f t="shared" si="1"/>
        <v>151538</v>
      </c>
      <c r="N30" s="21">
        <v>73847</v>
      </c>
      <c r="O30" s="23">
        <f t="shared" si="2"/>
        <v>2.052053570219508</v>
      </c>
      <c r="P30" s="24">
        <v>949</v>
      </c>
      <c r="Q30" s="25">
        <f t="shared" si="3"/>
        <v>159.68177028451001</v>
      </c>
      <c r="R30" s="26" t="s">
        <v>2341</v>
      </c>
      <c r="S30" s="27">
        <f>ABS(O35-O30)*100</f>
        <v>16.625199662323897</v>
      </c>
      <c r="T30" s="19" t="s">
        <v>30</v>
      </c>
      <c r="U30" s="19" t="s">
        <v>31</v>
      </c>
      <c r="V30" s="21">
        <v>32938</v>
      </c>
      <c r="W30" s="19" t="s">
        <v>31</v>
      </c>
      <c r="X30" s="19" t="s">
        <v>2342</v>
      </c>
      <c r="Y30" s="19" t="s">
        <v>33</v>
      </c>
      <c r="Z30" s="19">
        <v>43</v>
      </c>
    </row>
    <row r="31" spans="1:26" x14ac:dyDescent="0.3">
      <c r="A31" s="56" t="s">
        <v>2341</v>
      </c>
      <c r="B31" s="19" t="s">
        <v>2367</v>
      </c>
      <c r="C31" s="19" t="s">
        <v>2368</v>
      </c>
      <c r="D31" s="20">
        <v>45230</v>
      </c>
      <c r="E31" s="21">
        <v>140000</v>
      </c>
      <c r="F31" s="19" t="s">
        <v>27</v>
      </c>
      <c r="G31" s="19" t="s">
        <v>28</v>
      </c>
      <c r="H31" s="21">
        <v>140000</v>
      </c>
      <c r="I31" s="21">
        <v>46200</v>
      </c>
      <c r="J31" s="22">
        <f t="shared" si="0"/>
        <v>33</v>
      </c>
      <c r="K31" s="21">
        <v>118727</v>
      </c>
      <c r="L31" s="21">
        <v>13320</v>
      </c>
      <c r="M31" s="21">
        <f t="shared" si="1"/>
        <v>126680</v>
      </c>
      <c r="N31" s="21">
        <v>61461</v>
      </c>
      <c r="O31" s="23">
        <f t="shared" si="2"/>
        <v>2.0611444655960689</v>
      </c>
      <c r="P31" s="24">
        <v>728</v>
      </c>
      <c r="Q31" s="25">
        <f t="shared" si="3"/>
        <v>174.01098901098902</v>
      </c>
      <c r="R31" s="26" t="s">
        <v>2341</v>
      </c>
      <c r="S31" s="27">
        <f>ABS(O58-O31)*100</f>
        <v>206.1144465596069</v>
      </c>
      <c r="T31" s="19" t="s">
        <v>30</v>
      </c>
      <c r="U31" s="19" t="s">
        <v>36</v>
      </c>
      <c r="V31" s="21">
        <v>13320</v>
      </c>
      <c r="W31" s="19" t="s">
        <v>31</v>
      </c>
      <c r="X31" s="19" t="s">
        <v>2369</v>
      </c>
      <c r="Y31" s="19" t="s">
        <v>33</v>
      </c>
      <c r="Z31" s="19">
        <v>45</v>
      </c>
    </row>
    <row r="32" spans="1:26" x14ac:dyDescent="0.3">
      <c r="A32" s="55" t="s">
        <v>2341</v>
      </c>
      <c r="B32" s="10" t="s">
        <v>2483</v>
      </c>
      <c r="C32" s="10" t="s">
        <v>2484</v>
      </c>
      <c r="D32" s="11">
        <v>45665</v>
      </c>
      <c r="E32" s="12">
        <v>160000</v>
      </c>
      <c r="F32" s="10" t="s">
        <v>27</v>
      </c>
      <c r="G32" s="10" t="s">
        <v>28</v>
      </c>
      <c r="H32" s="12">
        <v>160000</v>
      </c>
      <c r="I32" s="12">
        <v>59400</v>
      </c>
      <c r="J32" s="13">
        <f t="shared" si="0"/>
        <v>37.125</v>
      </c>
      <c r="K32" s="12">
        <v>132523</v>
      </c>
      <c r="L32" s="12">
        <v>8650</v>
      </c>
      <c r="M32" s="12">
        <f t="shared" si="1"/>
        <v>151350</v>
      </c>
      <c r="N32" s="12">
        <v>72229</v>
      </c>
      <c r="O32" s="14">
        <f t="shared" si="2"/>
        <v>2.095418737626161</v>
      </c>
      <c r="P32" s="15">
        <v>1020</v>
      </c>
      <c r="Q32" s="16">
        <f t="shared" si="3"/>
        <v>148.38235294117646</v>
      </c>
      <c r="R32" s="17" t="s">
        <v>2341</v>
      </c>
      <c r="S32" s="18">
        <f>ABS(O38-O32)*100</f>
        <v>17.994441331831858</v>
      </c>
      <c r="T32" s="10" t="s">
        <v>30</v>
      </c>
      <c r="U32" s="10" t="s">
        <v>31</v>
      </c>
      <c r="V32" s="12">
        <v>8650</v>
      </c>
      <c r="W32" s="10" t="s">
        <v>31</v>
      </c>
      <c r="X32" s="10" t="s">
        <v>2342</v>
      </c>
      <c r="Y32" s="10" t="s">
        <v>33</v>
      </c>
      <c r="Z32" s="10">
        <v>50</v>
      </c>
    </row>
    <row r="33" spans="1:26" x14ac:dyDescent="0.3">
      <c r="A33" s="56" t="s">
        <v>2341</v>
      </c>
      <c r="B33" s="19" t="s">
        <v>2436</v>
      </c>
      <c r="C33" s="19" t="s">
        <v>2437</v>
      </c>
      <c r="D33" s="20">
        <v>45183</v>
      </c>
      <c r="E33" s="21">
        <v>135000</v>
      </c>
      <c r="F33" s="19" t="s">
        <v>27</v>
      </c>
      <c r="G33" s="19" t="s">
        <v>28</v>
      </c>
      <c r="H33" s="21">
        <v>135000</v>
      </c>
      <c r="I33" s="21">
        <v>40700</v>
      </c>
      <c r="J33" s="22">
        <f t="shared" si="0"/>
        <v>30.148148148148145</v>
      </c>
      <c r="K33" s="21">
        <v>110307</v>
      </c>
      <c r="L33" s="21">
        <v>7652</v>
      </c>
      <c r="M33" s="21">
        <f t="shared" si="1"/>
        <v>127348</v>
      </c>
      <c r="N33" s="21">
        <v>59857</v>
      </c>
      <c r="O33" s="23">
        <f t="shared" si="2"/>
        <v>2.1275372972250532</v>
      </c>
      <c r="P33" s="24">
        <v>877</v>
      </c>
      <c r="Q33" s="25">
        <f t="shared" si="3"/>
        <v>145.20866590649942</v>
      </c>
      <c r="R33" s="26" t="s">
        <v>2341</v>
      </c>
      <c r="S33" s="27">
        <f>ABS(O53-O33)*100</f>
        <v>212.75372972250531</v>
      </c>
      <c r="T33" s="19" t="s">
        <v>43</v>
      </c>
      <c r="U33" s="19" t="s">
        <v>36</v>
      </c>
      <c r="V33" s="21">
        <v>7652</v>
      </c>
      <c r="W33" s="19" t="s">
        <v>31</v>
      </c>
      <c r="X33" s="19" t="s">
        <v>2342</v>
      </c>
      <c r="Y33" s="19" t="s">
        <v>33</v>
      </c>
      <c r="Z33" s="19">
        <v>45</v>
      </c>
    </row>
    <row r="34" spans="1:26" x14ac:dyDescent="0.3">
      <c r="A34" s="55" t="s">
        <v>2341</v>
      </c>
      <c r="B34" s="10" t="s">
        <v>2438</v>
      </c>
      <c r="C34" s="10" t="s">
        <v>2439</v>
      </c>
      <c r="D34" s="11">
        <v>45688</v>
      </c>
      <c r="E34" s="12">
        <v>111000</v>
      </c>
      <c r="F34" s="10" t="s">
        <v>27</v>
      </c>
      <c r="G34" s="10" t="s">
        <v>28</v>
      </c>
      <c r="H34" s="12">
        <v>111000</v>
      </c>
      <c r="I34" s="12">
        <v>38700</v>
      </c>
      <c r="J34" s="13">
        <f t="shared" si="0"/>
        <v>34.864864864864863</v>
      </c>
      <c r="K34" s="12">
        <v>89382</v>
      </c>
      <c r="L34" s="12">
        <v>7652</v>
      </c>
      <c r="M34" s="12">
        <f t="shared" si="1"/>
        <v>103348</v>
      </c>
      <c r="N34" s="12">
        <v>47655</v>
      </c>
      <c r="O34" s="14">
        <f t="shared" si="2"/>
        <v>2.1686706536564895</v>
      </c>
      <c r="P34" s="15">
        <v>696</v>
      </c>
      <c r="Q34" s="16">
        <f t="shared" si="3"/>
        <v>148.48850574712642</v>
      </c>
      <c r="R34" s="17" t="s">
        <v>2341</v>
      </c>
      <c r="S34" s="18">
        <f>ABS(O53-O34)*100</f>
        <v>216.86706536564895</v>
      </c>
      <c r="T34" s="10" t="s">
        <v>30</v>
      </c>
      <c r="U34" s="10" t="s">
        <v>31</v>
      </c>
      <c r="V34" s="12">
        <v>7652</v>
      </c>
      <c r="W34" s="10" t="s">
        <v>31</v>
      </c>
      <c r="X34" s="10" t="s">
        <v>2342</v>
      </c>
      <c r="Y34" s="10" t="s">
        <v>33</v>
      </c>
      <c r="Z34" s="10">
        <v>45</v>
      </c>
    </row>
    <row r="35" spans="1:26" x14ac:dyDescent="0.3">
      <c r="A35" s="56" t="s">
        <v>2341</v>
      </c>
      <c r="B35" s="19" t="s">
        <v>2442</v>
      </c>
      <c r="C35" s="19" t="s">
        <v>2443</v>
      </c>
      <c r="D35" s="20">
        <v>45441</v>
      </c>
      <c r="E35" s="21">
        <v>190000</v>
      </c>
      <c r="F35" s="19" t="s">
        <v>27</v>
      </c>
      <c r="G35" s="19" t="s">
        <v>28</v>
      </c>
      <c r="H35" s="21">
        <v>190000</v>
      </c>
      <c r="I35" s="21">
        <v>65800</v>
      </c>
      <c r="J35" s="22">
        <f t="shared" si="0"/>
        <v>34.631578947368418</v>
      </c>
      <c r="K35" s="21">
        <v>150365</v>
      </c>
      <c r="L35" s="21">
        <v>15304</v>
      </c>
      <c r="M35" s="21">
        <f t="shared" si="1"/>
        <v>174696</v>
      </c>
      <c r="N35" s="21">
        <v>78752</v>
      </c>
      <c r="O35" s="23">
        <f t="shared" si="2"/>
        <v>2.2183055668427469</v>
      </c>
      <c r="P35" s="24">
        <v>1074</v>
      </c>
      <c r="Q35" s="25">
        <f t="shared" si="3"/>
        <v>162.65921787709496</v>
      </c>
      <c r="R35" s="26" t="s">
        <v>2341</v>
      </c>
      <c r="S35" s="27">
        <f>ABS(O51-O35)*100</f>
        <v>221.83055668427468</v>
      </c>
      <c r="T35" s="19" t="s">
        <v>43</v>
      </c>
      <c r="U35" s="19" t="s">
        <v>36</v>
      </c>
      <c r="V35" s="21">
        <v>15304</v>
      </c>
      <c r="W35" s="19" t="s">
        <v>31</v>
      </c>
      <c r="X35" s="19" t="s">
        <v>2342</v>
      </c>
      <c r="Y35" s="19" t="s">
        <v>33</v>
      </c>
      <c r="Z35" s="19">
        <v>45</v>
      </c>
    </row>
    <row r="36" spans="1:26" x14ac:dyDescent="0.3">
      <c r="A36" s="55" t="s">
        <v>2341</v>
      </c>
      <c r="B36" s="10" t="s">
        <v>2446</v>
      </c>
      <c r="C36" s="10" t="s">
        <v>2447</v>
      </c>
      <c r="D36" s="11">
        <v>45413</v>
      </c>
      <c r="E36" s="12">
        <v>110000</v>
      </c>
      <c r="F36" s="10" t="s">
        <v>27</v>
      </c>
      <c r="G36" s="10" t="s">
        <v>28</v>
      </c>
      <c r="H36" s="12">
        <v>110000</v>
      </c>
      <c r="I36" s="12">
        <v>38100</v>
      </c>
      <c r="J36" s="13">
        <f t="shared" si="0"/>
        <v>34.63636363636364</v>
      </c>
      <c r="K36" s="12">
        <v>86310</v>
      </c>
      <c r="L36" s="12">
        <v>7708</v>
      </c>
      <c r="M36" s="12">
        <f t="shared" si="1"/>
        <v>102292</v>
      </c>
      <c r="N36" s="12">
        <v>45832</v>
      </c>
      <c r="O36" s="14">
        <f t="shared" si="2"/>
        <v>2.2318903822656657</v>
      </c>
      <c r="P36" s="15">
        <v>528</v>
      </c>
      <c r="Q36" s="16">
        <f t="shared" si="3"/>
        <v>193.7348484848485</v>
      </c>
      <c r="R36" s="17" t="s">
        <v>2341</v>
      </c>
      <c r="S36" s="18">
        <f>ABS(O50-O36)*100</f>
        <v>223.18903822656657</v>
      </c>
      <c r="T36" s="10" t="s">
        <v>30</v>
      </c>
      <c r="U36" s="10" t="s">
        <v>36</v>
      </c>
      <c r="V36" s="12">
        <v>7708</v>
      </c>
      <c r="W36" s="10" t="s">
        <v>31</v>
      </c>
      <c r="X36" s="10" t="s">
        <v>2342</v>
      </c>
      <c r="Y36" s="10" t="s">
        <v>33</v>
      </c>
      <c r="Z36" s="10">
        <v>45</v>
      </c>
    </row>
    <row r="37" spans="1:26" x14ac:dyDescent="0.3">
      <c r="A37" s="55" t="s">
        <v>2341</v>
      </c>
      <c r="B37" s="10" t="s">
        <v>2481</v>
      </c>
      <c r="C37" s="10" t="s">
        <v>2482</v>
      </c>
      <c r="D37" s="11">
        <v>45448</v>
      </c>
      <c r="E37" s="12">
        <v>181000</v>
      </c>
      <c r="F37" s="10" t="s">
        <v>27</v>
      </c>
      <c r="G37" s="10" t="s">
        <v>28</v>
      </c>
      <c r="H37" s="12">
        <v>181000</v>
      </c>
      <c r="I37" s="12">
        <v>61700</v>
      </c>
      <c r="J37" s="13">
        <f t="shared" si="0"/>
        <v>34.088397790055247</v>
      </c>
      <c r="K37" s="12">
        <v>141951</v>
      </c>
      <c r="L37" s="12">
        <v>17926</v>
      </c>
      <c r="M37" s="12">
        <f t="shared" si="1"/>
        <v>163074</v>
      </c>
      <c r="N37" s="12">
        <v>72317</v>
      </c>
      <c r="O37" s="14">
        <f t="shared" si="2"/>
        <v>2.2549884536139495</v>
      </c>
      <c r="P37" s="15">
        <v>1152</v>
      </c>
      <c r="Q37" s="16">
        <f t="shared" si="3"/>
        <v>141.55729166666666</v>
      </c>
      <c r="R37" s="17" t="s">
        <v>2341</v>
      </c>
      <c r="S37" s="18">
        <f>ABS(O43-O37)*100</f>
        <v>225.49884536139496</v>
      </c>
      <c r="T37" s="10" t="s">
        <v>30</v>
      </c>
      <c r="U37" s="10" t="s">
        <v>36</v>
      </c>
      <c r="V37" s="12">
        <v>17301</v>
      </c>
      <c r="W37" s="10" t="s">
        <v>31</v>
      </c>
      <c r="X37" s="10" t="s">
        <v>2342</v>
      </c>
      <c r="Y37" s="10" t="s">
        <v>33</v>
      </c>
      <c r="Z37" s="10">
        <v>45</v>
      </c>
    </row>
    <row r="38" spans="1:26" x14ac:dyDescent="0.3">
      <c r="A38" s="56" t="s">
        <v>2341</v>
      </c>
      <c r="B38" s="19" t="s">
        <v>2339</v>
      </c>
      <c r="C38" s="19" t="s">
        <v>2340</v>
      </c>
      <c r="D38" s="20">
        <v>45215</v>
      </c>
      <c r="E38" s="21">
        <v>113000</v>
      </c>
      <c r="F38" s="19" t="s">
        <v>27</v>
      </c>
      <c r="G38" s="19" t="s">
        <v>28</v>
      </c>
      <c r="H38" s="21">
        <v>113000</v>
      </c>
      <c r="I38" s="21">
        <v>37400</v>
      </c>
      <c r="J38" s="22">
        <f t="shared" si="0"/>
        <v>33.097345132743364</v>
      </c>
      <c r="K38" s="21">
        <v>93482</v>
      </c>
      <c r="L38" s="21">
        <v>33740</v>
      </c>
      <c r="M38" s="21">
        <f t="shared" si="1"/>
        <v>79260</v>
      </c>
      <c r="N38" s="21">
        <v>34834</v>
      </c>
      <c r="O38" s="23">
        <f t="shared" si="2"/>
        <v>2.2753631509444796</v>
      </c>
      <c r="P38" s="24">
        <v>860</v>
      </c>
      <c r="Q38" s="25">
        <f t="shared" si="3"/>
        <v>92.162790697674424</v>
      </c>
      <c r="R38" s="26" t="s">
        <v>2341</v>
      </c>
      <c r="S38" s="27">
        <f>ABS(O78-O38)*100</f>
        <v>227.53631509444796</v>
      </c>
      <c r="T38" s="19" t="s">
        <v>30</v>
      </c>
      <c r="U38" s="19" t="s">
        <v>36</v>
      </c>
      <c r="V38" s="21">
        <v>33740</v>
      </c>
      <c r="W38" s="19" t="s">
        <v>31</v>
      </c>
      <c r="X38" s="19" t="s">
        <v>2342</v>
      </c>
      <c r="Y38" s="19" t="s">
        <v>33</v>
      </c>
      <c r="Z38" s="19">
        <v>23</v>
      </c>
    </row>
    <row r="39" spans="1:26" ht="15" thickBot="1" x14ac:dyDescent="0.35">
      <c r="A39" s="55" t="s">
        <v>2341</v>
      </c>
      <c r="B39" s="10" t="s">
        <v>2475</v>
      </c>
      <c r="C39" s="10" t="s">
        <v>2476</v>
      </c>
      <c r="D39" s="11">
        <v>45527</v>
      </c>
      <c r="E39" s="12">
        <v>230000</v>
      </c>
      <c r="F39" s="10" t="s">
        <v>27</v>
      </c>
      <c r="G39" s="10" t="s">
        <v>28</v>
      </c>
      <c r="H39" s="12">
        <v>230000</v>
      </c>
      <c r="I39" s="12">
        <v>79100</v>
      </c>
      <c r="J39" s="13">
        <f t="shared" si="0"/>
        <v>34.391304347826086</v>
      </c>
      <c r="K39" s="12">
        <v>174836</v>
      </c>
      <c r="L39" s="12">
        <v>22707</v>
      </c>
      <c r="M39" s="12">
        <f t="shared" si="1"/>
        <v>207293</v>
      </c>
      <c r="N39" s="12">
        <v>88704</v>
      </c>
      <c r="O39" s="14">
        <f t="shared" si="2"/>
        <v>2.3369070165945165</v>
      </c>
      <c r="P39" s="15">
        <v>1057</v>
      </c>
      <c r="Q39" s="16">
        <f t="shared" si="3"/>
        <v>196.11447492904446</v>
      </c>
      <c r="R39" s="17" t="s">
        <v>2341</v>
      </c>
      <c r="S39" s="18">
        <f>ABS(O49-O39)*100</f>
        <v>233.69070165945166</v>
      </c>
      <c r="T39" s="10" t="s">
        <v>43</v>
      </c>
      <c r="U39" s="10" t="s">
        <v>36</v>
      </c>
      <c r="V39" s="12">
        <v>22707</v>
      </c>
      <c r="W39" s="10" t="s">
        <v>31</v>
      </c>
      <c r="X39" s="10" t="s">
        <v>2342</v>
      </c>
      <c r="Y39" s="10" t="s">
        <v>33</v>
      </c>
      <c r="Z39" s="10">
        <v>45</v>
      </c>
    </row>
    <row r="40" spans="1:26" ht="15" thickTop="1" x14ac:dyDescent="0.3">
      <c r="A40" s="57"/>
      <c r="B40" s="37"/>
      <c r="C40" s="37"/>
      <c r="D40" s="38" t="s">
        <v>2766</v>
      </c>
      <c r="E40" s="39">
        <f>+SUM(E2:E39)</f>
        <v>5242300</v>
      </c>
      <c r="F40" s="37"/>
      <c r="G40" s="37"/>
      <c r="H40" s="39">
        <f>+SUM(H2:H39)</f>
        <v>5242300</v>
      </c>
      <c r="I40" s="39">
        <f>+SUM(I2:I39)</f>
        <v>2156400</v>
      </c>
      <c r="J40" s="40"/>
      <c r="K40" s="39">
        <f>+SUM(K2:K39)</f>
        <v>5255176</v>
      </c>
      <c r="L40" s="39"/>
      <c r="M40" s="39">
        <f>+SUM(M2:M39)</f>
        <v>4748321</v>
      </c>
      <c r="N40" s="39">
        <f>+SUM(N2:N39)</f>
        <v>2776605</v>
      </c>
      <c r="O40" s="41"/>
      <c r="P40" s="42"/>
      <c r="Q40" s="43">
        <f>AVERAGE(Q2:Q39)</f>
        <v>127.4081558907021</v>
      </c>
      <c r="R40" s="44"/>
      <c r="S40" s="45">
        <f>ABS(O42-O41)*100</f>
        <v>2.6585680062913397</v>
      </c>
      <c r="T40" s="37"/>
      <c r="U40" s="37"/>
      <c r="V40" s="39"/>
      <c r="W40" s="37"/>
      <c r="X40" s="37"/>
      <c r="Y40" s="37"/>
      <c r="Z40" s="37"/>
    </row>
    <row r="41" spans="1:26" x14ac:dyDescent="0.3">
      <c r="A41" s="58"/>
      <c r="B41" s="28"/>
      <c r="C41" s="28"/>
      <c r="D41" s="29"/>
      <c r="E41" s="30"/>
      <c r="F41" s="28"/>
      <c r="G41" s="28"/>
      <c r="H41" s="30"/>
      <c r="I41" s="30" t="s">
        <v>2767</v>
      </c>
      <c r="J41" s="31">
        <f>I40/H40*100</f>
        <v>41.134616485130572</v>
      </c>
      <c r="K41" s="30"/>
      <c r="L41" s="30"/>
      <c r="M41" s="30"/>
      <c r="N41" s="30" t="s">
        <v>2769</v>
      </c>
      <c r="O41" s="32">
        <f>M40/N40</f>
        <v>1.7101175716387458</v>
      </c>
      <c r="P41" s="33"/>
      <c r="Q41" s="34" t="s">
        <v>2771</v>
      </c>
      <c r="R41" s="35">
        <f>STDEV(O2:O39)</f>
        <v>0.39313902025776448</v>
      </c>
      <c r="S41" s="36"/>
      <c r="T41" s="28"/>
      <c r="U41" s="28"/>
      <c r="V41" s="30"/>
      <c r="W41" s="28"/>
      <c r="X41" s="28"/>
      <c r="Y41" s="28"/>
      <c r="Z41" s="28"/>
    </row>
    <row r="42" spans="1:26" x14ac:dyDescent="0.3">
      <c r="A42" s="59"/>
      <c r="B42" s="46"/>
      <c r="C42" s="46"/>
      <c r="D42" s="47"/>
      <c r="E42" s="48"/>
      <c r="F42" s="46"/>
      <c r="G42" s="46"/>
      <c r="H42" s="48"/>
      <c r="I42" s="48" t="s">
        <v>2768</v>
      </c>
      <c r="J42" s="49">
        <f>STDEV(J2:J39)</f>
        <v>9.9031958062555177</v>
      </c>
      <c r="K42" s="48"/>
      <c r="L42" s="48"/>
      <c r="M42" s="48"/>
      <c r="N42" s="48" t="s">
        <v>2770</v>
      </c>
      <c r="O42" s="50">
        <f>AVERAGE(O2:O39)</f>
        <v>1.7367032517016592</v>
      </c>
      <c r="P42" s="51"/>
      <c r="Q42" s="52" t="s">
        <v>2772</v>
      </c>
      <c r="R42" s="54">
        <f>AVERAGE(S2:S39)</f>
        <v>136.904550691114</v>
      </c>
      <c r="S42" s="53" t="s">
        <v>2773</v>
      </c>
      <c r="T42" s="46">
        <f>+(R42/O42)</f>
        <v>78.830134369226272</v>
      </c>
      <c r="U42" s="46"/>
      <c r="V42" s="48"/>
      <c r="W42" s="46"/>
      <c r="X42" s="46"/>
      <c r="Y42" s="46"/>
      <c r="Z42" s="46"/>
    </row>
    <row r="46" spans="1:26" x14ac:dyDescent="0.3">
      <c r="A46" s="60" t="s">
        <v>2811</v>
      </c>
    </row>
    <row r="47" spans="1:26" x14ac:dyDescent="0.3">
      <c r="A47" s="56" t="s">
        <v>2341</v>
      </c>
      <c r="B47" s="19" t="s">
        <v>2440</v>
      </c>
      <c r="C47" s="19" t="s">
        <v>2441</v>
      </c>
      <c r="D47" s="20">
        <v>45672</v>
      </c>
      <c r="E47" s="21">
        <v>125000</v>
      </c>
      <c r="F47" s="19" t="s">
        <v>27</v>
      </c>
      <c r="G47" s="19" t="s">
        <v>28</v>
      </c>
      <c r="H47" s="21">
        <v>125000</v>
      </c>
      <c r="I47" s="21">
        <v>22200</v>
      </c>
      <c r="J47" s="22">
        <f>I47/H47*100</f>
        <v>17.760000000000002</v>
      </c>
      <c r="K47" s="21">
        <v>50066</v>
      </c>
      <c r="L47" s="21">
        <v>7652</v>
      </c>
      <c r="M47" s="21">
        <f>H47-L47</f>
        <v>117348</v>
      </c>
      <c r="N47" s="21">
        <v>24731</v>
      </c>
      <c r="O47" s="23">
        <f>M47/N47</f>
        <v>4.7449759411265218</v>
      </c>
      <c r="P47" s="24">
        <v>609</v>
      </c>
      <c r="Q47" s="25">
        <f>M47/P47</f>
        <v>192.68965517241378</v>
      </c>
      <c r="R47" s="26" t="s">
        <v>2341</v>
      </c>
      <c r="S47" s="27">
        <f>ABS(O65-O47)*100</f>
        <v>474.49759411265217</v>
      </c>
      <c r="T47" s="19" t="s">
        <v>30</v>
      </c>
      <c r="U47" s="19" t="s">
        <v>31</v>
      </c>
      <c r="V47" s="21">
        <v>7652</v>
      </c>
      <c r="W47" s="19" t="s">
        <v>31</v>
      </c>
      <c r="X47" s="19" t="s">
        <v>2342</v>
      </c>
      <c r="Y47" s="19" t="s">
        <v>33</v>
      </c>
      <c r="Z47" s="19">
        <v>23</v>
      </c>
    </row>
  </sheetData>
  <sortState xmlns:xlrd2="http://schemas.microsoft.com/office/spreadsheetml/2017/richdata2" ref="A2:Z39">
    <sortCondition ref="O2:O39"/>
  </sortState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E9A2-7AD5-43AA-9534-8B95BF2ACCC1}">
  <dimension ref="A1:Z1"/>
  <sheetViews>
    <sheetView zoomScaleNormal="100" workbookViewId="0"/>
  </sheetViews>
  <sheetFormatPr defaultRowHeight="14.4" x14ac:dyDescent="0.3"/>
  <cols>
    <col min="1" max="1" width="9.109375" style="60" collapsed="1"/>
    <col min="2" max="26" width="9.109375" collapsed="1"/>
  </cols>
  <sheetData>
    <row r="1" spans="1:1" x14ac:dyDescent="0.3">
      <c r="A1" s="60" t="s">
        <v>2774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0F19-9F6B-4671-B4B0-B202ACCA1DE3}">
  <dimension ref="A1:Z1"/>
  <sheetViews>
    <sheetView zoomScaleNormal="100" workbookViewId="0"/>
  </sheetViews>
  <sheetFormatPr defaultRowHeight="14.4" x14ac:dyDescent="0.3"/>
  <cols>
    <col min="1" max="1" width="9.109375" style="60" collapsed="1"/>
    <col min="2" max="26" width="9.109375" collapsed="1"/>
  </cols>
  <sheetData>
    <row r="1" spans="1:1" x14ac:dyDescent="0.3">
      <c r="A1" s="60" t="s">
        <v>2774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12AC-09C8-4A57-A19C-EB582D9CF25C}">
  <dimension ref="A1:Z1"/>
  <sheetViews>
    <sheetView zoomScaleNormal="100" workbookViewId="0">
      <selection activeCell="I29" sqref="I29"/>
    </sheetView>
  </sheetViews>
  <sheetFormatPr defaultRowHeight="14.4" x14ac:dyDescent="0.3"/>
  <cols>
    <col min="1" max="1" width="9.109375" style="60" collapsed="1"/>
    <col min="2" max="26" width="9.109375" collapsed="1"/>
  </cols>
  <sheetData>
    <row r="1" spans="1:1" x14ac:dyDescent="0.3">
      <c r="A1" s="60" t="s">
        <v>2774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93A6D-93E3-4D97-8D5F-9008F72B4EA9}">
  <dimension ref="A1:Z5"/>
  <sheetViews>
    <sheetView zoomScaleNormal="100" workbookViewId="0"/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9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30.8867187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ht="15" thickBot="1" x14ac:dyDescent="0.35">
      <c r="A2" s="55" t="s">
        <v>2493</v>
      </c>
      <c r="B2" s="10" t="s">
        <v>2491</v>
      </c>
      <c r="C2" s="10" t="s">
        <v>2492</v>
      </c>
      <c r="D2" s="11">
        <v>45562</v>
      </c>
      <c r="E2" s="12">
        <v>169900</v>
      </c>
      <c r="F2" s="10" t="s">
        <v>27</v>
      </c>
      <c r="G2" s="10" t="s">
        <v>28</v>
      </c>
      <c r="H2" s="12">
        <v>169900</v>
      </c>
      <c r="I2" s="12">
        <v>86000</v>
      </c>
      <c r="J2" s="13">
        <f t="shared" ref="J2" si="0">I2/H2*100</f>
        <v>50.618010594467336</v>
      </c>
      <c r="K2" s="12">
        <v>185289</v>
      </c>
      <c r="L2" s="12">
        <v>7594</v>
      </c>
      <c r="M2" s="12">
        <f t="shared" ref="M2" si="1">H2-L2</f>
        <v>162306</v>
      </c>
      <c r="N2" s="12">
        <v>98174</v>
      </c>
      <c r="O2" s="14">
        <f t="shared" ref="O2" si="2">M2/N2</f>
        <v>1.6532483142176135</v>
      </c>
      <c r="P2" s="15">
        <v>1017</v>
      </c>
      <c r="Q2" s="16">
        <f t="shared" ref="Q2" si="3">M2/P2</f>
        <v>159.59292035398229</v>
      </c>
      <c r="R2" s="17" t="s">
        <v>2493</v>
      </c>
      <c r="S2" s="18">
        <f>ABS(O5-O2)*100</f>
        <v>0</v>
      </c>
      <c r="T2" s="10" t="s">
        <v>30</v>
      </c>
      <c r="U2" s="10" t="s">
        <v>31</v>
      </c>
      <c r="V2" s="12">
        <v>7594</v>
      </c>
      <c r="W2" s="10" t="s">
        <v>31</v>
      </c>
      <c r="X2" s="10" t="s">
        <v>2494</v>
      </c>
      <c r="Y2" s="10" t="s">
        <v>33</v>
      </c>
      <c r="Z2" s="10">
        <v>49</v>
      </c>
    </row>
    <row r="3" spans="1:26" ht="15" thickTop="1" x14ac:dyDescent="0.3">
      <c r="A3" s="57"/>
      <c r="B3" s="37"/>
      <c r="C3" s="37"/>
      <c r="D3" s="38" t="s">
        <v>2766</v>
      </c>
      <c r="E3" s="39">
        <f>+SUM(E2:E2)</f>
        <v>169900</v>
      </c>
      <c r="F3" s="37"/>
      <c r="G3" s="37"/>
      <c r="H3" s="39">
        <f>+SUM(H2:H2)</f>
        <v>169900</v>
      </c>
      <c r="I3" s="39">
        <f>+SUM(I2:I2)</f>
        <v>86000</v>
      </c>
      <c r="J3" s="40"/>
      <c r="K3" s="39">
        <f>+SUM(K2:K2)</f>
        <v>185289</v>
      </c>
      <c r="L3" s="39"/>
      <c r="M3" s="39">
        <f>+SUM(M2:M2)</f>
        <v>162306</v>
      </c>
      <c r="N3" s="39">
        <f>+SUM(N2:N2)</f>
        <v>98174</v>
      </c>
      <c r="O3" s="41"/>
      <c r="P3" s="42"/>
      <c r="Q3" s="43">
        <f>AVERAGE(Q2:Q2)</f>
        <v>159.59292035398229</v>
      </c>
      <c r="R3" s="44"/>
      <c r="S3" s="45">
        <f>ABS(O5-O4)*100</f>
        <v>0</v>
      </c>
      <c r="T3" s="37"/>
      <c r="U3" s="37"/>
      <c r="V3" s="39"/>
      <c r="W3" s="37"/>
      <c r="X3" s="37"/>
      <c r="Y3" s="37"/>
      <c r="Z3" s="37"/>
    </row>
    <row r="4" spans="1:26" x14ac:dyDescent="0.3">
      <c r="A4" s="58"/>
      <c r="B4" s="28"/>
      <c r="C4" s="28"/>
      <c r="D4" s="29"/>
      <c r="E4" s="30"/>
      <c r="F4" s="28"/>
      <c r="G4" s="28"/>
      <c r="H4" s="30"/>
      <c r="I4" s="30" t="s">
        <v>2767</v>
      </c>
      <c r="J4" s="31">
        <f>I3/H3*100</f>
        <v>50.618010594467336</v>
      </c>
      <c r="K4" s="30"/>
      <c r="L4" s="30"/>
      <c r="M4" s="30"/>
      <c r="N4" s="30" t="s">
        <v>2769</v>
      </c>
      <c r="O4" s="32">
        <f>M3/N3</f>
        <v>1.6532483142176135</v>
      </c>
      <c r="P4" s="33"/>
      <c r="Q4" s="34" t="s">
        <v>2771</v>
      </c>
      <c r="R4" s="35" t="e">
        <f>STDEV(O2:O2)</f>
        <v>#DIV/0!</v>
      </c>
      <c r="S4" s="36"/>
      <c r="T4" s="28"/>
      <c r="U4" s="28"/>
      <c r="V4" s="30"/>
      <c r="W4" s="28"/>
      <c r="X4" s="28"/>
      <c r="Y4" s="28"/>
      <c r="Z4" s="28"/>
    </row>
    <row r="5" spans="1:26" x14ac:dyDescent="0.3">
      <c r="A5" s="59"/>
      <c r="B5" s="46"/>
      <c r="C5" s="46"/>
      <c r="D5" s="47"/>
      <c r="E5" s="48"/>
      <c r="F5" s="46"/>
      <c r="G5" s="46"/>
      <c r="H5" s="48"/>
      <c r="I5" s="48" t="s">
        <v>2768</v>
      </c>
      <c r="J5" s="49" t="e">
        <f>STDEV(J2:J2)</f>
        <v>#DIV/0!</v>
      </c>
      <c r="K5" s="48"/>
      <c r="L5" s="48"/>
      <c r="M5" s="48"/>
      <c r="N5" s="48" t="s">
        <v>2770</v>
      </c>
      <c r="O5" s="50">
        <f>AVERAGE(O2:O2)</f>
        <v>1.6532483142176135</v>
      </c>
      <c r="P5" s="51"/>
      <c r="Q5" s="52" t="s">
        <v>2772</v>
      </c>
      <c r="R5" s="54">
        <f>AVERAGE(S2:S2)</f>
        <v>0</v>
      </c>
      <c r="S5" s="53" t="s">
        <v>2773</v>
      </c>
      <c r="T5" s="46">
        <f>+(R5/O5)</f>
        <v>0</v>
      </c>
      <c r="U5" s="46"/>
      <c r="V5" s="48"/>
      <c r="W5" s="46"/>
      <c r="X5" s="46"/>
      <c r="Y5" s="46"/>
      <c r="Z5" s="46"/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372E-FC6E-460E-8D04-1DC3F9382AAD}">
  <dimension ref="A1:Z44"/>
  <sheetViews>
    <sheetView topLeftCell="A13" zoomScaleNormal="100" workbookViewId="0">
      <selection activeCell="A43" sqref="A43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8.664062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2497</v>
      </c>
      <c r="B2" s="10" t="s">
        <v>2499</v>
      </c>
      <c r="C2" s="10" t="s">
        <v>2500</v>
      </c>
      <c r="D2" s="11">
        <v>45622</v>
      </c>
      <c r="E2" s="12">
        <v>88000</v>
      </c>
      <c r="F2" s="10" t="s">
        <v>27</v>
      </c>
      <c r="G2" s="10" t="s">
        <v>28</v>
      </c>
      <c r="H2" s="12">
        <v>88000</v>
      </c>
      <c r="I2" s="12">
        <v>62700</v>
      </c>
      <c r="J2" s="13">
        <f t="shared" ref="J2:J35" si="0">I2/H2*100</f>
        <v>71.25</v>
      </c>
      <c r="K2" s="12">
        <v>143094</v>
      </c>
      <c r="L2" s="12">
        <v>13560</v>
      </c>
      <c r="M2" s="12">
        <f t="shared" ref="M2:M35" si="1">H2-L2</f>
        <v>74440</v>
      </c>
      <c r="N2" s="12">
        <v>86356</v>
      </c>
      <c r="O2" s="14">
        <f t="shared" ref="O2:O35" si="2">M2/N2</f>
        <v>0.86201306220760576</v>
      </c>
      <c r="P2" s="15">
        <v>1193</v>
      </c>
      <c r="Q2" s="16">
        <f t="shared" ref="Q2:Q35" si="3">M2/P2</f>
        <v>62.397317686504607</v>
      </c>
      <c r="R2" s="17" t="s">
        <v>2497</v>
      </c>
      <c r="S2" s="18">
        <f>ABS(O37-O2)*100</f>
        <v>64.743678162174803</v>
      </c>
      <c r="T2" s="10" t="s">
        <v>30</v>
      </c>
      <c r="U2" s="10" t="s">
        <v>31</v>
      </c>
      <c r="V2" s="12">
        <v>13560</v>
      </c>
      <c r="W2" s="10" t="s">
        <v>31</v>
      </c>
      <c r="X2" s="10" t="s">
        <v>2498</v>
      </c>
      <c r="Y2" s="10" t="s">
        <v>33</v>
      </c>
      <c r="Z2" s="10">
        <v>49</v>
      </c>
    </row>
    <row r="3" spans="1:26" x14ac:dyDescent="0.3">
      <c r="A3" s="55" t="s">
        <v>2497</v>
      </c>
      <c r="B3" s="10" t="s">
        <v>2558</v>
      </c>
      <c r="C3" s="10" t="s">
        <v>2559</v>
      </c>
      <c r="D3" s="11">
        <v>45597</v>
      </c>
      <c r="E3" s="12">
        <v>90000</v>
      </c>
      <c r="F3" s="10" t="s">
        <v>69</v>
      </c>
      <c r="G3" s="10" t="s">
        <v>28</v>
      </c>
      <c r="H3" s="12">
        <v>90000</v>
      </c>
      <c r="I3" s="12">
        <v>61500</v>
      </c>
      <c r="J3" s="13">
        <f t="shared" si="0"/>
        <v>68.333333333333329</v>
      </c>
      <c r="K3" s="12">
        <v>139035</v>
      </c>
      <c r="L3" s="12">
        <v>13720</v>
      </c>
      <c r="M3" s="12">
        <f t="shared" si="1"/>
        <v>76280</v>
      </c>
      <c r="N3" s="12">
        <v>83543</v>
      </c>
      <c r="O3" s="14">
        <f t="shared" si="2"/>
        <v>0.91306273416085126</v>
      </c>
      <c r="P3" s="15">
        <v>1034</v>
      </c>
      <c r="Q3" s="16">
        <f t="shared" si="3"/>
        <v>73.771760154738871</v>
      </c>
      <c r="R3" s="17" t="s">
        <v>2497</v>
      </c>
      <c r="S3" s="18">
        <f>ABS(O10-O3)*100</f>
        <v>51.381339985918629</v>
      </c>
      <c r="T3" s="10" t="s">
        <v>30</v>
      </c>
      <c r="U3" s="10" t="s">
        <v>31</v>
      </c>
      <c r="V3" s="12">
        <v>13720</v>
      </c>
      <c r="W3" s="10" t="s">
        <v>31</v>
      </c>
      <c r="X3" s="10" t="s">
        <v>2498</v>
      </c>
      <c r="Y3" s="10" t="s">
        <v>33</v>
      </c>
      <c r="Z3" s="10">
        <v>49</v>
      </c>
    </row>
    <row r="4" spans="1:26" x14ac:dyDescent="0.3">
      <c r="A4" s="55" t="s">
        <v>2497</v>
      </c>
      <c r="B4" s="10" t="s">
        <v>2533</v>
      </c>
      <c r="C4" s="10" t="s">
        <v>2534</v>
      </c>
      <c r="D4" s="11">
        <v>45128</v>
      </c>
      <c r="E4" s="12">
        <v>125000</v>
      </c>
      <c r="F4" s="10" t="s">
        <v>27</v>
      </c>
      <c r="G4" s="10" t="s">
        <v>28</v>
      </c>
      <c r="H4" s="12">
        <v>125000</v>
      </c>
      <c r="I4" s="12">
        <v>58600</v>
      </c>
      <c r="J4" s="13">
        <f t="shared" si="0"/>
        <v>46.88</v>
      </c>
      <c r="K4" s="12">
        <v>162465</v>
      </c>
      <c r="L4" s="12">
        <v>17358</v>
      </c>
      <c r="M4" s="12">
        <f t="shared" si="1"/>
        <v>107642</v>
      </c>
      <c r="N4" s="12">
        <v>96738</v>
      </c>
      <c r="O4" s="14">
        <f t="shared" si="2"/>
        <v>1.1127168227583784</v>
      </c>
      <c r="P4" s="15">
        <v>1193</v>
      </c>
      <c r="Q4" s="16">
        <f t="shared" si="3"/>
        <v>90.227996647108128</v>
      </c>
      <c r="R4" s="17" t="s">
        <v>2497</v>
      </c>
      <c r="S4" s="18">
        <f>ABS(O23-O4)*100</f>
        <v>50.457976577190621</v>
      </c>
      <c r="T4" s="10" t="s">
        <v>30</v>
      </c>
      <c r="U4" s="10" t="s">
        <v>36</v>
      </c>
      <c r="V4" s="12">
        <v>13807</v>
      </c>
      <c r="W4" s="10" t="s">
        <v>31</v>
      </c>
      <c r="X4" s="10" t="s">
        <v>2498</v>
      </c>
      <c r="Y4" s="10" t="s">
        <v>33</v>
      </c>
      <c r="Z4" s="10">
        <v>48</v>
      </c>
    </row>
    <row r="5" spans="1:26" x14ac:dyDescent="0.3">
      <c r="A5" s="55" t="s">
        <v>2497</v>
      </c>
      <c r="B5" s="10" t="s">
        <v>2509</v>
      </c>
      <c r="C5" s="10" t="s">
        <v>2510</v>
      </c>
      <c r="D5" s="11">
        <v>45379</v>
      </c>
      <c r="E5" s="12">
        <v>130000</v>
      </c>
      <c r="F5" s="10" t="s">
        <v>69</v>
      </c>
      <c r="G5" s="10" t="s">
        <v>28</v>
      </c>
      <c r="H5" s="12">
        <v>130000</v>
      </c>
      <c r="I5" s="12">
        <v>60400</v>
      </c>
      <c r="J5" s="13">
        <f t="shared" si="0"/>
        <v>46.46153846153846</v>
      </c>
      <c r="K5" s="12">
        <v>162710</v>
      </c>
      <c r="L5" s="12">
        <v>15983</v>
      </c>
      <c r="M5" s="12">
        <f t="shared" si="1"/>
        <v>114017</v>
      </c>
      <c r="N5" s="12">
        <v>97818</v>
      </c>
      <c r="O5" s="14">
        <f t="shared" si="2"/>
        <v>1.165603467664438</v>
      </c>
      <c r="P5" s="15">
        <v>1193</v>
      </c>
      <c r="Q5" s="16">
        <f t="shared" si="3"/>
        <v>95.571668063704948</v>
      </c>
      <c r="R5" s="17" t="s">
        <v>2497</v>
      </c>
      <c r="S5" s="18" t="e">
        <f>ABS(#REF!-O5)*100</f>
        <v>#REF!</v>
      </c>
      <c r="T5" s="10" t="s">
        <v>30</v>
      </c>
      <c r="U5" s="10" t="s">
        <v>36</v>
      </c>
      <c r="V5" s="12">
        <v>15983</v>
      </c>
      <c r="W5" s="10" t="s">
        <v>31</v>
      </c>
      <c r="X5" s="10" t="s">
        <v>2498</v>
      </c>
      <c r="Y5" s="10" t="s">
        <v>33</v>
      </c>
      <c r="Z5" s="10">
        <v>49</v>
      </c>
    </row>
    <row r="6" spans="1:26" x14ac:dyDescent="0.3">
      <c r="A6" s="55" t="s">
        <v>2497</v>
      </c>
      <c r="B6" s="10" t="s">
        <v>2523</v>
      </c>
      <c r="C6" s="10" t="s">
        <v>2524</v>
      </c>
      <c r="D6" s="11">
        <v>45037</v>
      </c>
      <c r="E6" s="12">
        <v>125000</v>
      </c>
      <c r="F6" s="10" t="s">
        <v>27</v>
      </c>
      <c r="G6" s="10" t="s">
        <v>28</v>
      </c>
      <c r="H6" s="12">
        <v>125000</v>
      </c>
      <c r="I6" s="12">
        <v>53400</v>
      </c>
      <c r="J6" s="13">
        <f t="shared" si="0"/>
        <v>42.72</v>
      </c>
      <c r="K6" s="12">
        <v>148242</v>
      </c>
      <c r="L6" s="12">
        <v>13968</v>
      </c>
      <c r="M6" s="12">
        <f t="shared" si="1"/>
        <v>111032</v>
      </c>
      <c r="N6" s="12">
        <v>89516</v>
      </c>
      <c r="O6" s="14">
        <f t="shared" si="2"/>
        <v>1.2403592653827249</v>
      </c>
      <c r="P6" s="15">
        <v>1054</v>
      </c>
      <c r="Q6" s="16">
        <f t="shared" si="3"/>
        <v>105.34345351043643</v>
      </c>
      <c r="R6" s="17" t="s">
        <v>2497</v>
      </c>
      <c r="S6" s="18">
        <f>ABS(O30-O6)*100</f>
        <v>44.094757878169766</v>
      </c>
      <c r="T6" s="10" t="s">
        <v>30</v>
      </c>
      <c r="U6" s="10" t="s">
        <v>36</v>
      </c>
      <c r="V6" s="12">
        <v>13560</v>
      </c>
      <c r="W6" s="10" t="s">
        <v>31</v>
      </c>
      <c r="X6" s="10" t="s">
        <v>2498</v>
      </c>
      <c r="Y6" s="10" t="s">
        <v>33</v>
      </c>
      <c r="Z6" s="10">
        <v>48</v>
      </c>
    </row>
    <row r="7" spans="1:26" x14ac:dyDescent="0.3">
      <c r="A7" s="56" t="s">
        <v>2497</v>
      </c>
      <c r="B7" s="19" t="s">
        <v>2495</v>
      </c>
      <c r="C7" s="19" t="s">
        <v>2496</v>
      </c>
      <c r="D7" s="20">
        <v>45090</v>
      </c>
      <c r="E7" s="21">
        <v>128000</v>
      </c>
      <c r="F7" s="19" t="s">
        <v>27</v>
      </c>
      <c r="G7" s="19" t="s">
        <v>28</v>
      </c>
      <c r="H7" s="21">
        <v>128000</v>
      </c>
      <c r="I7" s="21">
        <v>52900</v>
      </c>
      <c r="J7" s="22">
        <f t="shared" si="0"/>
        <v>41.328125</v>
      </c>
      <c r="K7" s="21">
        <v>143973</v>
      </c>
      <c r="L7" s="21">
        <v>13560</v>
      </c>
      <c r="M7" s="21">
        <f t="shared" si="1"/>
        <v>114440</v>
      </c>
      <c r="N7" s="21">
        <v>86942</v>
      </c>
      <c r="O7" s="23">
        <f t="shared" si="2"/>
        <v>1.3162798187297278</v>
      </c>
      <c r="P7" s="24">
        <v>1193</v>
      </c>
      <c r="Q7" s="25">
        <f t="shared" si="3"/>
        <v>95.92623637887678</v>
      </c>
      <c r="R7" s="26" t="s">
        <v>2497</v>
      </c>
      <c r="S7" s="27">
        <f>ABS(O44-O7)*100</f>
        <v>85.224365126433057</v>
      </c>
      <c r="T7" s="19" t="s">
        <v>30</v>
      </c>
      <c r="U7" s="19" t="s">
        <v>36</v>
      </c>
      <c r="V7" s="21">
        <v>13560</v>
      </c>
      <c r="W7" s="19" t="s">
        <v>31</v>
      </c>
      <c r="X7" s="19" t="s">
        <v>2498</v>
      </c>
      <c r="Y7" s="19" t="s">
        <v>33</v>
      </c>
      <c r="Z7" s="19">
        <v>49</v>
      </c>
    </row>
    <row r="8" spans="1:26" x14ac:dyDescent="0.3">
      <c r="A8" s="55" t="s">
        <v>2497</v>
      </c>
      <c r="B8" s="10" t="s">
        <v>2539</v>
      </c>
      <c r="C8" s="10" t="s">
        <v>2540</v>
      </c>
      <c r="D8" s="11">
        <v>45716</v>
      </c>
      <c r="E8" s="12">
        <v>160000</v>
      </c>
      <c r="F8" s="10" t="s">
        <v>27</v>
      </c>
      <c r="G8" s="10" t="s">
        <v>28</v>
      </c>
      <c r="H8" s="12">
        <v>160000</v>
      </c>
      <c r="I8" s="12">
        <v>76300</v>
      </c>
      <c r="J8" s="13">
        <f t="shared" si="0"/>
        <v>47.6875</v>
      </c>
      <c r="K8" s="12">
        <v>172728</v>
      </c>
      <c r="L8" s="12">
        <v>23980</v>
      </c>
      <c r="M8" s="12">
        <f t="shared" si="1"/>
        <v>136020</v>
      </c>
      <c r="N8" s="12">
        <v>99165</v>
      </c>
      <c r="O8" s="14">
        <f t="shared" si="2"/>
        <v>1.3716533050975646</v>
      </c>
      <c r="P8" s="15">
        <v>1193</v>
      </c>
      <c r="Q8" s="16">
        <f t="shared" si="3"/>
        <v>114.01508801341157</v>
      </c>
      <c r="R8" s="17" t="s">
        <v>2497</v>
      </c>
      <c r="S8" s="18">
        <f>ABS(O24-O8)*100</f>
        <v>26.285797177206803</v>
      </c>
      <c r="T8" s="10" t="s">
        <v>30</v>
      </c>
      <c r="U8" s="10" t="s">
        <v>31</v>
      </c>
      <c r="V8" s="12">
        <v>23980</v>
      </c>
      <c r="W8" s="10" t="s">
        <v>31</v>
      </c>
      <c r="X8" s="10" t="s">
        <v>2498</v>
      </c>
      <c r="Y8" s="10" t="s">
        <v>33</v>
      </c>
      <c r="Z8" s="10">
        <v>49</v>
      </c>
    </row>
    <row r="9" spans="1:26" x14ac:dyDescent="0.3">
      <c r="A9" s="56" t="s">
        <v>2497</v>
      </c>
      <c r="B9" s="19" t="s">
        <v>2505</v>
      </c>
      <c r="C9" s="19" t="s">
        <v>2506</v>
      </c>
      <c r="D9" s="20">
        <v>45545</v>
      </c>
      <c r="E9" s="21">
        <v>139000</v>
      </c>
      <c r="F9" s="19" t="s">
        <v>69</v>
      </c>
      <c r="G9" s="19" t="s">
        <v>28</v>
      </c>
      <c r="H9" s="21">
        <v>139000</v>
      </c>
      <c r="I9" s="21">
        <v>64200</v>
      </c>
      <c r="J9" s="22">
        <f t="shared" si="0"/>
        <v>46.187050359712231</v>
      </c>
      <c r="K9" s="21">
        <v>146613</v>
      </c>
      <c r="L9" s="21">
        <v>17079</v>
      </c>
      <c r="M9" s="21">
        <f t="shared" si="1"/>
        <v>121921</v>
      </c>
      <c r="N9" s="21">
        <v>86356</v>
      </c>
      <c r="O9" s="23">
        <f t="shared" si="2"/>
        <v>1.4118416786326371</v>
      </c>
      <c r="P9" s="24">
        <v>1193</v>
      </c>
      <c r="Q9" s="25">
        <f t="shared" si="3"/>
        <v>102.19698239731768</v>
      </c>
      <c r="R9" s="26" t="s">
        <v>2497</v>
      </c>
      <c r="S9" s="27">
        <f>ABS(O41-O9)*100</f>
        <v>141.18416786326372</v>
      </c>
      <c r="T9" s="19" t="s">
        <v>30</v>
      </c>
      <c r="U9" s="19" t="s">
        <v>31</v>
      </c>
      <c r="V9" s="21">
        <v>17079</v>
      </c>
      <c r="W9" s="19" t="s">
        <v>31</v>
      </c>
      <c r="X9" s="19" t="s">
        <v>2498</v>
      </c>
      <c r="Y9" s="19" t="s">
        <v>33</v>
      </c>
      <c r="Z9" s="19">
        <v>49</v>
      </c>
    </row>
    <row r="10" spans="1:26" x14ac:dyDescent="0.3">
      <c r="A10" s="55" t="s">
        <v>2497</v>
      </c>
      <c r="B10" s="10" t="s">
        <v>2525</v>
      </c>
      <c r="C10" s="10" t="s">
        <v>2526</v>
      </c>
      <c r="D10" s="11">
        <v>45309</v>
      </c>
      <c r="E10" s="12">
        <v>140000</v>
      </c>
      <c r="F10" s="10" t="s">
        <v>27</v>
      </c>
      <c r="G10" s="10" t="s">
        <v>28</v>
      </c>
      <c r="H10" s="12">
        <v>140000</v>
      </c>
      <c r="I10" s="12">
        <v>53700</v>
      </c>
      <c r="J10" s="13">
        <f t="shared" si="0"/>
        <v>38.357142857142854</v>
      </c>
      <c r="K10" s="12">
        <v>146489</v>
      </c>
      <c r="L10" s="12">
        <v>13389</v>
      </c>
      <c r="M10" s="12">
        <f t="shared" si="1"/>
        <v>126611</v>
      </c>
      <c r="N10" s="12">
        <v>88733</v>
      </c>
      <c r="O10" s="14">
        <f t="shared" si="2"/>
        <v>1.4268761340200375</v>
      </c>
      <c r="P10" s="15">
        <v>1193</v>
      </c>
      <c r="Q10" s="16">
        <f t="shared" si="3"/>
        <v>106.12824811399832</v>
      </c>
      <c r="R10" s="17" t="s">
        <v>2497</v>
      </c>
      <c r="S10" s="18">
        <f>ABS(O33-O10)*100</f>
        <v>33.912960207444989</v>
      </c>
      <c r="T10" s="10" t="s">
        <v>30</v>
      </c>
      <c r="U10" s="10" t="s">
        <v>36</v>
      </c>
      <c r="V10" s="12">
        <v>13389</v>
      </c>
      <c r="W10" s="10" t="s">
        <v>31</v>
      </c>
      <c r="X10" s="10" t="s">
        <v>2498</v>
      </c>
      <c r="Y10" s="10" t="s">
        <v>33</v>
      </c>
      <c r="Z10" s="10">
        <v>50</v>
      </c>
    </row>
    <row r="11" spans="1:26" x14ac:dyDescent="0.3">
      <c r="A11" s="55" t="s">
        <v>2497</v>
      </c>
      <c r="B11" s="10" t="s">
        <v>2666</v>
      </c>
      <c r="C11" s="10" t="s">
        <v>2667</v>
      </c>
      <c r="D11" s="11">
        <v>45380</v>
      </c>
      <c r="E11" s="12">
        <v>176000</v>
      </c>
      <c r="F11" s="10" t="s">
        <v>27</v>
      </c>
      <c r="G11" s="10" t="s">
        <v>28</v>
      </c>
      <c r="H11" s="12">
        <v>176000</v>
      </c>
      <c r="I11" s="12">
        <v>68900</v>
      </c>
      <c r="J11" s="13">
        <f t="shared" si="0"/>
        <v>39.147727272727273</v>
      </c>
      <c r="K11" s="12">
        <v>182958</v>
      </c>
      <c r="L11" s="12">
        <v>15513</v>
      </c>
      <c r="M11" s="12">
        <f t="shared" si="1"/>
        <v>160487</v>
      </c>
      <c r="N11" s="12">
        <v>111630</v>
      </c>
      <c r="O11" s="14">
        <f t="shared" si="2"/>
        <v>1.4376690853713159</v>
      </c>
      <c r="P11" s="15">
        <v>991</v>
      </c>
      <c r="Q11" s="16">
        <f t="shared" si="3"/>
        <v>161.94450050454085</v>
      </c>
      <c r="R11" s="17" t="s">
        <v>2497</v>
      </c>
      <c r="S11" s="18">
        <f>ABS(O15-O11)*100</f>
        <v>6.8825765324745714</v>
      </c>
      <c r="T11" s="10" t="s">
        <v>30</v>
      </c>
      <c r="U11" s="10" t="s">
        <v>36</v>
      </c>
      <c r="V11" s="12">
        <v>13546</v>
      </c>
      <c r="W11" s="10" t="s">
        <v>31</v>
      </c>
      <c r="X11" s="10" t="s">
        <v>2668</v>
      </c>
      <c r="Y11" s="10" t="s">
        <v>33</v>
      </c>
      <c r="Z11" s="10">
        <v>56</v>
      </c>
    </row>
    <row r="12" spans="1:26" x14ac:dyDescent="0.3">
      <c r="A12" s="56" t="s">
        <v>2497</v>
      </c>
      <c r="B12" s="19" t="s">
        <v>2537</v>
      </c>
      <c r="C12" s="19" t="s">
        <v>2538</v>
      </c>
      <c r="D12" s="20">
        <v>45569</v>
      </c>
      <c r="E12" s="21">
        <v>165000</v>
      </c>
      <c r="F12" s="19" t="s">
        <v>27</v>
      </c>
      <c r="G12" s="19" t="s">
        <v>28</v>
      </c>
      <c r="H12" s="21">
        <v>165000</v>
      </c>
      <c r="I12" s="21">
        <v>75700</v>
      </c>
      <c r="J12" s="22">
        <f t="shared" si="0"/>
        <v>45.878787878787882</v>
      </c>
      <c r="K12" s="21">
        <v>170804</v>
      </c>
      <c r="L12" s="21">
        <v>19910</v>
      </c>
      <c r="M12" s="21">
        <f t="shared" si="1"/>
        <v>145090</v>
      </c>
      <c r="N12" s="21">
        <v>100596</v>
      </c>
      <c r="O12" s="23">
        <f t="shared" si="2"/>
        <v>1.442303868941111</v>
      </c>
      <c r="P12" s="24">
        <v>1193</v>
      </c>
      <c r="Q12" s="25">
        <f t="shared" si="3"/>
        <v>121.61777032690696</v>
      </c>
      <c r="R12" s="26" t="s">
        <v>2497</v>
      </c>
      <c r="S12" s="27">
        <f>ABS(O29-O12)*100</f>
        <v>23.109388259702811</v>
      </c>
      <c r="T12" s="19" t="s">
        <v>30</v>
      </c>
      <c r="U12" s="19" t="s">
        <v>36</v>
      </c>
      <c r="V12" s="21">
        <v>18045</v>
      </c>
      <c r="W12" s="19" t="s">
        <v>31</v>
      </c>
      <c r="X12" s="19" t="s">
        <v>2498</v>
      </c>
      <c r="Y12" s="19" t="s">
        <v>33</v>
      </c>
      <c r="Z12" s="19">
        <v>49</v>
      </c>
    </row>
    <row r="13" spans="1:26" x14ac:dyDescent="0.3">
      <c r="A13" s="56" t="s">
        <v>2497</v>
      </c>
      <c r="B13" s="19" t="s">
        <v>2499</v>
      </c>
      <c r="C13" s="19" t="s">
        <v>2500</v>
      </c>
      <c r="D13" s="20">
        <v>45709</v>
      </c>
      <c r="E13" s="21">
        <v>139000</v>
      </c>
      <c r="F13" s="19" t="s">
        <v>27</v>
      </c>
      <c r="G13" s="19" t="s">
        <v>28</v>
      </c>
      <c r="H13" s="21">
        <v>139000</v>
      </c>
      <c r="I13" s="21">
        <v>62700</v>
      </c>
      <c r="J13" s="22">
        <f t="shared" si="0"/>
        <v>45.10791366906475</v>
      </c>
      <c r="K13" s="21">
        <v>143094</v>
      </c>
      <c r="L13" s="21">
        <v>13560</v>
      </c>
      <c r="M13" s="21">
        <f t="shared" si="1"/>
        <v>125440</v>
      </c>
      <c r="N13" s="21">
        <v>86356</v>
      </c>
      <c r="O13" s="23">
        <f t="shared" si="2"/>
        <v>1.4525915975728381</v>
      </c>
      <c r="P13" s="24">
        <v>1193</v>
      </c>
      <c r="Q13" s="25">
        <f t="shared" si="3"/>
        <v>105.14668901927912</v>
      </c>
      <c r="R13" s="26" t="s">
        <v>2497</v>
      </c>
      <c r="S13" s="27">
        <f>ABS(O49-O13)*100</f>
        <v>145.25915975728381</v>
      </c>
      <c r="T13" s="19" t="s">
        <v>30</v>
      </c>
      <c r="U13" s="19" t="s">
        <v>31</v>
      </c>
      <c r="V13" s="21">
        <v>13560</v>
      </c>
      <c r="W13" s="19" t="s">
        <v>31</v>
      </c>
      <c r="X13" s="19" t="s">
        <v>2498</v>
      </c>
      <c r="Y13" s="19" t="s">
        <v>33</v>
      </c>
      <c r="Z13" s="19">
        <v>49</v>
      </c>
    </row>
    <row r="14" spans="1:26" x14ac:dyDescent="0.3">
      <c r="A14" s="55" t="s">
        <v>2497</v>
      </c>
      <c r="B14" s="10" t="s">
        <v>2517</v>
      </c>
      <c r="C14" s="10" t="s">
        <v>2518</v>
      </c>
      <c r="D14" s="11">
        <v>45023</v>
      </c>
      <c r="E14" s="12">
        <v>144000</v>
      </c>
      <c r="F14" s="10" t="s">
        <v>27</v>
      </c>
      <c r="G14" s="10" t="s">
        <v>28</v>
      </c>
      <c r="H14" s="12">
        <v>144000</v>
      </c>
      <c r="I14" s="12">
        <v>53500</v>
      </c>
      <c r="J14" s="13">
        <f t="shared" si="0"/>
        <v>37.152777777777779</v>
      </c>
      <c r="K14" s="12">
        <v>145456</v>
      </c>
      <c r="L14" s="12">
        <v>14032</v>
      </c>
      <c r="M14" s="12">
        <f t="shared" si="1"/>
        <v>129968</v>
      </c>
      <c r="N14" s="12">
        <v>87616</v>
      </c>
      <c r="O14" s="14">
        <f t="shared" si="2"/>
        <v>1.4833820306793279</v>
      </c>
      <c r="P14" s="15">
        <v>1193</v>
      </c>
      <c r="Q14" s="16">
        <f t="shared" si="3"/>
        <v>108.94216261525565</v>
      </c>
      <c r="R14" s="17" t="s">
        <v>2497</v>
      </c>
      <c r="S14" s="18">
        <f>ABS(O40-O14)*100</f>
        <v>148.3382030679328</v>
      </c>
      <c r="T14" s="10" t="s">
        <v>30</v>
      </c>
      <c r="U14" s="10" t="s">
        <v>36</v>
      </c>
      <c r="V14" s="12">
        <v>14032</v>
      </c>
      <c r="W14" s="10" t="s">
        <v>31</v>
      </c>
      <c r="X14" s="10" t="s">
        <v>2498</v>
      </c>
      <c r="Y14" s="10" t="s">
        <v>33</v>
      </c>
      <c r="Z14" s="10">
        <v>49</v>
      </c>
    </row>
    <row r="15" spans="1:26" x14ac:dyDescent="0.3">
      <c r="A15" s="56" t="s">
        <v>2497</v>
      </c>
      <c r="B15" s="19" t="s">
        <v>2513</v>
      </c>
      <c r="C15" s="19" t="s">
        <v>2514</v>
      </c>
      <c r="D15" s="20">
        <v>45513</v>
      </c>
      <c r="E15" s="21">
        <v>130000</v>
      </c>
      <c r="F15" s="19" t="s">
        <v>27</v>
      </c>
      <c r="G15" s="19" t="s">
        <v>28</v>
      </c>
      <c r="H15" s="21">
        <v>130000</v>
      </c>
      <c r="I15" s="21">
        <v>56900</v>
      </c>
      <c r="J15" s="22">
        <f t="shared" si="0"/>
        <v>43.769230769230774</v>
      </c>
      <c r="K15" s="21">
        <v>129498</v>
      </c>
      <c r="L15" s="21">
        <v>13560</v>
      </c>
      <c r="M15" s="21">
        <f t="shared" si="1"/>
        <v>116440</v>
      </c>
      <c r="N15" s="21">
        <v>77292</v>
      </c>
      <c r="O15" s="23">
        <f t="shared" si="2"/>
        <v>1.5064948506960616</v>
      </c>
      <c r="P15" s="24">
        <v>1054</v>
      </c>
      <c r="Q15" s="25">
        <f t="shared" si="3"/>
        <v>110.47438330170777</v>
      </c>
      <c r="R15" s="26" t="s">
        <v>2497</v>
      </c>
      <c r="S15" s="27">
        <f>ABS(O43-O15)*100</f>
        <v>95.044773779746933</v>
      </c>
      <c r="T15" s="19" t="s">
        <v>30</v>
      </c>
      <c r="U15" s="19" t="s">
        <v>36</v>
      </c>
      <c r="V15" s="21">
        <v>13560</v>
      </c>
      <c r="W15" s="19" t="s">
        <v>31</v>
      </c>
      <c r="X15" s="19" t="s">
        <v>2498</v>
      </c>
      <c r="Y15" s="19" t="s">
        <v>33</v>
      </c>
      <c r="Z15" s="19">
        <v>48</v>
      </c>
    </row>
    <row r="16" spans="1:26" x14ac:dyDescent="0.3">
      <c r="A16" s="56" t="s">
        <v>2497</v>
      </c>
      <c r="B16" s="19" t="s">
        <v>2511</v>
      </c>
      <c r="C16" s="19" t="s">
        <v>2512</v>
      </c>
      <c r="D16" s="20">
        <v>45397</v>
      </c>
      <c r="E16" s="21">
        <v>143900</v>
      </c>
      <c r="F16" s="19" t="s">
        <v>27</v>
      </c>
      <c r="G16" s="19" t="s">
        <v>28</v>
      </c>
      <c r="H16" s="21">
        <v>143900</v>
      </c>
      <c r="I16" s="21">
        <v>62800</v>
      </c>
      <c r="J16" s="22">
        <f t="shared" si="0"/>
        <v>43.641417651146632</v>
      </c>
      <c r="K16" s="21">
        <v>141569</v>
      </c>
      <c r="L16" s="21">
        <v>13725</v>
      </c>
      <c r="M16" s="21">
        <f t="shared" si="1"/>
        <v>130175</v>
      </c>
      <c r="N16" s="21">
        <v>85229</v>
      </c>
      <c r="O16" s="23">
        <f t="shared" si="2"/>
        <v>1.5273557122575649</v>
      </c>
      <c r="P16" s="24">
        <v>1054</v>
      </c>
      <c r="Q16" s="25">
        <f t="shared" si="3"/>
        <v>123.50569259962049</v>
      </c>
      <c r="R16" s="26" t="s">
        <v>2497</v>
      </c>
      <c r="S16" s="27">
        <f>ABS(O45-O16)*100</f>
        <v>152.7355712257565</v>
      </c>
      <c r="T16" s="19" t="s">
        <v>30</v>
      </c>
      <c r="U16" s="19" t="s">
        <v>36</v>
      </c>
      <c r="V16" s="21">
        <v>13560</v>
      </c>
      <c r="W16" s="19" t="s">
        <v>31</v>
      </c>
      <c r="X16" s="19" t="s">
        <v>2498</v>
      </c>
      <c r="Y16" s="19" t="s">
        <v>33</v>
      </c>
      <c r="Z16" s="19">
        <v>48</v>
      </c>
    </row>
    <row r="17" spans="1:26" x14ac:dyDescent="0.3">
      <c r="A17" s="56" t="s">
        <v>2497</v>
      </c>
      <c r="B17" s="19" t="s">
        <v>2543</v>
      </c>
      <c r="C17" s="19" t="s">
        <v>2544</v>
      </c>
      <c r="D17" s="20">
        <v>45244</v>
      </c>
      <c r="E17" s="21">
        <v>165000</v>
      </c>
      <c r="F17" s="19" t="s">
        <v>27</v>
      </c>
      <c r="G17" s="19" t="s">
        <v>28</v>
      </c>
      <c r="H17" s="21">
        <v>165000</v>
      </c>
      <c r="I17" s="21">
        <v>59200</v>
      </c>
      <c r="J17" s="22">
        <f t="shared" si="0"/>
        <v>35.878787878787875</v>
      </c>
      <c r="K17" s="21">
        <v>159956</v>
      </c>
      <c r="L17" s="21">
        <v>14303</v>
      </c>
      <c r="M17" s="21">
        <f t="shared" si="1"/>
        <v>150697</v>
      </c>
      <c r="N17" s="21">
        <v>97102</v>
      </c>
      <c r="O17" s="23">
        <f t="shared" si="2"/>
        <v>1.5519453770262199</v>
      </c>
      <c r="P17" s="24">
        <v>1193</v>
      </c>
      <c r="Q17" s="25">
        <f t="shared" si="3"/>
        <v>126.31768650461022</v>
      </c>
      <c r="R17" s="26" t="s">
        <v>2497</v>
      </c>
      <c r="S17" s="27">
        <f>ABS(O31-O17)*100</f>
        <v>16.385090352511099</v>
      </c>
      <c r="T17" s="19" t="s">
        <v>30</v>
      </c>
      <c r="U17" s="19" t="s">
        <v>36</v>
      </c>
      <c r="V17" s="21">
        <v>14303</v>
      </c>
      <c r="W17" s="19" t="s">
        <v>31</v>
      </c>
      <c r="X17" s="19" t="s">
        <v>2498</v>
      </c>
      <c r="Y17" s="19" t="s">
        <v>33</v>
      </c>
      <c r="Z17" s="19">
        <v>49</v>
      </c>
    </row>
    <row r="18" spans="1:26" x14ac:dyDescent="0.3">
      <c r="A18" s="56" t="s">
        <v>2497</v>
      </c>
      <c r="B18" s="19" t="s">
        <v>2545</v>
      </c>
      <c r="C18" s="19" t="s">
        <v>2546</v>
      </c>
      <c r="D18" s="20">
        <v>45204</v>
      </c>
      <c r="E18" s="21">
        <v>165000</v>
      </c>
      <c r="F18" s="19" t="s">
        <v>27</v>
      </c>
      <c r="G18" s="19" t="s">
        <v>28</v>
      </c>
      <c r="H18" s="21">
        <v>165000</v>
      </c>
      <c r="I18" s="21">
        <v>58400</v>
      </c>
      <c r="J18" s="22">
        <f t="shared" si="0"/>
        <v>35.393939393939391</v>
      </c>
      <c r="K18" s="21">
        <v>157774</v>
      </c>
      <c r="L18" s="21">
        <v>14906</v>
      </c>
      <c r="M18" s="21">
        <f t="shared" si="1"/>
        <v>150094</v>
      </c>
      <c r="N18" s="21">
        <v>95245</v>
      </c>
      <c r="O18" s="23">
        <f t="shared" si="2"/>
        <v>1.5758727492256812</v>
      </c>
      <c r="P18" s="24">
        <v>1193</v>
      </c>
      <c r="Q18" s="25">
        <f t="shared" si="3"/>
        <v>125.81223805532271</v>
      </c>
      <c r="R18" s="26" t="s">
        <v>2497</v>
      </c>
      <c r="S18" s="27">
        <f>ABS(O31-O18)*100</f>
        <v>13.992353132564972</v>
      </c>
      <c r="T18" s="19" t="s">
        <v>30</v>
      </c>
      <c r="U18" s="19" t="s">
        <v>36</v>
      </c>
      <c r="V18" s="21">
        <v>14906</v>
      </c>
      <c r="W18" s="19" t="s">
        <v>31</v>
      </c>
      <c r="X18" s="19" t="s">
        <v>2498</v>
      </c>
      <c r="Y18" s="19" t="s">
        <v>33</v>
      </c>
      <c r="Z18" s="19">
        <v>49</v>
      </c>
    </row>
    <row r="19" spans="1:26" x14ac:dyDescent="0.3">
      <c r="A19" s="56" t="s">
        <v>2497</v>
      </c>
      <c r="B19" s="19" t="s">
        <v>2562</v>
      </c>
      <c r="C19" s="19" t="s">
        <v>2563</v>
      </c>
      <c r="D19" s="20">
        <v>45243</v>
      </c>
      <c r="E19" s="21">
        <v>139000</v>
      </c>
      <c r="F19" s="19" t="s">
        <v>27</v>
      </c>
      <c r="G19" s="19" t="s">
        <v>28</v>
      </c>
      <c r="H19" s="21">
        <v>139000</v>
      </c>
      <c r="I19" s="21">
        <v>49300</v>
      </c>
      <c r="J19" s="22">
        <f t="shared" si="0"/>
        <v>35.467625899280577</v>
      </c>
      <c r="K19" s="21">
        <v>133010</v>
      </c>
      <c r="L19" s="21">
        <v>14823</v>
      </c>
      <c r="M19" s="21">
        <f t="shared" si="1"/>
        <v>124177</v>
      </c>
      <c r="N19" s="21">
        <v>78791</v>
      </c>
      <c r="O19" s="23">
        <f t="shared" si="2"/>
        <v>1.5760302572628853</v>
      </c>
      <c r="P19" s="24">
        <v>1034</v>
      </c>
      <c r="Q19" s="25">
        <f t="shared" si="3"/>
        <v>120.09381044487428</v>
      </c>
      <c r="R19" s="26" t="s">
        <v>2497</v>
      </c>
      <c r="S19" s="27">
        <f>ABS(O24-O19)*100</f>
        <v>5.8481019606747342</v>
      </c>
      <c r="T19" s="19" t="s">
        <v>30</v>
      </c>
      <c r="U19" s="19" t="s">
        <v>36</v>
      </c>
      <c r="V19" s="21">
        <v>14823</v>
      </c>
      <c r="W19" s="19" t="s">
        <v>31</v>
      </c>
      <c r="X19" s="19" t="s">
        <v>2498</v>
      </c>
      <c r="Y19" s="19" t="s">
        <v>33</v>
      </c>
      <c r="Z19" s="19">
        <v>49</v>
      </c>
    </row>
    <row r="20" spans="1:26" x14ac:dyDescent="0.3">
      <c r="A20" s="55" t="s">
        <v>2497</v>
      </c>
      <c r="B20" s="10" t="s">
        <v>2515</v>
      </c>
      <c r="C20" s="10" t="s">
        <v>2516</v>
      </c>
      <c r="D20" s="11">
        <v>45490</v>
      </c>
      <c r="E20" s="12">
        <v>135000</v>
      </c>
      <c r="F20" s="10" t="s">
        <v>27</v>
      </c>
      <c r="G20" s="10" t="s">
        <v>28</v>
      </c>
      <c r="H20" s="12">
        <v>135000</v>
      </c>
      <c r="I20" s="12">
        <v>56500</v>
      </c>
      <c r="J20" s="13">
        <f t="shared" si="0"/>
        <v>41.851851851851848</v>
      </c>
      <c r="K20" s="12">
        <v>128615</v>
      </c>
      <c r="L20" s="12">
        <v>13560</v>
      </c>
      <c r="M20" s="12">
        <f t="shared" si="1"/>
        <v>121440</v>
      </c>
      <c r="N20" s="12">
        <v>76703</v>
      </c>
      <c r="O20" s="14">
        <f t="shared" si="2"/>
        <v>1.5832496773268321</v>
      </c>
      <c r="P20" s="15">
        <v>1054</v>
      </c>
      <c r="Q20" s="16">
        <f t="shared" si="3"/>
        <v>115.21821631878558</v>
      </c>
      <c r="R20" s="17" t="s">
        <v>2497</v>
      </c>
      <c r="S20" s="18">
        <f>ABS(O47-O20)*100</f>
        <v>158.32496773268321</v>
      </c>
      <c r="T20" s="10" t="s">
        <v>30</v>
      </c>
      <c r="U20" s="10" t="s">
        <v>36</v>
      </c>
      <c r="V20" s="12">
        <v>13560</v>
      </c>
      <c r="W20" s="10" t="s">
        <v>31</v>
      </c>
      <c r="X20" s="10" t="s">
        <v>2498</v>
      </c>
      <c r="Y20" s="10" t="s">
        <v>33</v>
      </c>
      <c r="Z20" s="10">
        <v>48</v>
      </c>
    </row>
    <row r="21" spans="1:26" x14ac:dyDescent="0.3">
      <c r="A21" s="55" t="s">
        <v>2497</v>
      </c>
      <c r="B21" s="10" t="s">
        <v>2501</v>
      </c>
      <c r="C21" s="10" t="s">
        <v>2502</v>
      </c>
      <c r="D21" s="11">
        <v>45051</v>
      </c>
      <c r="E21" s="12">
        <v>154400</v>
      </c>
      <c r="F21" s="10" t="s">
        <v>27</v>
      </c>
      <c r="G21" s="10" t="s">
        <v>28</v>
      </c>
      <c r="H21" s="12">
        <v>154400</v>
      </c>
      <c r="I21" s="12">
        <v>52800</v>
      </c>
      <c r="J21" s="13">
        <f t="shared" si="0"/>
        <v>34.196891191709845</v>
      </c>
      <c r="K21" s="12">
        <v>146807</v>
      </c>
      <c r="L21" s="12">
        <v>13560</v>
      </c>
      <c r="M21" s="12">
        <f t="shared" si="1"/>
        <v>140840</v>
      </c>
      <c r="N21" s="12">
        <v>88831</v>
      </c>
      <c r="O21" s="14">
        <f t="shared" si="2"/>
        <v>1.5854825455077619</v>
      </c>
      <c r="P21" s="15">
        <v>1193</v>
      </c>
      <c r="Q21" s="16">
        <f t="shared" si="3"/>
        <v>118.05532271584241</v>
      </c>
      <c r="R21" s="17" t="s">
        <v>2497</v>
      </c>
      <c r="S21" s="18">
        <f>ABS(O55-O21)*100</f>
        <v>158.54825455077619</v>
      </c>
      <c r="T21" s="10" t="s">
        <v>30</v>
      </c>
      <c r="U21" s="10" t="s">
        <v>36</v>
      </c>
      <c r="V21" s="12">
        <v>13560</v>
      </c>
      <c r="W21" s="10" t="s">
        <v>31</v>
      </c>
      <c r="X21" s="10" t="s">
        <v>2498</v>
      </c>
      <c r="Y21" s="10" t="s">
        <v>33</v>
      </c>
      <c r="Z21" s="10">
        <v>49</v>
      </c>
    </row>
    <row r="22" spans="1:26" x14ac:dyDescent="0.3">
      <c r="A22" s="56" t="s">
        <v>2497</v>
      </c>
      <c r="B22" s="19" t="s">
        <v>2521</v>
      </c>
      <c r="C22" s="19" t="s">
        <v>2522</v>
      </c>
      <c r="D22" s="20">
        <v>45708</v>
      </c>
      <c r="E22" s="21">
        <v>137000</v>
      </c>
      <c r="F22" s="19" t="s">
        <v>27</v>
      </c>
      <c r="G22" s="19" t="s">
        <v>28</v>
      </c>
      <c r="H22" s="21">
        <v>137000</v>
      </c>
      <c r="I22" s="21">
        <v>57100</v>
      </c>
      <c r="J22" s="22">
        <f t="shared" si="0"/>
        <v>41.678832116788321</v>
      </c>
      <c r="K22" s="21">
        <v>130104</v>
      </c>
      <c r="L22" s="21">
        <v>13560</v>
      </c>
      <c r="M22" s="21">
        <f t="shared" si="1"/>
        <v>123440</v>
      </c>
      <c r="N22" s="21">
        <v>77696</v>
      </c>
      <c r="O22" s="23">
        <f t="shared" si="2"/>
        <v>1.5887561779242174</v>
      </c>
      <c r="P22" s="24">
        <v>1054</v>
      </c>
      <c r="Q22" s="25">
        <f t="shared" si="3"/>
        <v>117.11574952561669</v>
      </c>
      <c r="R22" s="26" t="s">
        <v>2497</v>
      </c>
      <c r="S22" s="27">
        <f>ABS(O46-O22)*100</f>
        <v>158.87561779242174</v>
      </c>
      <c r="T22" s="19" t="s">
        <v>30</v>
      </c>
      <c r="U22" s="19" t="s">
        <v>31</v>
      </c>
      <c r="V22" s="21">
        <v>13560</v>
      </c>
      <c r="W22" s="19" t="s">
        <v>31</v>
      </c>
      <c r="X22" s="19" t="s">
        <v>2498</v>
      </c>
      <c r="Y22" s="19" t="s">
        <v>33</v>
      </c>
      <c r="Z22" s="19">
        <v>49</v>
      </c>
    </row>
    <row r="23" spans="1:26" x14ac:dyDescent="0.3">
      <c r="A23" s="56" t="s">
        <v>2497</v>
      </c>
      <c r="B23" s="19" t="s">
        <v>2527</v>
      </c>
      <c r="C23" s="19" t="s">
        <v>2528</v>
      </c>
      <c r="D23" s="20">
        <v>45278</v>
      </c>
      <c r="E23" s="21">
        <v>154000</v>
      </c>
      <c r="F23" s="19" t="s">
        <v>27</v>
      </c>
      <c r="G23" s="19" t="s">
        <v>28</v>
      </c>
      <c r="H23" s="21">
        <v>154000</v>
      </c>
      <c r="I23" s="21">
        <v>52800</v>
      </c>
      <c r="J23" s="22">
        <f t="shared" si="0"/>
        <v>34.285714285714285</v>
      </c>
      <c r="K23" s="21">
        <v>143802</v>
      </c>
      <c r="L23" s="21">
        <v>13389</v>
      </c>
      <c r="M23" s="21">
        <f t="shared" si="1"/>
        <v>140611</v>
      </c>
      <c r="N23" s="21">
        <v>86942</v>
      </c>
      <c r="O23" s="23">
        <f t="shared" si="2"/>
        <v>1.6172965885302846</v>
      </c>
      <c r="P23" s="24">
        <v>1193</v>
      </c>
      <c r="Q23" s="25">
        <f t="shared" si="3"/>
        <v>117.86336965632859</v>
      </c>
      <c r="R23" s="26" t="s">
        <v>2497</v>
      </c>
      <c r="S23" s="27">
        <f>ABS(O44-O23)*100</f>
        <v>55.122688146377371</v>
      </c>
      <c r="T23" s="19" t="s">
        <v>30</v>
      </c>
      <c r="U23" s="19" t="s">
        <v>36</v>
      </c>
      <c r="V23" s="21">
        <v>13389</v>
      </c>
      <c r="W23" s="19" t="s">
        <v>31</v>
      </c>
      <c r="X23" s="19" t="s">
        <v>2498</v>
      </c>
      <c r="Y23" s="19" t="s">
        <v>33</v>
      </c>
      <c r="Z23" s="19">
        <v>49</v>
      </c>
    </row>
    <row r="24" spans="1:26" x14ac:dyDescent="0.3">
      <c r="A24" s="55" t="s">
        <v>2497</v>
      </c>
      <c r="B24" s="10" t="s">
        <v>2549</v>
      </c>
      <c r="C24" s="10" t="s">
        <v>2550</v>
      </c>
      <c r="D24" s="11">
        <v>45386</v>
      </c>
      <c r="E24" s="12">
        <v>200000</v>
      </c>
      <c r="F24" s="10" t="s">
        <v>27</v>
      </c>
      <c r="G24" s="10" t="s">
        <v>28</v>
      </c>
      <c r="H24" s="12">
        <v>200000</v>
      </c>
      <c r="I24" s="12">
        <v>81900</v>
      </c>
      <c r="J24" s="13">
        <f t="shared" si="0"/>
        <v>40.949999999999996</v>
      </c>
      <c r="K24" s="12">
        <v>184744</v>
      </c>
      <c r="L24" s="12">
        <v>14617</v>
      </c>
      <c r="M24" s="12">
        <f t="shared" si="1"/>
        <v>185383</v>
      </c>
      <c r="N24" s="12">
        <v>113418</v>
      </c>
      <c r="O24" s="14">
        <f t="shared" si="2"/>
        <v>1.6345112768696326</v>
      </c>
      <c r="P24" s="15">
        <v>1599</v>
      </c>
      <c r="Q24" s="16">
        <f t="shared" si="3"/>
        <v>115.93683552220138</v>
      </c>
      <c r="R24" s="17" t="s">
        <v>2497</v>
      </c>
      <c r="S24" s="18">
        <f>ABS(O35-O24)*100</f>
        <v>23.225752280563672</v>
      </c>
      <c r="T24" s="10" t="s">
        <v>30</v>
      </c>
      <c r="U24" s="10" t="s">
        <v>36</v>
      </c>
      <c r="V24" s="12">
        <v>14617</v>
      </c>
      <c r="W24" s="10" t="s">
        <v>31</v>
      </c>
      <c r="X24" s="10" t="s">
        <v>2498</v>
      </c>
      <c r="Y24" s="10" t="s">
        <v>33</v>
      </c>
      <c r="Z24" s="10">
        <v>47</v>
      </c>
    </row>
    <row r="25" spans="1:26" x14ac:dyDescent="0.3">
      <c r="A25" s="56" t="s">
        <v>2497</v>
      </c>
      <c r="B25" s="19" t="s">
        <v>2535</v>
      </c>
      <c r="C25" s="19" t="s">
        <v>2536</v>
      </c>
      <c r="D25" s="20">
        <v>45667</v>
      </c>
      <c r="E25" s="21">
        <v>170500</v>
      </c>
      <c r="F25" s="19" t="s">
        <v>27</v>
      </c>
      <c r="G25" s="19" t="s">
        <v>28</v>
      </c>
      <c r="H25" s="21">
        <v>170500</v>
      </c>
      <c r="I25" s="21">
        <v>69700</v>
      </c>
      <c r="J25" s="22">
        <f t="shared" si="0"/>
        <v>40.879765395894431</v>
      </c>
      <c r="K25" s="21">
        <v>157773</v>
      </c>
      <c r="L25" s="21">
        <v>16882</v>
      </c>
      <c r="M25" s="21">
        <f t="shared" si="1"/>
        <v>153618</v>
      </c>
      <c r="N25" s="21">
        <v>93927</v>
      </c>
      <c r="O25" s="23">
        <f t="shared" si="2"/>
        <v>1.6355041681305695</v>
      </c>
      <c r="P25" s="24">
        <v>1193</v>
      </c>
      <c r="Q25" s="25">
        <f t="shared" si="3"/>
        <v>128.76613579212071</v>
      </c>
      <c r="R25" s="26" t="s">
        <v>2497</v>
      </c>
      <c r="S25" s="27">
        <f>ABS(O42-O25)*100</f>
        <v>163.55041681305696</v>
      </c>
      <c r="T25" s="19" t="s">
        <v>30</v>
      </c>
      <c r="U25" s="19" t="s">
        <v>31</v>
      </c>
      <c r="V25" s="21">
        <v>16882</v>
      </c>
      <c r="W25" s="19" t="s">
        <v>31</v>
      </c>
      <c r="X25" s="19" t="s">
        <v>2498</v>
      </c>
      <c r="Y25" s="19" t="s">
        <v>33</v>
      </c>
      <c r="Z25" s="19">
        <v>48</v>
      </c>
    </row>
    <row r="26" spans="1:26" x14ac:dyDescent="0.3">
      <c r="A26" s="56" t="s">
        <v>2497</v>
      </c>
      <c r="B26" s="19" t="s">
        <v>2669</v>
      </c>
      <c r="C26" s="19" t="s">
        <v>2670</v>
      </c>
      <c r="D26" s="20">
        <v>45196</v>
      </c>
      <c r="E26" s="21">
        <v>200000</v>
      </c>
      <c r="F26" s="19" t="s">
        <v>27</v>
      </c>
      <c r="G26" s="19" t="s">
        <v>28</v>
      </c>
      <c r="H26" s="21">
        <v>200000</v>
      </c>
      <c r="I26" s="21">
        <v>70700</v>
      </c>
      <c r="J26" s="22">
        <f t="shared" si="0"/>
        <v>35.35</v>
      </c>
      <c r="K26" s="21">
        <v>184312</v>
      </c>
      <c r="L26" s="21">
        <v>17461</v>
      </c>
      <c r="M26" s="21">
        <f t="shared" si="1"/>
        <v>182539</v>
      </c>
      <c r="N26" s="21">
        <v>111234</v>
      </c>
      <c r="O26" s="23">
        <f t="shared" si="2"/>
        <v>1.6410360141683298</v>
      </c>
      <c r="P26" s="24">
        <v>1119</v>
      </c>
      <c r="Q26" s="25">
        <f t="shared" si="3"/>
        <v>163.12689901697945</v>
      </c>
      <c r="R26" s="26" t="s">
        <v>2497</v>
      </c>
      <c r="S26" s="27">
        <f>ABS(O29-O26)*100</f>
        <v>3.2361737369809296</v>
      </c>
      <c r="T26" s="19" t="s">
        <v>30</v>
      </c>
      <c r="U26" s="19" t="s">
        <v>36</v>
      </c>
      <c r="V26" s="21">
        <v>14218</v>
      </c>
      <c r="W26" s="19" t="s">
        <v>31</v>
      </c>
      <c r="X26" s="19" t="s">
        <v>2668</v>
      </c>
      <c r="Y26" s="19" t="s">
        <v>33</v>
      </c>
      <c r="Z26" s="19">
        <v>55</v>
      </c>
    </row>
    <row r="27" spans="1:26" x14ac:dyDescent="0.3">
      <c r="A27" s="55" t="s">
        <v>2497</v>
      </c>
      <c r="B27" s="10" t="s">
        <v>2556</v>
      </c>
      <c r="C27" s="10" t="s">
        <v>2557</v>
      </c>
      <c r="D27" s="11">
        <v>45642</v>
      </c>
      <c r="E27" s="12">
        <v>158000</v>
      </c>
      <c r="F27" s="10" t="s">
        <v>27</v>
      </c>
      <c r="G27" s="10" t="s">
        <v>28</v>
      </c>
      <c r="H27" s="12">
        <v>158000</v>
      </c>
      <c r="I27" s="12">
        <v>64000</v>
      </c>
      <c r="J27" s="13">
        <f t="shared" si="0"/>
        <v>40.506329113924053</v>
      </c>
      <c r="K27" s="12">
        <v>144441</v>
      </c>
      <c r="L27" s="12">
        <v>14193</v>
      </c>
      <c r="M27" s="12">
        <f t="shared" si="1"/>
        <v>143807</v>
      </c>
      <c r="N27" s="12">
        <v>86832</v>
      </c>
      <c r="O27" s="14">
        <f t="shared" si="2"/>
        <v>1.6561521098212642</v>
      </c>
      <c r="P27" s="15">
        <v>1034</v>
      </c>
      <c r="Q27" s="16">
        <f t="shared" si="3"/>
        <v>139.07833655705997</v>
      </c>
      <c r="R27" s="17" t="s">
        <v>2497</v>
      </c>
      <c r="S27" s="18">
        <f>ABS(O35-O27)*100</f>
        <v>21.061668985400516</v>
      </c>
      <c r="T27" s="10" t="s">
        <v>30</v>
      </c>
      <c r="U27" s="10" t="s">
        <v>31</v>
      </c>
      <c r="V27" s="12">
        <v>14193</v>
      </c>
      <c r="W27" s="10" t="s">
        <v>31</v>
      </c>
      <c r="X27" s="10" t="s">
        <v>2498</v>
      </c>
      <c r="Y27" s="10" t="s">
        <v>33</v>
      </c>
      <c r="Z27" s="10">
        <v>49</v>
      </c>
    </row>
    <row r="28" spans="1:26" x14ac:dyDescent="0.3">
      <c r="A28" s="56" t="s">
        <v>2497</v>
      </c>
      <c r="B28" s="19" t="s">
        <v>2551</v>
      </c>
      <c r="C28" s="19" t="s">
        <v>2552</v>
      </c>
      <c r="D28" s="20">
        <v>45124</v>
      </c>
      <c r="E28" s="21">
        <v>145000</v>
      </c>
      <c r="F28" s="19" t="s">
        <v>27</v>
      </c>
      <c r="G28" s="19" t="s">
        <v>28</v>
      </c>
      <c r="H28" s="21">
        <v>145000</v>
      </c>
      <c r="I28" s="21">
        <v>49100</v>
      </c>
      <c r="J28" s="22">
        <f t="shared" si="0"/>
        <v>33.862068965517238</v>
      </c>
      <c r="K28" s="21">
        <v>132225</v>
      </c>
      <c r="L28" s="21">
        <v>17578</v>
      </c>
      <c r="M28" s="21">
        <f t="shared" si="1"/>
        <v>127422</v>
      </c>
      <c r="N28" s="21">
        <v>76431</v>
      </c>
      <c r="O28" s="23">
        <f t="shared" si="2"/>
        <v>1.6671507634336853</v>
      </c>
      <c r="P28" s="24">
        <v>1034</v>
      </c>
      <c r="Q28" s="25">
        <f t="shared" si="3"/>
        <v>123.2321083172147</v>
      </c>
      <c r="R28" s="26" t="s">
        <v>2497</v>
      </c>
      <c r="S28" s="27">
        <f>ABS(O37-O28)*100</f>
        <v>15.770091960433152</v>
      </c>
      <c r="T28" s="19" t="s">
        <v>30</v>
      </c>
      <c r="U28" s="19" t="s">
        <v>36</v>
      </c>
      <c r="V28" s="21">
        <v>17578</v>
      </c>
      <c r="W28" s="19" t="s">
        <v>31</v>
      </c>
      <c r="X28" s="19" t="s">
        <v>2498</v>
      </c>
      <c r="Y28" s="19" t="s">
        <v>33</v>
      </c>
      <c r="Z28" s="19">
        <v>49</v>
      </c>
    </row>
    <row r="29" spans="1:26" x14ac:dyDescent="0.3">
      <c r="A29" s="56" t="s">
        <v>2497</v>
      </c>
      <c r="B29" s="19" t="s">
        <v>2529</v>
      </c>
      <c r="C29" s="19" t="s">
        <v>2530</v>
      </c>
      <c r="D29" s="20">
        <v>45194</v>
      </c>
      <c r="E29" s="21">
        <v>186189</v>
      </c>
      <c r="F29" s="19" t="s">
        <v>27</v>
      </c>
      <c r="G29" s="19" t="s">
        <v>28</v>
      </c>
      <c r="H29" s="21">
        <v>186189</v>
      </c>
      <c r="I29" s="21">
        <v>62600</v>
      </c>
      <c r="J29" s="22">
        <f t="shared" si="0"/>
        <v>33.621749942262966</v>
      </c>
      <c r="K29" s="21">
        <v>168406</v>
      </c>
      <c r="L29" s="21">
        <v>14567</v>
      </c>
      <c r="M29" s="21">
        <f t="shared" si="1"/>
        <v>171622</v>
      </c>
      <c r="N29" s="21">
        <v>102559</v>
      </c>
      <c r="O29" s="23">
        <f t="shared" si="2"/>
        <v>1.6733977515381391</v>
      </c>
      <c r="P29" s="24">
        <v>1193</v>
      </c>
      <c r="Q29" s="25">
        <f t="shared" si="3"/>
        <v>143.85750209555741</v>
      </c>
      <c r="R29" s="26" t="s">
        <v>2497</v>
      </c>
      <c r="S29" s="27">
        <f>ABS(O49-O29)*100</f>
        <v>167.33977515381392</v>
      </c>
      <c r="T29" s="19" t="s">
        <v>30</v>
      </c>
      <c r="U29" s="19" t="s">
        <v>36</v>
      </c>
      <c r="V29" s="21">
        <v>14567</v>
      </c>
      <c r="W29" s="19" t="s">
        <v>31</v>
      </c>
      <c r="X29" s="19" t="s">
        <v>2498</v>
      </c>
      <c r="Y29" s="19" t="s">
        <v>33</v>
      </c>
      <c r="Z29" s="19">
        <v>49</v>
      </c>
    </row>
    <row r="30" spans="1:26" x14ac:dyDescent="0.3">
      <c r="A30" s="55" t="s">
        <v>2497</v>
      </c>
      <c r="B30" s="10" t="s">
        <v>2531</v>
      </c>
      <c r="C30" s="10" t="s">
        <v>2532</v>
      </c>
      <c r="D30" s="11">
        <v>45399</v>
      </c>
      <c r="E30" s="12">
        <v>185000</v>
      </c>
      <c r="F30" s="10" t="s">
        <v>27</v>
      </c>
      <c r="G30" s="10" t="s">
        <v>28</v>
      </c>
      <c r="H30" s="12">
        <v>185000</v>
      </c>
      <c r="I30" s="12">
        <v>72700</v>
      </c>
      <c r="J30" s="13">
        <f t="shared" si="0"/>
        <v>39.297297297297298</v>
      </c>
      <c r="K30" s="12">
        <v>167159</v>
      </c>
      <c r="L30" s="12">
        <v>19551</v>
      </c>
      <c r="M30" s="12">
        <f t="shared" si="1"/>
        <v>165449</v>
      </c>
      <c r="N30" s="12">
        <v>98405</v>
      </c>
      <c r="O30" s="14">
        <f t="shared" si="2"/>
        <v>1.6813068441644226</v>
      </c>
      <c r="P30" s="15">
        <v>1193</v>
      </c>
      <c r="Q30" s="16">
        <f t="shared" si="3"/>
        <v>138.6831517183571</v>
      </c>
      <c r="R30" s="17" t="s">
        <v>2497</v>
      </c>
      <c r="S30" s="18">
        <f>ABS(O49-O30)*100</f>
        <v>168.13068441644225</v>
      </c>
      <c r="T30" s="10" t="s">
        <v>30</v>
      </c>
      <c r="U30" s="10" t="s">
        <v>36</v>
      </c>
      <c r="V30" s="12">
        <v>19045</v>
      </c>
      <c r="W30" s="10" t="s">
        <v>31</v>
      </c>
      <c r="X30" s="10" t="s">
        <v>2498</v>
      </c>
      <c r="Y30" s="10" t="s">
        <v>33</v>
      </c>
      <c r="Z30" s="10">
        <v>49</v>
      </c>
    </row>
    <row r="31" spans="1:26" x14ac:dyDescent="0.3">
      <c r="A31" s="56" t="s">
        <v>2497</v>
      </c>
      <c r="B31" s="19" t="s">
        <v>2560</v>
      </c>
      <c r="C31" s="19" t="s">
        <v>2561</v>
      </c>
      <c r="D31" s="20">
        <v>45635</v>
      </c>
      <c r="E31" s="21">
        <v>159000</v>
      </c>
      <c r="F31" s="19" t="s">
        <v>27</v>
      </c>
      <c r="G31" s="19" t="s">
        <v>28</v>
      </c>
      <c r="H31" s="21">
        <v>159000</v>
      </c>
      <c r="I31" s="21">
        <v>61900</v>
      </c>
      <c r="J31" s="22">
        <f t="shared" si="0"/>
        <v>38.930817610062896</v>
      </c>
      <c r="K31" s="21">
        <v>140980</v>
      </c>
      <c r="L31" s="21">
        <v>15719</v>
      </c>
      <c r="M31" s="21">
        <f t="shared" si="1"/>
        <v>143281</v>
      </c>
      <c r="N31" s="21">
        <v>83507</v>
      </c>
      <c r="O31" s="23">
        <f t="shared" si="2"/>
        <v>1.7157962805513309</v>
      </c>
      <c r="P31" s="24">
        <v>1034</v>
      </c>
      <c r="Q31" s="25">
        <f t="shared" si="3"/>
        <v>138.5696324951644</v>
      </c>
      <c r="R31" s="26" t="s">
        <v>2497</v>
      </c>
      <c r="S31" s="27">
        <f>ABS(O36-O31)*100</f>
        <v>171.5796280551331</v>
      </c>
      <c r="T31" s="19" t="s">
        <v>30</v>
      </c>
      <c r="U31" s="19" t="s">
        <v>31</v>
      </c>
      <c r="V31" s="21">
        <v>15719</v>
      </c>
      <c r="W31" s="19" t="s">
        <v>31</v>
      </c>
      <c r="X31" s="19" t="s">
        <v>2498</v>
      </c>
      <c r="Y31" s="19" t="s">
        <v>33</v>
      </c>
      <c r="Z31" s="19">
        <v>49</v>
      </c>
    </row>
    <row r="32" spans="1:26" x14ac:dyDescent="0.3">
      <c r="A32" s="55" t="s">
        <v>2497</v>
      </c>
      <c r="B32" s="10" t="s">
        <v>2541</v>
      </c>
      <c r="C32" s="10" t="s">
        <v>2542</v>
      </c>
      <c r="D32" s="11">
        <v>45688</v>
      </c>
      <c r="E32" s="12">
        <v>205000</v>
      </c>
      <c r="F32" s="10" t="s">
        <v>27</v>
      </c>
      <c r="G32" s="10" t="s">
        <v>28</v>
      </c>
      <c r="H32" s="12">
        <v>205000</v>
      </c>
      <c r="I32" s="12">
        <v>81400</v>
      </c>
      <c r="J32" s="13">
        <f t="shared" si="0"/>
        <v>39.707317073170735</v>
      </c>
      <c r="K32" s="12">
        <v>180853</v>
      </c>
      <c r="L32" s="12">
        <v>16250</v>
      </c>
      <c r="M32" s="12">
        <f t="shared" si="1"/>
        <v>188750</v>
      </c>
      <c r="N32" s="12">
        <v>109735</v>
      </c>
      <c r="O32" s="14">
        <f t="shared" si="2"/>
        <v>1.7200528546042739</v>
      </c>
      <c r="P32" s="15">
        <v>1313</v>
      </c>
      <c r="Q32" s="16">
        <f t="shared" si="3"/>
        <v>143.75476009139376</v>
      </c>
      <c r="R32" s="17" t="s">
        <v>2497</v>
      </c>
      <c r="S32" s="18">
        <f>ABS(O46-O32)*100</f>
        <v>172.00528546042739</v>
      </c>
      <c r="T32" s="10" t="s">
        <v>30</v>
      </c>
      <c r="U32" s="10" t="s">
        <v>31</v>
      </c>
      <c r="V32" s="12">
        <v>16250</v>
      </c>
      <c r="W32" s="10" t="s">
        <v>31</v>
      </c>
      <c r="X32" s="10" t="s">
        <v>2498</v>
      </c>
      <c r="Y32" s="10" t="s">
        <v>33</v>
      </c>
      <c r="Z32" s="10">
        <v>49</v>
      </c>
    </row>
    <row r="33" spans="1:26" x14ac:dyDescent="0.3">
      <c r="A33" s="56" t="s">
        <v>2497</v>
      </c>
      <c r="B33" s="19" t="s">
        <v>2503</v>
      </c>
      <c r="C33" s="19" t="s">
        <v>2504</v>
      </c>
      <c r="D33" s="20">
        <v>45630</v>
      </c>
      <c r="E33" s="21">
        <v>170000</v>
      </c>
      <c r="F33" s="19" t="s">
        <v>27</v>
      </c>
      <c r="G33" s="19" t="s">
        <v>28</v>
      </c>
      <c r="H33" s="21">
        <v>170000</v>
      </c>
      <c r="I33" s="21">
        <v>34600</v>
      </c>
      <c r="J33" s="22">
        <f t="shared" si="0"/>
        <v>20.352941176470587</v>
      </c>
      <c r="K33" s="21">
        <v>146442</v>
      </c>
      <c r="L33" s="21">
        <v>13599</v>
      </c>
      <c r="M33" s="21">
        <f t="shared" si="1"/>
        <v>156401</v>
      </c>
      <c r="N33" s="21">
        <v>88562</v>
      </c>
      <c r="O33" s="23">
        <f t="shared" si="2"/>
        <v>1.7660057360944874</v>
      </c>
      <c r="P33" s="24">
        <v>1170</v>
      </c>
      <c r="Q33" s="25">
        <f t="shared" si="3"/>
        <v>133.67606837606837</v>
      </c>
      <c r="R33" s="26" t="s">
        <v>2497</v>
      </c>
      <c r="S33" s="27">
        <f>ABS(O66-O33)*100</f>
        <v>176.60057360944873</v>
      </c>
      <c r="T33" s="19" t="s">
        <v>30</v>
      </c>
      <c r="U33" s="19" t="s">
        <v>31</v>
      </c>
      <c r="V33" s="21">
        <v>13599</v>
      </c>
      <c r="W33" s="19" t="s">
        <v>31</v>
      </c>
      <c r="X33" s="19" t="s">
        <v>2498</v>
      </c>
      <c r="Y33" s="19" t="s">
        <v>33</v>
      </c>
      <c r="Z33" s="19">
        <v>49</v>
      </c>
    </row>
    <row r="34" spans="1:26" x14ac:dyDescent="0.3">
      <c r="A34" s="55" t="s">
        <v>2497</v>
      </c>
      <c r="B34" s="10" t="s">
        <v>2547</v>
      </c>
      <c r="C34" s="10" t="s">
        <v>2548</v>
      </c>
      <c r="D34" s="11">
        <v>45714</v>
      </c>
      <c r="E34" s="12">
        <v>215000</v>
      </c>
      <c r="F34" s="10" t="s">
        <v>27</v>
      </c>
      <c r="G34" s="10" t="s">
        <v>28</v>
      </c>
      <c r="H34" s="12">
        <v>215000</v>
      </c>
      <c r="I34" s="12">
        <v>79600</v>
      </c>
      <c r="J34" s="13">
        <f t="shared" si="0"/>
        <v>37.02325581395349</v>
      </c>
      <c r="K34" s="12">
        <v>178495</v>
      </c>
      <c r="L34" s="12">
        <v>24112</v>
      </c>
      <c r="M34" s="12">
        <f t="shared" si="1"/>
        <v>190888</v>
      </c>
      <c r="N34" s="12">
        <v>102922</v>
      </c>
      <c r="O34" s="14">
        <f t="shared" si="2"/>
        <v>1.8546860729484465</v>
      </c>
      <c r="P34" s="15">
        <v>1865</v>
      </c>
      <c r="Q34" s="16">
        <f t="shared" si="3"/>
        <v>102.35281501340482</v>
      </c>
      <c r="R34" s="17" t="s">
        <v>2497</v>
      </c>
      <c r="S34" s="18">
        <f>ABS(O45-O34)*100</f>
        <v>185.46860729484465</v>
      </c>
      <c r="T34" s="10" t="s">
        <v>52</v>
      </c>
      <c r="U34" s="10" t="s">
        <v>31</v>
      </c>
      <c r="V34" s="12">
        <v>21741</v>
      </c>
      <c r="W34" s="10" t="s">
        <v>31</v>
      </c>
      <c r="X34" s="10" t="s">
        <v>2498</v>
      </c>
      <c r="Y34" s="10" t="s">
        <v>33</v>
      </c>
      <c r="Z34" s="10">
        <v>42</v>
      </c>
    </row>
    <row r="35" spans="1:26" ht="15" thickBot="1" x14ac:dyDescent="0.35">
      <c r="A35" s="56" t="s">
        <v>2497</v>
      </c>
      <c r="B35" s="19" t="s">
        <v>2553</v>
      </c>
      <c r="C35" s="19" t="s">
        <v>2554</v>
      </c>
      <c r="D35" s="20">
        <v>45485</v>
      </c>
      <c r="E35" s="21">
        <v>151000</v>
      </c>
      <c r="F35" s="19" t="s">
        <v>27</v>
      </c>
      <c r="G35" s="19" t="s">
        <v>28</v>
      </c>
      <c r="H35" s="21">
        <v>151000</v>
      </c>
      <c r="I35" s="21">
        <v>54000</v>
      </c>
      <c r="J35" s="22">
        <f t="shared" si="0"/>
        <v>35.76158940397351</v>
      </c>
      <c r="K35" s="21">
        <v>122990</v>
      </c>
      <c r="L35" s="21">
        <v>8433</v>
      </c>
      <c r="M35" s="21">
        <f t="shared" si="1"/>
        <v>142567</v>
      </c>
      <c r="N35" s="21">
        <v>76371</v>
      </c>
      <c r="O35" s="23">
        <f t="shared" si="2"/>
        <v>1.8667687996752693</v>
      </c>
      <c r="P35" s="24">
        <v>1034</v>
      </c>
      <c r="Q35" s="25">
        <f t="shared" si="3"/>
        <v>137.87911025145067</v>
      </c>
      <c r="R35" s="26" t="s">
        <v>2497</v>
      </c>
      <c r="S35" s="27">
        <f>ABS(O43-O35)*100</f>
        <v>131.07216867766769</v>
      </c>
      <c r="T35" s="19" t="s">
        <v>30</v>
      </c>
      <c r="U35" s="19" t="s">
        <v>2555</v>
      </c>
      <c r="V35" s="21">
        <v>8433</v>
      </c>
      <c r="W35" s="19" t="s">
        <v>31</v>
      </c>
      <c r="X35" s="19" t="s">
        <v>2498</v>
      </c>
      <c r="Y35" s="19" t="s">
        <v>33</v>
      </c>
      <c r="Z35" s="19">
        <v>49</v>
      </c>
    </row>
    <row r="36" spans="1:26" ht="15" thickTop="1" x14ac:dyDescent="0.3">
      <c r="A36" s="57"/>
      <c r="B36" s="37"/>
      <c r="C36" s="37"/>
      <c r="D36" s="38" t="s">
        <v>2766</v>
      </c>
      <c r="E36" s="39">
        <f>+SUM(E2:E35)</f>
        <v>5216989</v>
      </c>
      <c r="F36" s="37"/>
      <c r="G36" s="37"/>
      <c r="H36" s="39">
        <f>+SUM(H2:H35)</f>
        <v>5216989</v>
      </c>
      <c r="I36" s="39">
        <f>+SUM(I2:I35)</f>
        <v>2092500</v>
      </c>
      <c r="J36" s="40"/>
      <c r="K36" s="39">
        <f>+SUM(K2:K35)</f>
        <v>5187616</v>
      </c>
      <c r="L36" s="39"/>
      <c r="M36" s="39">
        <f>+SUM(M2:M35)</f>
        <v>4693029</v>
      </c>
      <c r="N36" s="39">
        <f>+SUM(N2:N35)</f>
        <v>3109099</v>
      </c>
      <c r="O36" s="41"/>
      <c r="P36" s="42"/>
      <c r="Q36" s="43">
        <f>AVERAGE(Q2:Q35)</f>
        <v>118.4294028765224</v>
      </c>
      <c r="R36" s="44"/>
      <c r="S36" s="45">
        <f>ABS(O38-O37)*100</f>
        <v>0.17673297418270284</v>
      </c>
      <c r="T36" s="37"/>
      <c r="U36" s="37"/>
      <c r="V36" s="39"/>
      <c r="W36" s="37"/>
      <c r="X36" s="37"/>
      <c r="Y36" s="37"/>
      <c r="Z36" s="37"/>
    </row>
    <row r="37" spans="1:26" x14ac:dyDescent="0.3">
      <c r="A37" s="58"/>
      <c r="B37" s="28"/>
      <c r="C37" s="28"/>
      <c r="D37" s="29"/>
      <c r="E37" s="30"/>
      <c r="F37" s="28"/>
      <c r="G37" s="28"/>
      <c r="H37" s="30"/>
      <c r="I37" s="30" t="s">
        <v>2767</v>
      </c>
      <c r="J37" s="31">
        <f>I36/H36*100</f>
        <v>40.109342764571672</v>
      </c>
      <c r="K37" s="30"/>
      <c r="L37" s="30"/>
      <c r="M37" s="30"/>
      <c r="N37" s="30" t="s">
        <v>2769</v>
      </c>
      <c r="O37" s="32">
        <f>M36/N36</f>
        <v>1.5094498438293538</v>
      </c>
      <c r="P37" s="33"/>
      <c r="Q37" s="34" t="s">
        <v>2771</v>
      </c>
      <c r="R37" s="35">
        <f>STDEV(O2:O35)</f>
        <v>0.23357568553666208</v>
      </c>
      <c r="S37" s="36"/>
      <c r="T37" s="28"/>
      <c r="U37" s="28"/>
      <c r="V37" s="30"/>
      <c r="W37" s="28"/>
      <c r="X37" s="28"/>
      <c r="Y37" s="28"/>
      <c r="Z37" s="28"/>
    </row>
    <row r="38" spans="1:26" x14ac:dyDescent="0.3">
      <c r="A38" s="59"/>
      <c r="B38" s="46"/>
      <c r="C38" s="46"/>
      <c r="D38" s="47"/>
      <c r="E38" s="48"/>
      <c r="F38" s="46"/>
      <c r="G38" s="46"/>
      <c r="H38" s="48"/>
      <c r="I38" s="48" t="s">
        <v>2768</v>
      </c>
      <c r="J38" s="49">
        <f>STDEV(J2:J35)</f>
        <v>9.0082402092331204</v>
      </c>
      <c r="K38" s="48"/>
      <c r="L38" s="48"/>
      <c r="M38" s="48"/>
      <c r="N38" s="48" t="s">
        <v>2770</v>
      </c>
      <c r="O38" s="50">
        <f>AVERAGE(O2:O35)</f>
        <v>1.5076825140875267</v>
      </c>
      <c r="P38" s="51"/>
      <c r="Q38" s="52" t="s">
        <v>2772</v>
      </c>
      <c r="R38" s="54" t="e">
        <f>AVERAGE(S2:S35)</f>
        <v>#REF!</v>
      </c>
      <c r="S38" s="53" t="s">
        <v>2773</v>
      </c>
      <c r="T38" s="46" t="e">
        <f>+(R38/O38)</f>
        <v>#REF!</v>
      </c>
      <c r="U38" s="46"/>
      <c r="V38" s="48"/>
      <c r="W38" s="46"/>
      <c r="X38" s="46"/>
      <c r="Y38" s="46"/>
      <c r="Z38" s="46"/>
    </row>
    <row r="42" spans="1:26" x14ac:dyDescent="0.3">
      <c r="A42" s="60" t="s">
        <v>2811</v>
      </c>
    </row>
    <row r="43" spans="1:26" x14ac:dyDescent="0.3">
      <c r="A43" s="55" t="s">
        <v>2497</v>
      </c>
      <c r="B43" s="10" t="s">
        <v>2507</v>
      </c>
      <c r="C43" s="10" t="s">
        <v>2508</v>
      </c>
      <c r="D43" s="11">
        <v>45638</v>
      </c>
      <c r="E43" s="12">
        <v>92000</v>
      </c>
      <c r="F43" s="10" t="s">
        <v>27</v>
      </c>
      <c r="G43" s="10" t="s">
        <v>28</v>
      </c>
      <c r="H43" s="12">
        <v>92000</v>
      </c>
      <c r="I43" s="12">
        <v>76000</v>
      </c>
      <c r="J43" s="13">
        <f>I43/H43*100</f>
        <v>82.608695652173907</v>
      </c>
      <c r="K43" s="12">
        <v>174148</v>
      </c>
      <c r="L43" s="12">
        <v>43610</v>
      </c>
      <c r="M43" s="12">
        <f>H43-L43</f>
        <v>48390</v>
      </c>
      <c r="N43" s="12">
        <v>87025</v>
      </c>
      <c r="O43" s="14">
        <f>M43/N43</f>
        <v>0.55604711289859232</v>
      </c>
      <c r="P43" s="15">
        <v>1193</v>
      </c>
      <c r="Q43" s="16">
        <f>M43/P43</f>
        <v>40.561609388097231</v>
      </c>
      <c r="R43" s="17" t="s">
        <v>2497</v>
      </c>
      <c r="S43" s="18">
        <f>ABS(O75-O43)*100</f>
        <v>55.604711289859232</v>
      </c>
      <c r="T43" s="10" t="s">
        <v>30</v>
      </c>
      <c r="U43" s="10" t="s">
        <v>31</v>
      </c>
      <c r="V43" s="12">
        <v>43610</v>
      </c>
      <c r="W43" s="10" t="s">
        <v>31</v>
      </c>
      <c r="X43" s="10" t="s">
        <v>2498</v>
      </c>
      <c r="Y43" s="10" t="s">
        <v>33</v>
      </c>
      <c r="Z43" s="10">
        <v>49</v>
      </c>
    </row>
    <row r="44" spans="1:26" x14ac:dyDescent="0.3">
      <c r="A44" s="56" t="s">
        <v>2497</v>
      </c>
      <c r="B44" s="19" t="s">
        <v>2519</v>
      </c>
      <c r="C44" s="19" t="s">
        <v>2520</v>
      </c>
      <c r="D44" s="20">
        <v>45383</v>
      </c>
      <c r="E44" s="21">
        <v>160000</v>
      </c>
      <c r="F44" s="19" t="s">
        <v>27</v>
      </c>
      <c r="G44" s="19" t="s">
        <v>28</v>
      </c>
      <c r="H44" s="21">
        <v>160000</v>
      </c>
      <c r="I44" s="21">
        <v>51700</v>
      </c>
      <c r="J44" s="22">
        <f>I44/H44*100</f>
        <v>32.3125</v>
      </c>
      <c r="K44" s="21">
        <v>114995</v>
      </c>
      <c r="L44" s="21">
        <v>14015</v>
      </c>
      <c r="M44" s="21">
        <f>H44-L44</f>
        <v>145985</v>
      </c>
      <c r="N44" s="21">
        <v>67320</v>
      </c>
      <c r="O44" s="23">
        <f>M44/N44</f>
        <v>2.1685234699940583</v>
      </c>
      <c r="P44" s="24">
        <v>1193</v>
      </c>
      <c r="Q44" s="25">
        <f>M44/P44</f>
        <v>122.36797988264878</v>
      </c>
      <c r="R44" s="26" t="s">
        <v>2497</v>
      </c>
      <c r="S44" s="27">
        <f>ABS(O70-O44)*100</f>
        <v>216.85234699940582</v>
      </c>
      <c r="T44" s="19" t="s">
        <v>30</v>
      </c>
      <c r="U44" s="19" t="s">
        <v>36</v>
      </c>
      <c r="V44" s="21">
        <v>14015</v>
      </c>
      <c r="W44" s="19" t="s">
        <v>31</v>
      </c>
      <c r="X44" s="19" t="s">
        <v>2498</v>
      </c>
      <c r="Y44" s="19" t="s">
        <v>33</v>
      </c>
      <c r="Z44" s="19">
        <v>31</v>
      </c>
    </row>
  </sheetData>
  <sortState xmlns:xlrd2="http://schemas.microsoft.com/office/spreadsheetml/2017/richdata2" ref="A2:Z35">
    <sortCondition ref="O2:O35"/>
  </sortState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8ECB-AC2E-4B32-AC3F-994985CBCC4D}">
  <dimension ref="A1:Z1"/>
  <sheetViews>
    <sheetView zoomScaleNormal="100" workbookViewId="0"/>
  </sheetViews>
  <sheetFormatPr defaultRowHeight="14.4" x14ac:dyDescent="0.3"/>
  <cols>
    <col min="1" max="1" width="9.109375" style="60" collapsed="1"/>
    <col min="2" max="26" width="9.109375" collapsed="1"/>
  </cols>
  <sheetData>
    <row r="1" spans="1:1" x14ac:dyDescent="0.3">
      <c r="A1" s="60" t="s">
        <v>2774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7C67D-0131-4EBB-A32D-A4369B12F9AB}">
  <dimension ref="A1:Z9"/>
  <sheetViews>
    <sheetView zoomScaleNormal="100" workbookViewId="0">
      <selection activeCell="N16" sqref="N16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20.5546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2566</v>
      </c>
      <c r="B2" s="10" t="s">
        <v>2673</v>
      </c>
      <c r="C2" s="10" t="s">
        <v>2674</v>
      </c>
      <c r="D2" s="11">
        <v>45637</v>
      </c>
      <c r="E2" s="12">
        <v>135000</v>
      </c>
      <c r="F2" s="10" t="s">
        <v>27</v>
      </c>
      <c r="G2" s="10" t="s">
        <v>28</v>
      </c>
      <c r="H2" s="12">
        <v>135000</v>
      </c>
      <c r="I2" s="12">
        <v>45300</v>
      </c>
      <c r="J2" s="13">
        <f>I2/H2*100</f>
        <v>33.555555555555557</v>
      </c>
      <c r="K2" s="12">
        <v>80633</v>
      </c>
      <c r="L2" s="12">
        <v>20400</v>
      </c>
      <c r="M2" s="12">
        <f>H2-L2</f>
        <v>114600</v>
      </c>
      <c r="N2" s="12">
        <v>70862</v>
      </c>
      <c r="O2" s="14">
        <f>M2/N2</f>
        <v>1.6172278513166436</v>
      </c>
      <c r="P2" s="15">
        <v>1034</v>
      </c>
      <c r="Q2" s="16">
        <f>M2/P2</f>
        <v>110.83172147001935</v>
      </c>
      <c r="R2" s="17" t="s">
        <v>2566</v>
      </c>
      <c r="S2" s="18">
        <f>ABS(O8-O2)*100</f>
        <v>39.761789672561541</v>
      </c>
      <c r="T2" s="10" t="s">
        <v>30</v>
      </c>
      <c r="U2" s="10" t="s">
        <v>31</v>
      </c>
      <c r="V2" s="12">
        <v>20400</v>
      </c>
      <c r="W2" s="10" t="s">
        <v>31</v>
      </c>
      <c r="X2" s="10" t="s">
        <v>2567</v>
      </c>
      <c r="Y2" s="10" t="s">
        <v>33</v>
      </c>
      <c r="Z2" s="10">
        <v>43</v>
      </c>
    </row>
    <row r="3" spans="1:26" x14ac:dyDescent="0.3">
      <c r="A3" s="56" t="s">
        <v>2566</v>
      </c>
      <c r="B3" s="19" t="s">
        <v>2680</v>
      </c>
      <c r="C3" s="19" t="s">
        <v>2681</v>
      </c>
      <c r="D3" s="20">
        <v>45401</v>
      </c>
      <c r="E3" s="21">
        <v>172000</v>
      </c>
      <c r="F3" s="19" t="s">
        <v>27</v>
      </c>
      <c r="G3" s="19" t="s">
        <v>28</v>
      </c>
      <c r="H3" s="21">
        <v>172000</v>
      </c>
      <c r="I3" s="21">
        <v>52100</v>
      </c>
      <c r="J3" s="22">
        <f>I3/H3*100</f>
        <v>30.290697674418603</v>
      </c>
      <c r="K3" s="21">
        <v>92869</v>
      </c>
      <c r="L3" s="21">
        <v>25875</v>
      </c>
      <c r="M3" s="21">
        <f>H3-L3</f>
        <v>146125</v>
      </c>
      <c r="N3" s="21">
        <v>78816</v>
      </c>
      <c r="O3" s="23">
        <f>M3/N3</f>
        <v>1.8540017255379619</v>
      </c>
      <c r="P3" s="24">
        <v>1292</v>
      </c>
      <c r="Q3" s="25">
        <f>M3/P3</f>
        <v>113.0998452012384</v>
      </c>
      <c r="R3" s="26" t="s">
        <v>2566</v>
      </c>
      <c r="S3" s="27">
        <f>ABS(O6-O3)*100</f>
        <v>43.532795379726878</v>
      </c>
      <c r="T3" s="19" t="s">
        <v>30</v>
      </c>
      <c r="U3" s="19" t="s">
        <v>36</v>
      </c>
      <c r="V3" s="21">
        <v>20839</v>
      </c>
      <c r="W3" s="19" t="s">
        <v>31</v>
      </c>
      <c r="X3" s="19" t="s">
        <v>2567</v>
      </c>
      <c r="Y3" s="19" t="s">
        <v>33</v>
      </c>
      <c r="Z3" s="19">
        <v>33</v>
      </c>
    </row>
    <row r="4" spans="1:26" x14ac:dyDescent="0.3">
      <c r="A4" s="55" t="s">
        <v>2566</v>
      </c>
      <c r="B4" s="10" t="s">
        <v>2675</v>
      </c>
      <c r="C4" s="10" t="s">
        <v>2676</v>
      </c>
      <c r="D4" s="11">
        <v>45475</v>
      </c>
      <c r="E4" s="12">
        <v>315000</v>
      </c>
      <c r="F4" s="10" t="s">
        <v>27</v>
      </c>
      <c r="G4" s="10" t="s">
        <v>28</v>
      </c>
      <c r="H4" s="12">
        <v>315000</v>
      </c>
      <c r="I4" s="12">
        <v>57400</v>
      </c>
      <c r="J4" s="13">
        <f>I4/H4*100</f>
        <v>18.222222222222221</v>
      </c>
      <c r="K4" s="12">
        <v>153731</v>
      </c>
      <c r="L4" s="12">
        <v>30557</v>
      </c>
      <c r="M4" s="12">
        <f>H4-L4</f>
        <v>284443</v>
      </c>
      <c r="N4" s="12">
        <v>144910</v>
      </c>
      <c r="O4" s="14">
        <f>M4/N4</f>
        <v>1.9628942101994342</v>
      </c>
      <c r="P4" s="15">
        <v>2710</v>
      </c>
      <c r="Q4" s="16">
        <f>M4/P4</f>
        <v>104.96051660516605</v>
      </c>
      <c r="R4" s="17" t="s">
        <v>2566</v>
      </c>
      <c r="S4" s="18">
        <f>ABS(O9-O4)*100</f>
        <v>2.0398633616054207</v>
      </c>
      <c r="T4" s="10" t="s">
        <v>52</v>
      </c>
      <c r="U4" s="10" t="s">
        <v>36</v>
      </c>
      <c r="V4" s="12">
        <v>25165</v>
      </c>
      <c r="W4" s="10" t="s">
        <v>2677</v>
      </c>
      <c r="X4" s="10" t="s">
        <v>2567</v>
      </c>
      <c r="Y4" s="10" t="s">
        <v>33</v>
      </c>
      <c r="Z4" s="10">
        <v>41</v>
      </c>
    </row>
    <row r="5" spans="1:26" x14ac:dyDescent="0.3">
      <c r="A5" s="56" t="s">
        <v>2566</v>
      </c>
      <c r="B5" s="19" t="s">
        <v>2678</v>
      </c>
      <c r="C5" s="19" t="s">
        <v>2679</v>
      </c>
      <c r="D5" s="20">
        <v>45560</v>
      </c>
      <c r="E5" s="21">
        <v>237500</v>
      </c>
      <c r="F5" s="19" t="s">
        <v>27</v>
      </c>
      <c r="G5" s="19" t="s">
        <v>28</v>
      </c>
      <c r="H5" s="21">
        <v>237500</v>
      </c>
      <c r="I5" s="21">
        <v>61500</v>
      </c>
      <c r="J5" s="22">
        <f>I5/H5*100</f>
        <v>25.894736842105264</v>
      </c>
      <c r="K5" s="21">
        <v>107604</v>
      </c>
      <c r="L5" s="21">
        <v>25392</v>
      </c>
      <c r="M5" s="21">
        <f>H5-L5</f>
        <v>212108</v>
      </c>
      <c r="N5" s="21">
        <v>96720</v>
      </c>
      <c r="O5" s="23">
        <f>M5/N5</f>
        <v>2.1930107526881719</v>
      </c>
      <c r="P5" s="24">
        <v>1691</v>
      </c>
      <c r="Q5" s="25">
        <f>M5/P5</f>
        <v>125.4334713187463</v>
      </c>
      <c r="R5" s="26" t="s">
        <v>2566</v>
      </c>
      <c r="S5" s="27">
        <f>ABS(O9-O5)*100</f>
        <v>20.971790887268348</v>
      </c>
      <c r="T5" s="19" t="s">
        <v>30</v>
      </c>
      <c r="U5" s="19" t="s">
        <v>36</v>
      </c>
      <c r="V5" s="21">
        <v>23711</v>
      </c>
      <c r="W5" s="19" t="s">
        <v>31</v>
      </c>
      <c r="X5" s="19" t="s">
        <v>2567</v>
      </c>
      <c r="Y5" s="19" t="s">
        <v>33</v>
      </c>
      <c r="Z5" s="19">
        <v>32</v>
      </c>
    </row>
    <row r="6" spans="1:26" ht="15" thickBot="1" x14ac:dyDescent="0.35">
      <c r="A6" s="55" t="s">
        <v>2566</v>
      </c>
      <c r="B6" s="10" t="s">
        <v>2564</v>
      </c>
      <c r="C6" s="10" t="s">
        <v>2565</v>
      </c>
      <c r="D6" s="11">
        <v>45181</v>
      </c>
      <c r="E6" s="12">
        <v>300000</v>
      </c>
      <c r="F6" s="10" t="s">
        <v>27</v>
      </c>
      <c r="G6" s="10" t="s">
        <v>28</v>
      </c>
      <c r="H6" s="12">
        <v>300000</v>
      </c>
      <c r="I6" s="12">
        <v>69500</v>
      </c>
      <c r="J6" s="13">
        <f>I6/H6*100</f>
        <v>23.166666666666664</v>
      </c>
      <c r="K6" s="12">
        <v>136661</v>
      </c>
      <c r="L6" s="12">
        <v>40200</v>
      </c>
      <c r="M6" s="12">
        <f>H6-L6</f>
        <v>259800</v>
      </c>
      <c r="N6" s="12">
        <v>113483</v>
      </c>
      <c r="O6" s="14">
        <f>M6/N6</f>
        <v>2.2893296793352307</v>
      </c>
      <c r="P6" s="15">
        <v>1757</v>
      </c>
      <c r="Q6" s="16">
        <f>M6/P6</f>
        <v>147.86568013659647</v>
      </c>
      <c r="R6" s="17" t="s">
        <v>2566</v>
      </c>
      <c r="S6" s="18">
        <f>ABS(O13-O6)*100</f>
        <v>228.93296793352306</v>
      </c>
      <c r="T6" s="10" t="s">
        <v>30</v>
      </c>
      <c r="U6" s="10" t="s">
        <v>36</v>
      </c>
      <c r="V6" s="12">
        <v>40200</v>
      </c>
      <c r="W6" s="10" t="s">
        <v>31</v>
      </c>
      <c r="X6" s="10" t="s">
        <v>2567</v>
      </c>
      <c r="Y6" s="10" t="s">
        <v>33</v>
      </c>
      <c r="Z6" s="10">
        <v>36</v>
      </c>
    </row>
    <row r="7" spans="1:26" ht="15" thickTop="1" x14ac:dyDescent="0.3">
      <c r="A7" s="57"/>
      <c r="B7" s="37"/>
      <c r="C7" s="37"/>
      <c r="D7" s="38" t="s">
        <v>2766</v>
      </c>
      <c r="E7" s="39">
        <f>+SUM(E2:E6)</f>
        <v>1159500</v>
      </c>
      <c r="F7" s="37"/>
      <c r="G7" s="37"/>
      <c r="H7" s="39">
        <f>+SUM(H2:H6)</f>
        <v>1159500</v>
      </c>
      <c r="I7" s="39">
        <f>+SUM(I2:I6)</f>
        <v>285800</v>
      </c>
      <c r="J7" s="40"/>
      <c r="K7" s="39">
        <f>+SUM(K2:K6)</f>
        <v>571498</v>
      </c>
      <c r="L7" s="39"/>
      <c r="M7" s="39">
        <f>+SUM(M2:M6)</f>
        <v>1017076</v>
      </c>
      <c r="N7" s="39">
        <f>+SUM(N2:N6)</f>
        <v>504791</v>
      </c>
      <c r="O7" s="41"/>
      <c r="P7" s="42"/>
      <c r="Q7" s="43">
        <f>AVERAGE(Q2:Q6)</f>
        <v>120.43824694635332</v>
      </c>
      <c r="R7" s="44"/>
      <c r="S7" s="45">
        <f>ABS(O9-O8)*100</f>
        <v>3.1552904226770595</v>
      </c>
      <c r="T7" s="37"/>
      <c r="U7" s="37"/>
      <c r="V7" s="39"/>
      <c r="W7" s="37"/>
      <c r="X7" s="37"/>
      <c r="Y7" s="37"/>
      <c r="Z7" s="37"/>
    </row>
    <row r="8" spans="1:26" x14ac:dyDescent="0.3">
      <c r="A8" s="58"/>
      <c r="B8" s="28"/>
      <c r="C8" s="28"/>
      <c r="D8" s="29"/>
      <c r="E8" s="30"/>
      <c r="F8" s="28"/>
      <c r="G8" s="28"/>
      <c r="H8" s="30"/>
      <c r="I8" s="30" t="s">
        <v>2767</v>
      </c>
      <c r="J8" s="31">
        <f>I7/H7*100</f>
        <v>24.648555411815437</v>
      </c>
      <c r="K8" s="30"/>
      <c r="L8" s="30"/>
      <c r="M8" s="30"/>
      <c r="N8" s="30" t="s">
        <v>2769</v>
      </c>
      <c r="O8" s="32">
        <f>M7/N7</f>
        <v>2.014845748042259</v>
      </c>
      <c r="P8" s="33"/>
      <c r="Q8" s="34" t="s">
        <v>2771</v>
      </c>
      <c r="R8" s="35">
        <f>STDEV(O2:O6)</f>
        <v>0.26868942212567054</v>
      </c>
      <c r="S8" s="36"/>
      <c r="T8" s="28"/>
      <c r="U8" s="28"/>
      <c r="V8" s="30"/>
      <c r="W8" s="28"/>
      <c r="X8" s="28"/>
      <c r="Y8" s="28"/>
      <c r="Z8" s="28"/>
    </row>
    <row r="9" spans="1:26" x14ac:dyDescent="0.3">
      <c r="A9" s="59"/>
      <c r="B9" s="46"/>
      <c r="C9" s="46"/>
      <c r="D9" s="47"/>
      <c r="E9" s="48"/>
      <c r="F9" s="46"/>
      <c r="G9" s="46"/>
      <c r="H9" s="48"/>
      <c r="I9" s="48" t="s">
        <v>2768</v>
      </c>
      <c r="J9" s="49">
        <f>STDEV(J2:J6)</f>
        <v>5.9952870294870291</v>
      </c>
      <c r="K9" s="48"/>
      <c r="L9" s="48"/>
      <c r="M9" s="48"/>
      <c r="N9" s="48" t="s">
        <v>2770</v>
      </c>
      <c r="O9" s="50">
        <f>AVERAGE(O2:O6)</f>
        <v>1.9832928438154884</v>
      </c>
      <c r="P9" s="51"/>
      <c r="Q9" s="52" t="s">
        <v>2772</v>
      </c>
      <c r="R9" s="54">
        <f>AVERAGE(S2:S6)</f>
        <v>67.047841446937056</v>
      </c>
      <c r="S9" s="53" t="s">
        <v>2773</v>
      </c>
      <c r="T9" s="46">
        <f>+(R9/O9)</f>
        <v>33.806324495150911</v>
      </c>
      <c r="U9" s="46"/>
      <c r="V9" s="48"/>
      <c r="W9" s="46"/>
      <c r="X9" s="46"/>
      <c r="Y9" s="46"/>
      <c r="Z9" s="46"/>
    </row>
  </sheetData>
  <sortState xmlns:xlrd2="http://schemas.microsoft.com/office/spreadsheetml/2017/richdata2" ref="A2:Z6">
    <sortCondition ref="O2:O6"/>
  </sortState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D5BA3-45CC-423D-B9BE-AFE67DCD3CC5}">
  <dimension ref="A1:Z15"/>
  <sheetViews>
    <sheetView zoomScaleNormal="100" workbookViewId="0">
      <selection activeCell="L31" sqref="L31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4.1093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5" t="s">
        <v>2609</v>
      </c>
      <c r="B2" s="10" t="s">
        <v>2623</v>
      </c>
      <c r="C2" s="10" t="s">
        <v>2624</v>
      </c>
      <c r="D2" s="11">
        <v>45644</v>
      </c>
      <c r="E2" s="12">
        <v>75000</v>
      </c>
      <c r="F2" s="10" t="s">
        <v>69</v>
      </c>
      <c r="G2" s="10" t="s">
        <v>28</v>
      </c>
      <c r="H2" s="12">
        <v>75000</v>
      </c>
      <c r="I2" s="12">
        <v>49800</v>
      </c>
      <c r="J2" s="13">
        <f t="shared" ref="J2:J12" si="0">I2/H2*100</f>
        <v>66.400000000000006</v>
      </c>
      <c r="K2" s="12">
        <v>120973</v>
      </c>
      <c r="L2" s="12">
        <v>11880</v>
      </c>
      <c r="M2" s="12">
        <f t="shared" ref="M2:M12" si="1">H2-L2</f>
        <v>63120</v>
      </c>
      <c r="N2" s="12">
        <v>61288</v>
      </c>
      <c r="O2" s="14">
        <f t="shared" ref="O2:O12" si="2">M2/N2</f>
        <v>1.029891659052343</v>
      </c>
      <c r="P2" s="15">
        <v>768</v>
      </c>
      <c r="Q2" s="16">
        <f t="shared" ref="Q2:Q12" si="3">M2/P2</f>
        <v>82.1875</v>
      </c>
      <c r="R2" s="17" t="s">
        <v>2609</v>
      </c>
      <c r="S2" s="18">
        <f>ABS(O7-O2)*100</f>
        <v>95.230776770885782</v>
      </c>
      <c r="T2" s="10" t="s">
        <v>30</v>
      </c>
      <c r="U2" s="10" t="s">
        <v>31</v>
      </c>
      <c r="V2" s="12">
        <v>11880</v>
      </c>
      <c r="W2" s="10" t="s">
        <v>31</v>
      </c>
      <c r="X2" s="10" t="s">
        <v>2610</v>
      </c>
      <c r="Y2" s="10" t="s">
        <v>33</v>
      </c>
      <c r="Z2" s="10">
        <v>45</v>
      </c>
    </row>
    <row r="3" spans="1:26" x14ac:dyDescent="0.3">
      <c r="A3" s="55" t="s">
        <v>2609</v>
      </c>
      <c r="B3" s="10" t="s">
        <v>2617</v>
      </c>
      <c r="C3" s="10" t="s">
        <v>2618</v>
      </c>
      <c r="D3" s="11">
        <v>45597</v>
      </c>
      <c r="E3" s="12">
        <v>107000</v>
      </c>
      <c r="F3" s="10" t="s">
        <v>27</v>
      </c>
      <c r="G3" s="10" t="s">
        <v>28</v>
      </c>
      <c r="H3" s="12">
        <v>107000</v>
      </c>
      <c r="I3" s="12">
        <v>46900</v>
      </c>
      <c r="J3" s="13">
        <f t="shared" si="0"/>
        <v>43.831775700934578</v>
      </c>
      <c r="K3" s="12">
        <v>115656</v>
      </c>
      <c r="L3" s="12">
        <v>7920</v>
      </c>
      <c r="M3" s="12">
        <f t="shared" si="1"/>
        <v>99080</v>
      </c>
      <c r="N3" s="12">
        <v>60525</v>
      </c>
      <c r="O3" s="14">
        <f t="shared" si="2"/>
        <v>1.6370095002065261</v>
      </c>
      <c r="P3" s="15">
        <v>876</v>
      </c>
      <c r="Q3" s="16">
        <f t="shared" si="3"/>
        <v>113.10502283105023</v>
      </c>
      <c r="R3" s="17" t="s">
        <v>2609</v>
      </c>
      <c r="S3" s="18">
        <f>ABS(O12-O3)*100</f>
        <v>67.874942585739333</v>
      </c>
      <c r="T3" s="10" t="s">
        <v>30</v>
      </c>
      <c r="U3" s="10" t="s">
        <v>31</v>
      </c>
      <c r="V3" s="12">
        <v>7920</v>
      </c>
      <c r="W3" s="10" t="s">
        <v>31</v>
      </c>
      <c r="X3" s="10" t="s">
        <v>2610</v>
      </c>
      <c r="Y3" s="10" t="s">
        <v>33</v>
      </c>
      <c r="Z3" s="10">
        <v>45</v>
      </c>
    </row>
    <row r="4" spans="1:26" x14ac:dyDescent="0.3">
      <c r="A4" s="56" t="s">
        <v>2609</v>
      </c>
      <c r="B4" s="19" t="s">
        <v>2615</v>
      </c>
      <c r="C4" s="19" t="s">
        <v>2616</v>
      </c>
      <c r="D4" s="20">
        <v>45380</v>
      </c>
      <c r="E4" s="21">
        <v>150000</v>
      </c>
      <c r="F4" s="19" t="s">
        <v>27</v>
      </c>
      <c r="G4" s="19" t="s">
        <v>28</v>
      </c>
      <c r="H4" s="21">
        <v>150000</v>
      </c>
      <c r="I4" s="21">
        <v>60100</v>
      </c>
      <c r="J4" s="22">
        <f t="shared" si="0"/>
        <v>40.06666666666667</v>
      </c>
      <c r="K4" s="21">
        <v>157016</v>
      </c>
      <c r="L4" s="21">
        <v>7920</v>
      </c>
      <c r="M4" s="21">
        <f t="shared" si="1"/>
        <v>142080</v>
      </c>
      <c r="N4" s="21">
        <v>83761</v>
      </c>
      <c r="O4" s="23">
        <f t="shared" si="2"/>
        <v>1.6962548202624133</v>
      </c>
      <c r="P4" s="24">
        <v>1001</v>
      </c>
      <c r="Q4" s="25">
        <f t="shared" si="3"/>
        <v>141.93806193806194</v>
      </c>
      <c r="R4" s="26" t="s">
        <v>2609</v>
      </c>
      <c r="S4" s="27">
        <f>ABS(O14-O4)*100</f>
        <v>21.962085982980682</v>
      </c>
      <c r="T4" s="19" t="s">
        <v>30</v>
      </c>
      <c r="U4" s="19" t="s">
        <v>36</v>
      </c>
      <c r="V4" s="21">
        <v>7920</v>
      </c>
      <c r="W4" s="19" t="s">
        <v>31</v>
      </c>
      <c r="X4" s="19" t="s">
        <v>2610</v>
      </c>
      <c r="Y4" s="19" t="s">
        <v>33</v>
      </c>
      <c r="Z4" s="19">
        <v>50</v>
      </c>
    </row>
    <row r="5" spans="1:26" x14ac:dyDescent="0.3">
      <c r="A5" s="56" t="s">
        <v>2609</v>
      </c>
      <c r="B5" s="19" t="s">
        <v>2621</v>
      </c>
      <c r="C5" s="19" t="s">
        <v>2622</v>
      </c>
      <c r="D5" s="20">
        <v>45212</v>
      </c>
      <c r="E5" s="21">
        <v>155000</v>
      </c>
      <c r="F5" s="19" t="s">
        <v>27</v>
      </c>
      <c r="G5" s="19" t="s">
        <v>28</v>
      </c>
      <c r="H5" s="21">
        <v>155000</v>
      </c>
      <c r="I5" s="21">
        <v>57400</v>
      </c>
      <c r="J5" s="22">
        <f t="shared" si="0"/>
        <v>37.032258064516128</v>
      </c>
      <c r="K5" s="21">
        <v>150046</v>
      </c>
      <c r="L5" s="21">
        <v>7920</v>
      </c>
      <c r="M5" s="21">
        <f t="shared" si="1"/>
        <v>147080</v>
      </c>
      <c r="N5" s="21">
        <v>79846</v>
      </c>
      <c r="O5" s="23">
        <f t="shared" si="2"/>
        <v>1.8420459384314807</v>
      </c>
      <c r="P5" s="24">
        <v>1001</v>
      </c>
      <c r="Q5" s="25">
        <f t="shared" si="3"/>
        <v>146.93306693306693</v>
      </c>
      <c r="R5" s="26" t="s">
        <v>2609</v>
      </c>
      <c r="S5" s="27">
        <f>ABS(O11-O5)*100</f>
        <v>45.521385397142787</v>
      </c>
      <c r="T5" s="19" t="s">
        <v>30</v>
      </c>
      <c r="U5" s="19" t="s">
        <v>36</v>
      </c>
      <c r="V5" s="21">
        <v>7920</v>
      </c>
      <c r="W5" s="19" t="s">
        <v>31</v>
      </c>
      <c r="X5" s="19" t="s">
        <v>2610</v>
      </c>
      <c r="Y5" s="19" t="s">
        <v>33</v>
      </c>
      <c r="Z5" s="19">
        <v>50</v>
      </c>
    </row>
    <row r="6" spans="1:26" x14ac:dyDescent="0.3">
      <c r="A6" s="56" t="s">
        <v>2609</v>
      </c>
      <c r="B6" s="19" t="s">
        <v>2613</v>
      </c>
      <c r="C6" s="19" t="s">
        <v>2614</v>
      </c>
      <c r="D6" s="20">
        <v>45303</v>
      </c>
      <c r="E6" s="21">
        <v>300000</v>
      </c>
      <c r="F6" s="19" t="s">
        <v>27</v>
      </c>
      <c r="G6" s="19" t="s">
        <v>28</v>
      </c>
      <c r="H6" s="21">
        <v>300000</v>
      </c>
      <c r="I6" s="21">
        <v>106600</v>
      </c>
      <c r="J6" s="22">
        <f t="shared" si="0"/>
        <v>35.533333333333331</v>
      </c>
      <c r="K6" s="21">
        <v>275537</v>
      </c>
      <c r="L6" s="21">
        <v>25709</v>
      </c>
      <c r="M6" s="21">
        <f t="shared" si="1"/>
        <v>274291</v>
      </c>
      <c r="N6" s="21">
        <v>140352</v>
      </c>
      <c r="O6" s="23">
        <f t="shared" si="2"/>
        <v>1.9543077405380758</v>
      </c>
      <c r="P6" s="24">
        <v>2106</v>
      </c>
      <c r="Q6" s="25">
        <f t="shared" si="3"/>
        <v>130.24264007597341</v>
      </c>
      <c r="R6" s="26" t="s">
        <v>2609</v>
      </c>
      <c r="S6" s="27">
        <f>ABS(O17-O6)*100</f>
        <v>195.43077405380757</v>
      </c>
      <c r="T6" s="19" t="s">
        <v>52</v>
      </c>
      <c r="U6" s="19" t="s">
        <v>36</v>
      </c>
      <c r="V6" s="21">
        <v>23760</v>
      </c>
      <c r="W6" s="19" t="s">
        <v>31</v>
      </c>
      <c r="X6" s="19" t="s">
        <v>2610</v>
      </c>
      <c r="Y6" s="19" t="s">
        <v>33</v>
      </c>
      <c r="Z6" s="19">
        <v>43</v>
      </c>
    </row>
    <row r="7" spans="1:26" x14ac:dyDescent="0.3">
      <c r="A7" s="55" t="s">
        <v>2609</v>
      </c>
      <c r="B7" s="10" t="s">
        <v>2611</v>
      </c>
      <c r="C7" s="10" t="s">
        <v>2612</v>
      </c>
      <c r="D7" s="11">
        <v>45470</v>
      </c>
      <c r="E7" s="12">
        <v>99900</v>
      </c>
      <c r="F7" s="10" t="s">
        <v>27</v>
      </c>
      <c r="G7" s="10" t="s">
        <v>28</v>
      </c>
      <c r="H7" s="12">
        <v>99900</v>
      </c>
      <c r="I7" s="12">
        <v>36900</v>
      </c>
      <c r="J7" s="13">
        <f t="shared" si="0"/>
        <v>36.936936936936938</v>
      </c>
      <c r="K7" s="12">
        <v>90519</v>
      </c>
      <c r="L7" s="12">
        <v>7920</v>
      </c>
      <c r="M7" s="12">
        <f t="shared" si="1"/>
        <v>91980</v>
      </c>
      <c r="N7" s="12">
        <v>46403</v>
      </c>
      <c r="O7" s="14">
        <f t="shared" si="2"/>
        <v>1.9821994267612009</v>
      </c>
      <c r="P7" s="15">
        <v>696</v>
      </c>
      <c r="Q7" s="16">
        <f t="shared" si="3"/>
        <v>132.15517241379311</v>
      </c>
      <c r="R7" s="17" t="s">
        <v>2609</v>
      </c>
      <c r="S7" s="18">
        <f>ABS(O19-O7)*100</f>
        <v>198.2199426761201</v>
      </c>
      <c r="T7" s="10" t="s">
        <v>30</v>
      </c>
      <c r="U7" s="10" t="s">
        <v>36</v>
      </c>
      <c r="V7" s="12">
        <v>7920</v>
      </c>
      <c r="W7" s="10" t="s">
        <v>31</v>
      </c>
      <c r="X7" s="10" t="s">
        <v>2610</v>
      </c>
      <c r="Y7" s="10" t="s">
        <v>33</v>
      </c>
      <c r="Z7" s="10">
        <v>45</v>
      </c>
    </row>
    <row r="8" spans="1:26" x14ac:dyDescent="0.3">
      <c r="A8" s="55" t="s">
        <v>2609</v>
      </c>
      <c r="B8" s="10" t="s">
        <v>2619</v>
      </c>
      <c r="C8" s="10" t="s">
        <v>2620</v>
      </c>
      <c r="D8" s="11">
        <v>45041</v>
      </c>
      <c r="E8" s="12">
        <v>126000</v>
      </c>
      <c r="F8" s="10" t="s">
        <v>27</v>
      </c>
      <c r="G8" s="10" t="s">
        <v>28</v>
      </c>
      <c r="H8" s="12">
        <v>126000</v>
      </c>
      <c r="I8" s="12">
        <v>40800</v>
      </c>
      <c r="J8" s="13">
        <f t="shared" si="0"/>
        <v>32.38095238095238</v>
      </c>
      <c r="K8" s="12">
        <v>111186</v>
      </c>
      <c r="L8" s="12">
        <v>16113</v>
      </c>
      <c r="M8" s="12">
        <f t="shared" si="1"/>
        <v>109887</v>
      </c>
      <c r="N8" s="12">
        <v>53411</v>
      </c>
      <c r="O8" s="14">
        <f t="shared" si="2"/>
        <v>2.0573851828275074</v>
      </c>
      <c r="P8" s="15">
        <v>720</v>
      </c>
      <c r="Q8" s="16">
        <f t="shared" si="3"/>
        <v>152.62083333333334</v>
      </c>
      <c r="R8" s="17" t="s">
        <v>2609</v>
      </c>
      <c r="S8" s="18">
        <f>ABS(O16-O8)*100</f>
        <v>205.73851828275073</v>
      </c>
      <c r="T8" s="10" t="s">
        <v>30</v>
      </c>
      <c r="U8" s="10" t="s">
        <v>36</v>
      </c>
      <c r="V8" s="12">
        <v>11880</v>
      </c>
      <c r="W8" s="10" t="s">
        <v>31</v>
      </c>
      <c r="X8" s="10" t="s">
        <v>2610</v>
      </c>
      <c r="Y8" s="10" t="s">
        <v>33</v>
      </c>
      <c r="Z8" s="10">
        <v>45</v>
      </c>
    </row>
    <row r="9" spans="1:26" x14ac:dyDescent="0.3">
      <c r="A9" s="56" t="s">
        <v>2609</v>
      </c>
      <c r="B9" s="19" t="s">
        <v>2631</v>
      </c>
      <c r="C9" s="19" t="s">
        <v>2632</v>
      </c>
      <c r="D9" s="20">
        <v>45590</v>
      </c>
      <c r="E9" s="21">
        <v>135000</v>
      </c>
      <c r="F9" s="19" t="s">
        <v>27</v>
      </c>
      <c r="G9" s="19" t="s">
        <v>28</v>
      </c>
      <c r="H9" s="21">
        <v>135000</v>
      </c>
      <c r="I9" s="21">
        <v>49000</v>
      </c>
      <c r="J9" s="22">
        <f t="shared" si="0"/>
        <v>36.296296296296298</v>
      </c>
      <c r="K9" s="21">
        <v>117889</v>
      </c>
      <c r="L9" s="21">
        <v>15744</v>
      </c>
      <c r="M9" s="21">
        <f t="shared" si="1"/>
        <v>119256</v>
      </c>
      <c r="N9" s="21">
        <v>57384</v>
      </c>
      <c r="O9" s="23">
        <f t="shared" si="2"/>
        <v>2.0782099539941448</v>
      </c>
      <c r="P9" s="24">
        <v>737</v>
      </c>
      <c r="Q9" s="25">
        <f t="shared" si="3"/>
        <v>161.81275440976933</v>
      </c>
      <c r="R9" s="26" t="s">
        <v>2609</v>
      </c>
      <c r="S9" s="27">
        <f>ABS(O13-O9)*100</f>
        <v>207.82099539941447</v>
      </c>
      <c r="T9" s="19" t="s">
        <v>30</v>
      </c>
      <c r="U9" s="19" t="s">
        <v>31</v>
      </c>
      <c r="V9" s="21">
        <v>15744</v>
      </c>
      <c r="W9" s="19" t="s">
        <v>31</v>
      </c>
      <c r="X9" s="19" t="s">
        <v>2628</v>
      </c>
      <c r="Y9" s="19" t="s">
        <v>33</v>
      </c>
      <c r="Z9" s="19">
        <v>45</v>
      </c>
    </row>
    <row r="10" spans="1:26" x14ac:dyDescent="0.3">
      <c r="A10" s="55" t="s">
        <v>2609</v>
      </c>
      <c r="B10" s="10" t="s">
        <v>2635</v>
      </c>
      <c r="C10" s="10" t="s">
        <v>2636</v>
      </c>
      <c r="D10" s="11">
        <v>45037</v>
      </c>
      <c r="E10" s="12">
        <v>225000</v>
      </c>
      <c r="F10" s="10" t="s">
        <v>27</v>
      </c>
      <c r="G10" s="10" t="s">
        <v>28</v>
      </c>
      <c r="H10" s="12">
        <v>225000</v>
      </c>
      <c r="I10" s="12">
        <v>69200</v>
      </c>
      <c r="J10" s="13">
        <f t="shared" si="0"/>
        <v>30.75555555555556</v>
      </c>
      <c r="K10" s="12">
        <v>183397</v>
      </c>
      <c r="L10" s="12">
        <v>7200</v>
      </c>
      <c r="M10" s="12">
        <f t="shared" si="1"/>
        <v>217800</v>
      </c>
      <c r="N10" s="12">
        <v>98987</v>
      </c>
      <c r="O10" s="14">
        <f t="shared" si="2"/>
        <v>2.2002889268287755</v>
      </c>
      <c r="P10" s="15">
        <v>1602</v>
      </c>
      <c r="Q10" s="16">
        <f t="shared" si="3"/>
        <v>135.95505617977528</v>
      </c>
      <c r="R10" s="17" t="s">
        <v>2609</v>
      </c>
      <c r="S10" s="18">
        <f>ABS(O13-O10)*100</f>
        <v>220.02889268287754</v>
      </c>
      <c r="T10" s="10" t="s">
        <v>52</v>
      </c>
      <c r="U10" s="10" t="s">
        <v>36</v>
      </c>
      <c r="V10" s="12">
        <v>7200</v>
      </c>
      <c r="W10" s="10" t="s">
        <v>31</v>
      </c>
      <c r="X10" s="10" t="s">
        <v>2637</v>
      </c>
      <c r="Y10" s="10" t="s">
        <v>33</v>
      </c>
      <c r="Z10" s="10">
        <v>46</v>
      </c>
    </row>
    <row r="11" spans="1:26" x14ac:dyDescent="0.3">
      <c r="A11" s="55" t="s">
        <v>2609</v>
      </c>
      <c r="B11" s="10" t="s">
        <v>2607</v>
      </c>
      <c r="C11" s="10" t="s">
        <v>2608</v>
      </c>
      <c r="D11" s="11">
        <v>45491</v>
      </c>
      <c r="E11" s="12">
        <v>140000</v>
      </c>
      <c r="F11" s="10" t="s">
        <v>27</v>
      </c>
      <c r="G11" s="10" t="s">
        <v>28</v>
      </c>
      <c r="H11" s="12">
        <v>140000</v>
      </c>
      <c r="I11" s="12">
        <v>46100</v>
      </c>
      <c r="J11" s="13">
        <f t="shared" si="0"/>
        <v>32.928571428571431</v>
      </c>
      <c r="K11" s="12">
        <v>112044</v>
      </c>
      <c r="L11" s="12">
        <v>15840</v>
      </c>
      <c r="M11" s="12">
        <f t="shared" si="1"/>
        <v>124160</v>
      </c>
      <c r="N11" s="12">
        <v>54047</v>
      </c>
      <c r="O11" s="14">
        <f t="shared" si="2"/>
        <v>2.2972597924029086</v>
      </c>
      <c r="P11" s="15">
        <v>696</v>
      </c>
      <c r="Q11" s="16">
        <f t="shared" si="3"/>
        <v>178.39080459770116</v>
      </c>
      <c r="R11" s="17" t="s">
        <v>2609</v>
      </c>
      <c r="S11" s="18">
        <f>ABS(O24-O11)*100</f>
        <v>229.72597924029085</v>
      </c>
      <c r="T11" s="10" t="s">
        <v>30</v>
      </c>
      <c r="U11" s="10" t="s">
        <v>36</v>
      </c>
      <c r="V11" s="12">
        <v>15840</v>
      </c>
      <c r="W11" s="10" t="s">
        <v>31</v>
      </c>
      <c r="X11" s="10" t="s">
        <v>2610</v>
      </c>
      <c r="Y11" s="10" t="s">
        <v>33</v>
      </c>
      <c r="Z11" s="10">
        <v>45</v>
      </c>
    </row>
    <row r="12" spans="1:26" ht="15" thickBot="1" x14ac:dyDescent="0.35">
      <c r="A12" s="56" t="s">
        <v>2609</v>
      </c>
      <c r="B12" s="19" t="s">
        <v>2619</v>
      </c>
      <c r="C12" s="19" t="s">
        <v>2620</v>
      </c>
      <c r="D12" s="20">
        <v>45663</v>
      </c>
      <c r="E12" s="21">
        <v>139800</v>
      </c>
      <c r="F12" s="19" t="s">
        <v>27</v>
      </c>
      <c r="G12" s="19" t="s">
        <v>28</v>
      </c>
      <c r="H12" s="21">
        <v>139800</v>
      </c>
      <c r="I12" s="21">
        <v>45900</v>
      </c>
      <c r="J12" s="22">
        <f t="shared" si="0"/>
        <v>32.832618025751067</v>
      </c>
      <c r="K12" s="21">
        <v>111186</v>
      </c>
      <c r="L12" s="21">
        <v>16113</v>
      </c>
      <c r="M12" s="21">
        <f t="shared" si="1"/>
        <v>123687</v>
      </c>
      <c r="N12" s="21">
        <v>53411</v>
      </c>
      <c r="O12" s="23">
        <f t="shared" si="2"/>
        <v>2.3157589260639195</v>
      </c>
      <c r="P12" s="24">
        <v>720</v>
      </c>
      <c r="Q12" s="25">
        <f t="shared" si="3"/>
        <v>171.78749999999999</v>
      </c>
      <c r="R12" s="26" t="s">
        <v>2609</v>
      </c>
      <c r="S12" s="27">
        <f>ABS(O19-O12)*100</f>
        <v>231.57589260639196</v>
      </c>
      <c r="T12" s="19" t="s">
        <v>30</v>
      </c>
      <c r="U12" s="19" t="s">
        <v>31</v>
      </c>
      <c r="V12" s="21">
        <v>11880</v>
      </c>
      <c r="W12" s="19" t="s">
        <v>31</v>
      </c>
      <c r="X12" s="19" t="s">
        <v>2610</v>
      </c>
      <c r="Y12" s="19" t="s">
        <v>33</v>
      </c>
      <c r="Z12" s="19">
        <v>45</v>
      </c>
    </row>
    <row r="13" spans="1:26" ht="15" thickTop="1" x14ac:dyDescent="0.3">
      <c r="A13" s="57"/>
      <c r="B13" s="37"/>
      <c r="C13" s="37"/>
      <c r="D13" s="38" t="s">
        <v>2766</v>
      </c>
      <c r="E13" s="39">
        <f>+SUM(E2:E12)</f>
        <v>1652700</v>
      </c>
      <c r="F13" s="37"/>
      <c r="G13" s="37"/>
      <c r="H13" s="39">
        <f>+SUM(H2:H12)</f>
        <v>1652700</v>
      </c>
      <c r="I13" s="39">
        <f>+SUM(I2:I12)</f>
        <v>608700</v>
      </c>
      <c r="J13" s="40"/>
      <c r="K13" s="39">
        <f>+SUM(K2:K12)</f>
        <v>1545449</v>
      </c>
      <c r="L13" s="39"/>
      <c r="M13" s="39">
        <f>+SUM(M2:M12)</f>
        <v>1512421</v>
      </c>
      <c r="N13" s="39">
        <f>+SUM(N2:N12)</f>
        <v>789415</v>
      </c>
      <c r="O13" s="41"/>
      <c r="P13" s="42"/>
      <c r="Q13" s="43">
        <f>AVERAGE(Q2:Q12)</f>
        <v>140.64803751932041</v>
      </c>
      <c r="R13" s="44"/>
      <c r="S13" s="45">
        <f>ABS(O15-O14)*100</f>
        <v>0.14526714868068336</v>
      </c>
      <c r="T13" s="37"/>
      <c r="U13" s="37"/>
      <c r="V13" s="39"/>
      <c r="W13" s="37"/>
      <c r="X13" s="37"/>
      <c r="Y13" s="37"/>
      <c r="Z13" s="37"/>
    </row>
    <row r="14" spans="1:26" x14ac:dyDescent="0.3">
      <c r="A14" s="58"/>
      <c r="B14" s="28"/>
      <c r="C14" s="28"/>
      <c r="D14" s="29"/>
      <c r="E14" s="30"/>
      <c r="F14" s="28"/>
      <c r="G14" s="28"/>
      <c r="H14" s="30"/>
      <c r="I14" s="30" t="s">
        <v>2767</v>
      </c>
      <c r="J14" s="31">
        <f>I13/H13*100</f>
        <v>36.830640769649662</v>
      </c>
      <c r="K14" s="30"/>
      <c r="L14" s="30"/>
      <c r="M14" s="30"/>
      <c r="N14" s="30" t="s">
        <v>2769</v>
      </c>
      <c r="O14" s="32">
        <f>M13/N13</f>
        <v>1.9158756800922201</v>
      </c>
      <c r="P14" s="33"/>
      <c r="Q14" s="34" t="s">
        <v>2771</v>
      </c>
      <c r="R14" s="35">
        <f>STDEV(O2:O12)</f>
        <v>0.36808960006909219</v>
      </c>
      <c r="S14" s="36"/>
      <c r="T14" s="28"/>
      <c r="U14" s="28"/>
      <c r="V14" s="30"/>
      <c r="W14" s="28"/>
      <c r="X14" s="28"/>
      <c r="Y14" s="28"/>
      <c r="Z14" s="28"/>
    </row>
    <row r="15" spans="1:26" x14ac:dyDescent="0.3">
      <c r="A15" s="59"/>
      <c r="B15" s="46"/>
      <c r="C15" s="46"/>
      <c r="D15" s="47"/>
      <c r="E15" s="48"/>
      <c r="F15" s="46"/>
      <c r="G15" s="46"/>
      <c r="H15" s="48"/>
      <c r="I15" s="48" t="s">
        <v>2768</v>
      </c>
      <c r="J15" s="49">
        <f>STDEV(J2:J12)</f>
        <v>9.9394323484644627</v>
      </c>
      <c r="K15" s="48"/>
      <c r="L15" s="48"/>
      <c r="M15" s="48"/>
      <c r="N15" s="48" t="s">
        <v>2770</v>
      </c>
      <c r="O15" s="50">
        <f>AVERAGE(O2:O12)</f>
        <v>1.9173283515790269</v>
      </c>
      <c r="P15" s="51"/>
      <c r="Q15" s="52" t="s">
        <v>2772</v>
      </c>
      <c r="R15" s="54">
        <f>AVERAGE(S2:S12)</f>
        <v>156.28456233440016</v>
      </c>
      <c r="S15" s="53" t="s">
        <v>2773</v>
      </c>
      <c r="T15" s="46">
        <f>+(R15/O15)</f>
        <v>81.511631643944085</v>
      </c>
      <c r="U15" s="46"/>
      <c r="V15" s="48"/>
      <c r="W15" s="46"/>
      <c r="X15" s="46"/>
      <c r="Y15" s="46"/>
      <c r="Z15" s="46"/>
    </row>
  </sheetData>
  <sortState xmlns:xlrd2="http://schemas.microsoft.com/office/spreadsheetml/2017/richdata2" ref="A2:Z12">
    <sortCondition ref="O2:O12"/>
  </sortState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FF066-2E86-450F-BCC4-4017F2879561}">
  <dimension ref="A1:Z27"/>
  <sheetViews>
    <sheetView zoomScaleNormal="100" workbookViewId="0">
      <selection activeCell="K32" sqref="K32"/>
    </sheetView>
  </sheetViews>
  <sheetFormatPr defaultRowHeight="14.4" x14ac:dyDescent="0.3"/>
  <cols>
    <col min="1" max="1" width="8.6640625" style="60" bestFit="1" customWidth="1" collapsed="1"/>
    <col min="2" max="2" width="16.88671875" bestFit="1" customWidth="1" collapsed="1"/>
    <col min="3" max="3" width="15.88671875" bestFit="1" customWidth="1" collapsed="1"/>
    <col min="4" max="4" width="10.6640625" bestFit="1" customWidth="1" collapsed="1"/>
    <col min="5" max="5" width="12.88671875" bestFit="1" customWidth="1" collapsed="1"/>
    <col min="6" max="6" width="5.5546875" bestFit="1" customWidth="1" collapsed="1"/>
    <col min="7" max="7" width="17.33203125" bestFit="1" customWidth="1" collapsed="1"/>
    <col min="8" max="8" width="12.88671875" bestFit="1" customWidth="1" collapsed="1"/>
    <col min="9" max="9" width="14.6640625" bestFit="1" customWidth="1" collapsed="1"/>
    <col min="10" max="10" width="12.88671875" bestFit="1" customWidth="1" collapsed="1"/>
    <col min="11" max="11" width="13.44140625" bestFit="1" customWidth="1" collapsed="1"/>
    <col min="12" max="12" width="11" bestFit="1" customWidth="1" collapsed="1"/>
    <col min="13" max="13" width="13.5546875" bestFit="1" customWidth="1" collapsed="1"/>
    <col min="14" max="14" width="12.88671875" bestFit="1" customWidth="1" collapsed="1"/>
    <col min="15" max="15" width="7" bestFit="1" customWidth="1" collapsed="1"/>
    <col min="16" max="16" width="10.109375" bestFit="1" customWidth="1" collapsed="1"/>
    <col min="17" max="17" width="15.5546875" bestFit="1" customWidth="1" collapsed="1"/>
    <col min="18" max="18" width="12" bestFit="1" customWidth="1" collapsed="1"/>
    <col min="19" max="19" width="18.88671875" bestFit="1" customWidth="1" collapsed="1"/>
    <col min="20" max="20" width="19" bestFit="1" customWidth="1" collapsed="1"/>
    <col min="21" max="21" width="14.6640625" bestFit="1" customWidth="1" collapsed="1"/>
    <col min="22" max="22" width="10.6640625" bestFit="1" customWidth="1" collapsed="1"/>
    <col min="23" max="23" width="34.33203125" bestFit="1" customWidth="1" collapsed="1"/>
    <col min="24" max="24" width="24.5546875" bestFit="1" customWidth="1" collapsed="1"/>
    <col min="25" max="26" width="13.6640625" bestFit="1" customWidth="1" collapsed="1"/>
  </cols>
  <sheetData>
    <row r="1" spans="1:26" x14ac:dyDescent="0.3">
      <c r="A1" s="1" t="s">
        <v>16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3" t="s">
        <v>6</v>
      </c>
      <c r="I1" s="3" t="s">
        <v>7</v>
      </c>
      <c r="J1" s="4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5" t="s">
        <v>13</v>
      </c>
      <c r="P1" s="6" t="s">
        <v>14</v>
      </c>
      <c r="Q1" s="7" t="s">
        <v>15</v>
      </c>
      <c r="R1" s="9" t="s">
        <v>16</v>
      </c>
      <c r="S1" s="8" t="s">
        <v>17</v>
      </c>
      <c r="T1" s="1" t="s">
        <v>18</v>
      </c>
      <c r="U1" s="1" t="s">
        <v>19</v>
      </c>
      <c r="V1" s="3" t="s">
        <v>20</v>
      </c>
      <c r="W1" s="1" t="s">
        <v>21</v>
      </c>
      <c r="X1" s="1" t="s">
        <v>22</v>
      </c>
      <c r="Y1" s="1" t="s">
        <v>23</v>
      </c>
      <c r="Z1" s="1" t="s">
        <v>24</v>
      </c>
    </row>
    <row r="2" spans="1:26" x14ac:dyDescent="0.3">
      <c r="A2" s="56" t="s">
        <v>2627</v>
      </c>
      <c r="B2" s="19" t="s">
        <v>2662</v>
      </c>
      <c r="C2" s="19" t="s">
        <v>2663</v>
      </c>
      <c r="D2" s="20">
        <v>45187</v>
      </c>
      <c r="E2" s="21">
        <v>255000</v>
      </c>
      <c r="F2" s="19" t="s">
        <v>27</v>
      </c>
      <c r="G2" s="19" t="s">
        <v>28</v>
      </c>
      <c r="H2" s="21">
        <v>255000</v>
      </c>
      <c r="I2" s="21">
        <v>107700</v>
      </c>
      <c r="J2" s="22">
        <f t="shared" ref="J2:J17" si="0">I2/H2*100</f>
        <v>42.235294117647058</v>
      </c>
      <c r="K2" s="21">
        <v>286194</v>
      </c>
      <c r="L2" s="21">
        <v>23232</v>
      </c>
      <c r="M2" s="21">
        <f t="shared" ref="M2:M17" si="1">H2-L2</f>
        <v>231768</v>
      </c>
      <c r="N2" s="21">
        <v>148566</v>
      </c>
      <c r="O2" s="23">
        <f t="shared" ref="O2:O17" si="2">M2/N2</f>
        <v>1.5600339243164654</v>
      </c>
      <c r="P2" s="24">
        <v>1828</v>
      </c>
      <c r="Q2" s="25">
        <f t="shared" ref="Q2:Q17" si="3">M2/P2</f>
        <v>126.78774617067833</v>
      </c>
      <c r="R2" s="26" t="s">
        <v>2627</v>
      </c>
      <c r="S2" s="27">
        <f>ABS(O7-O2)*100</f>
        <v>31.686012774394023</v>
      </c>
      <c r="T2" s="19" t="s">
        <v>52</v>
      </c>
      <c r="U2" s="19" t="s">
        <v>36</v>
      </c>
      <c r="V2" s="21">
        <v>23232</v>
      </c>
      <c r="W2" s="19" t="s">
        <v>31</v>
      </c>
      <c r="X2" s="19" t="s">
        <v>2628</v>
      </c>
      <c r="Y2" s="19" t="s">
        <v>33</v>
      </c>
      <c r="Z2" s="19">
        <v>48</v>
      </c>
    </row>
    <row r="3" spans="1:26" x14ac:dyDescent="0.3">
      <c r="A3" s="55" t="s">
        <v>2627</v>
      </c>
      <c r="B3" s="10" t="s">
        <v>2650</v>
      </c>
      <c r="C3" s="10" t="s">
        <v>2651</v>
      </c>
      <c r="D3" s="11">
        <v>45492</v>
      </c>
      <c r="E3" s="12">
        <v>160000</v>
      </c>
      <c r="F3" s="10" t="s">
        <v>27</v>
      </c>
      <c r="G3" s="10" t="s">
        <v>28</v>
      </c>
      <c r="H3" s="12">
        <v>160000</v>
      </c>
      <c r="I3" s="12">
        <v>83400</v>
      </c>
      <c r="J3" s="13">
        <f t="shared" si="0"/>
        <v>52.125</v>
      </c>
      <c r="K3" s="12">
        <v>176437</v>
      </c>
      <c r="L3" s="12">
        <v>17813</v>
      </c>
      <c r="M3" s="12">
        <f t="shared" si="1"/>
        <v>142187</v>
      </c>
      <c r="N3" s="12">
        <v>89618</v>
      </c>
      <c r="O3" s="14">
        <f t="shared" si="2"/>
        <v>1.5865897475953492</v>
      </c>
      <c r="P3" s="15">
        <v>956</v>
      </c>
      <c r="Q3" s="16">
        <f t="shared" si="3"/>
        <v>148.73117154811715</v>
      </c>
      <c r="R3" s="17" t="s">
        <v>2627</v>
      </c>
      <c r="S3" s="18">
        <f>ABS(O14-O3)*100</f>
        <v>68.970886527667247</v>
      </c>
      <c r="T3" s="10" t="s">
        <v>30</v>
      </c>
      <c r="U3" s="10" t="s">
        <v>36</v>
      </c>
      <c r="V3" s="12">
        <v>17813</v>
      </c>
      <c r="W3" s="10" t="s">
        <v>31</v>
      </c>
      <c r="X3" s="10" t="s">
        <v>2628</v>
      </c>
      <c r="Y3" s="10" t="s">
        <v>33</v>
      </c>
      <c r="Z3" s="10">
        <v>45</v>
      </c>
    </row>
    <row r="4" spans="1:26" x14ac:dyDescent="0.3">
      <c r="A4" s="56" t="s">
        <v>2627</v>
      </c>
      <c r="B4" s="19" t="s">
        <v>2671</v>
      </c>
      <c r="C4" s="19" t="s">
        <v>2672</v>
      </c>
      <c r="D4" s="20">
        <v>45545</v>
      </c>
      <c r="E4" s="21">
        <v>285000</v>
      </c>
      <c r="F4" s="19" t="s">
        <v>69</v>
      </c>
      <c r="G4" s="19" t="s">
        <v>28</v>
      </c>
      <c r="H4" s="21">
        <v>285000</v>
      </c>
      <c r="I4" s="21">
        <v>142600</v>
      </c>
      <c r="J4" s="22">
        <f t="shared" si="0"/>
        <v>50.035087719298247</v>
      </c>
      <c r="K4" s="21">
        <v>311942</v>
      </c>
      <c r="L4" s="21">
        <v>20469</v>
      </c>
      <c r="M4" s="21">
        <f t="shared" si="1"/>
        <v>264531</v>
      </c>
      <c r="N4" s="21">
        <v>164674</v>
      </c>
      <c r="O4" s="23">
        <f t="shared" si="2"/>
        <v>1.6063920230273145</v>
      </c>
      <c r="P4" s="24">
        <v>1980</v>
      </c>
      <c r="Q4" s="25">
        <f t="shared" si="3"/>
        <v>133.60151515151514</v>
      </c>
      <c r="R4" s="26" t="s">
        <v>2627</v>
      </c>
      <c r="S4" s="27">
        <f>ABS(O7-O4)*100</f>
        <v>27.050202903309106</v>
      </c>
      <c r="T4" s="19" t="s">
        <v>147</v>
      </c>
      <c r="U4" s="19" t="s">
        <v>31</v>
      </c>
      <c r="V4" s="21">
        <v>20469</v>
      </c>
      <c r="W4" s="19" t="s">
        <v>31</v>
      </c>
      <c r="X4" s="19" t="s">
        <v>2628</v>
      </c>
      <c r="Y4" s="19" t="s">
        <v>33</v>
      </c>
      <c r="Z4" s="19">
        <v>60</v>
      </c>
    </row>
    <row r="5" spans="1:26" x14ac:dyDescent="0.3">
      <c r="A5" s="55" t="s">
        <v>2627</v>
      </c>
      <c r="B5" s="10" t="s">
        <v>2656</v>
      </c>
      <c r="C5" s="10" t="s">
        <v>2657</v>
      </c>
      <c r="D5" s="11">
        <v>45320</v>
      </c>
      <c r="E5" s="12">
        <v>227500</v>
      </c>
      <c r="F5" s="10" t="s">
        <v>27</v>
      </c>
      <c r="G5" s="10" t="s">
        <v>28</v>
      </c>
      <c r="H5" s="12">
        <v>227500</v>
      </c>
      <c r="I5" s="12">
        <v>86200</v>
      </c>
      <c r="J5" s="13">
        <f t="shared" si="0"/>
        <v>37.890109890109891</v>
      </c>
      <c r="K5" s="12">
        <v>221836</v>
      </c>
      <c r="L5" s="12">
        <v>18263</v>
      </c>
      <c r="M5" s="12">
        <f t="shared" si="1"/>
        <v>209237</v>
      </c>
      <c r="N5" s="12">
        <v>115012</v>
      </c>
      <c r="O5" s="14">
        <f t="shared" si="2"/>
        <v>1.8192623378430077</v>
      </c>
      <c r="P5" s="15">
        <v>1492</v>
      </c>
      <c r="Q5" s="16">
        <f t="shared" si="3"/>
        <v>140.23927613941018</v>
      </c>
      <c r="R5" s="17" t="s">
        <v>2627</v>
      </c>
      <c r="S5" s="18">
        <f>ABS(O13-O5)*100</f>
        <v>36.152169105259915</v>
      </c>
      <c r="T5" s="10" t="s">
        <v>52</v>
      </c>
      <c r="U5" s="10" t="s">
        <v>36</v>
      </c>
      <c r="V5" s="12">
        <v>18263</v>
      </c>
      <c r="W5" s="10" t="s">
        <v>31</v>
      </c>
      <c r="X5" s="10" t="s">
        <v>2628</v>
      </c>
      <c r="Y5" s="10" t="s">
        <v>33</v>
      </c>
      <c r="Z5" s="10">
        <v>46</v>
      </c>
    </row>
    <row r="6" spans="1:26" x14ac:dyDescent="0.3">
      <c r="A6" s="55" t="s">
        <v>2627</v>
      </c>
      <c r="B6" s="10" t="s">
        <v>2642</v>
      </c>
      <c r="C6" s="10" t="s">
        <v>2643</v>
      </c>
      <c r="D6" s="11">
        <v>45454</v>
      </c>
      <c r="E6" s="12">
        <v>243000</v>
      </c>
      <c r="F6" s="10" t="s">
        <v>27</v>
      </c>
      <c r="G6" s="10" t="s">
        <v>28</v>
      </c>
      <c r="H6" s="12">
        <v>243000</v>
      </c>
      <c r="I6" s="12">
        <v>109700</v>
      </c>
      <c r="J6" s="13">
        <f t="shared" si="0"/>
        <v>45.144032921810698</v>
      </c>
      <c r="K6" s="12">
        <v>235477</v>
      </c>
      <c r="L6" s="12">
        <v>18493</v>
      </c>
      <c r="M6" s="12">
        <f t="shared" si="1"/>
        <v>224507</v>
      </c>
      <c r="N6" s="12">
        <v>122589</v>
      </c>
      <c r="O6" s="14">
        <f t="shared" si="2"/>
        <v>1.8313796507027547</v>
      </c>
      <c r="P6" s="15">
        <v>1381</v>
      </c>
      <c r="Q6" s="16">
        <f t="shared" si="3"/>
        <v>162.56842867487327</v>
      </c>
      <c r="R6" s="17" t="s">
        <v>2627</v>
      </c>
      <c r="S6" s="18">
        <f>ABS(O22-O6)*100</f>
        <v>183.13796507027547</v>
      </c>
      <c r="T6" s="10" t="s">
        <v>30</v>
      </c>
      <c r="U6" s="10" t="s">
        <v>36</v>
      </c>
      <c r="V6" s="12">
        <v>18493</v>
      </c>
      <c r="W6" s="10" t="s">
        <v>31</v>
      </c>
      <c r="X6" s="10" t="s">
        <v>2628</v>
      </c>
      <c r="Y6" s="10" t="s">
        <v>33</v>
      </c>
      <c r="Z6" s="10">
        <v>45</v>
      </c>
    </row>
    <row r="7" spans="1:26" x14ac:dyDescent="0.3">
      <c r="A7" s="56" t="s">
        <v>2627</v>
      </c>
      <c r="B7" s="19" t="s">
        <v>2654</v>
      </c>
      <c r="C7" s="19" t="s">
        <v>2655</v>
      </c>
      <c r="D7" s="20">
        <v>45261</v>
      </c>
      <c r="E7" s="21">
        <v>247000</v>
      </c>
      <c r="F7" s="19" t="s">
        <v>27</v>
      </c>
      <c r="G7" s="19" t="s">
        <v>28</v>
      </c>
      <c r="H7" s="21">
        <v>247000</v>
      </c>
      <c r="I7" s="21">
        <v>91900</v>
      </c>
      <c r="J7" s="22">
        <f t="shared" si="0"/>
        <v>37.206477732793523</v>
      </c>
      <c r="K7" s="21">
        <v>234422</v>
      </c>
      <c r="L7" s="21">
        <v>26144</v>
      </c>
      <c r="M7" s="21">
        <f t="shared" si="1"/>
        <v>220856</v>
      </c>
      <c r="N7" s="21">
        <v>117671</v>
      </c>
      <c r="O7" s="23">
        <f t="shared" si="2"/>
        <v>1.8768940520604056</v>
      </c>
      <c r="P7" s="24">
        <v>1492</v>
      </c>
      <c r="Q7" s="25">
        <f t="shared" si="3"/>
        <v>148.02680965147454</v>
      </c>
      <c r="R7" s="26" t="s">
        <v>2627</v>
      </c>
      <c r="S7" s="27">
        <f>ABS(O16-O7)*100</f>
        <v>42.941718005814188</v>
      </c>
      <c r="T7" s="19" t="s">
        <v>52</v>
      </c>
      <c r="U7" s="19" t="s">
        <v>36</v>
      </c>
      <c r="V7" s="21">
        <v>17813</v>
      </c>
      <c r="W7" s="19" t="s">
        <v>31</v>
      </c>
      <c r="X7" s="19" t="s">
        <v>2628</v>
      </c>
      <c r="Y7" s="19" t="s">
        <v>33</v>
      </c>
      <c r="Z7" s="19">
        <v>46</v>
      </c>
    </row>
    <row r="8" spans="1:26" x14ac:dyDescent="0.3">
      <c r="A8" s="55" t="s">
        <v>2627</v>
      </c>
      <c r="B8" s="10" t="s">
        <v>2658</v>
      </c>
      <c r="C8" s="10" t="s">
        <v>2659</v>
      </c>
      <c r="D8" s="11">
        <v>45170</v>
      </c>
      <c r="E8" s="12">
        <v>255000</v>
      </c>
      <c r="F8" s="10" t="s">
        <v>27</v>
      </c>
      <c r="G8" s="10" t="s">
        <v>28</v>
      </c>
      <c r="H8" s="12">
        <v>255000</v>
      </c>
      <c r="I8" s="12">
        <v>90800</v>
      </c>
      <c r="J8" s="13">
        <f t="shared" si="0"/>
        <v>35.607843137254903</v>
      </c>
      <c r="K8" s="12">
        <v>232588</v>
      </c>
      <c r="L8" s="12">
        <v>19540</v>
      </c>
      <c r="M8" s="12">
        <f t="shared" si="1"/>
        <v>235460</v>
      </c>
      <c r="N8" s="12">
        <v>120366</v>
      </c>
      <c r="O8" s="14">
        <f t="shared" si="2"/>
        <v>1.9562002558862137</v>
      </c>
      <c r="P8" s="15">
        <v>1386</v>
      </c>
      <c r="Q8" s="16">
        <f t="shared" si="3"/>
        <v>169.88455988455988</v>
      </c>
      <c r="R8" s="17" t="s">
        <v>2627</v>
      </c>
      <c r="S8" s="18">
        <f>ABS(O15-O8)*100</f>
        <v>34.76179067548577</v>
      </c>
      <c r="T8" s="10" t="s">
        <v>30</v>
      </c>
      <c r="U8" s="10" t="s">
        <v>36</v>
      </c>
      <c r="V8" s="12">
        <v>19540</v>
      </c>
      <c r="W8" s="10" t="s">
        <v>31</v>
      </c>
      <c r="X8" s="10" t="s">
        <v>2628</v>
      </c>
      <c r="Y8" s="10" t="s">
        <v>33</v>
      </c>
      <c r="Z8" s="10">
        <v>46</v>
      </c>
    </row>
    <row r="9" spans="1:26" x14ac:dyDescent="0.3">
      <c r="A9" s="56" t="s">
        <v>2627</v>
      </c>
      <c r="B9" s="19" t="s">
        <v>2648</v>
      </c>
      <c r="C9" s="19" t="s">
        <v>2649</v>
      </c>
      <c r="D9" s="20">
        <v>45126</v>
      </c>
      <c r="E9" s="21">
        <v>220000</v>
      </c>
      <c r="F9" s="19" t="s">
        <v>27</v>
      </c>
      <c r="G9" s="19" t="s">
        <v>28</v>
      </c>
      <c r="H9" s="21">
        <v>220000</v>
      </c>
      <c r="I9" s="21">
        <v>75500</v>
      </c>
      <c r="J9" s="22">
        <f t="shared" si="0"/>
        <v>34.31818181818182</v>
      </c>
      <c r="K9" s="21">
        <v>193247</v>
      </c>
      <c r="L9" s="21">
        <v>17813</v>
      </c>
      <c r="M9" s="21">
        <f t="shared" si="1"/>
        <v>202187</v>
      </c>
      <c r="N9" s="21">
        <v>99115</v>
      </c>
      <c r="O9" s="23">
        <f t="shared" si="2"/>
        <v>2.03992332139434</v>
      </c>
      <c r="P9" s="24">
        <v>1196</v>
      </c>
      <c r="Q9" s="25">
        <f t="shared" si="3"/>
        <v>169.05267558528428</v>
      </c>
      <c r="R9" s="26" t="s">
        <v>2627</v>
      </c>
      <c r="S9" s="27">
        <f>ABS(O22-O9)*100</f>
        <v>203.99233213943398</v>
      </c>
      <c r="T9" s="19" t="s">
        <v>30</v>
      </c>
      <c r="U9" s="19" t="s">
        <v>36</v>
      </c>
      <c r="V9" s="21">
        <v>17813</v>
      </c>
      <c r="W9" s="19" t="s">
        <v>31</v>
      </c>
      <c r="X9" s="19" t="s">
        <v>2628</v>
      </c>
      <c r="Y9" s="19" t="s">
        <v>33</v>
      </c>
      <c r="Z9" s="19">
        <v>45</v>
      </c>
    </row>
    <row r="10" spans="1:26" x14ac:dyDescent="0.3">
      <c r="A10" s="56" t="s">
        <v>2627</v>
      </c>
      <c r="B10" s="19" t="s">
        <v>2660</v>
      </c>
      <c r="C10" s="19" t="s">
        <v>2661</v>
      </c>
      <c r="D10" s="20">
        <v>45471</v>
      </c>
      <c r="E10" s="21">
        <v>265000</v>
      </c>
      <c r="F10" s="19" t="s">
        <v>27</v>
      </c>
      <c r="G10" s="19" t="s">
        <v>28</v>
      </c>
      <c r="H10" s="21">
        <v>265000</v>
      </c>
      <c r="I10" s="21">
        <v>108000</v>
      </c>
      <c r="J10" s="22">
        <f t="shared" si="0"/>
        <v>40.754716981132077</v>
      </c>
      <c r="K10" s="21">
        <v>231281</v>
      </c>
      <c r="L10" s="21">
        <v>21952</v>
      </c>
      <c r="M10" s="21">
        <f t="shared" si="1"/>
        <v>243048</v>
      </c>
      <c r="N10" s="21">
        <v>118264</v>
      </c>
      <c r="O10" s="23">
        <f t="shared" si="2"/>
        <v>2.0551308935939931</v>
      </c>
      <c r="P10" s="24">
        <v>1492</v>
      </c>
      <c r="Q10" s="25">
        <f t="shared" si="3"/>
        <v>162.90080428954423</v>
      </c>
      <c r="R10" s="26" t="s">
        <v>2627</v>
      </c>
      <c r="S10" s="27">
        <f>ABS(O16-O10)*100</f>
        <v>25.118033852455433</v>
      </c>
      <c r="T10" s="19" t="s">
        <v>52</v>
      </c>
      <c r="U10" s="19" t="s">
        <v>36</v>
      </c>
      <c r="V10" s="21">
        <v>20109</v>
      </c>
      <c r="W10" s="19" t="s">
        <v>31</v>
      </c>
      <c r="X10" s="19" t="s">
        <v>2628</v>
      </c>
      <c r="Y10" s="19" t="s">
        <v>33</v>
      </c>
      <c r="Z10" s="19">
        <v>46</v>
      </c>
    </row>
    <row r="11" spans="1:26" x14ac:dyDescent="0.3">
      <c r="A11" s="56" t="s">
        <v>2627</v>
      </c>
      <c r="B11" s="19" t="s">
        <v>2652</v>
      </c>
      <c r="C11" s="19" t="s">
        <v>2653</v>
      </c>
      <c r="D11" s="20">
        <v>45128</v>
      </c>
      <c r="E11" s="21">
        <v>225000</v>
      </c>
      <c r="F11" s="19" t="s">
        <v>27</v>
      </c>
      <c r="G11" s="19" t="s">
        <v>28</v>
      </c>
      <c r="H11" s="21">
        <v>225000</v>
      </c>
      <c r="I11" s="21">
        <v>75200</v>
      </c>
      <c r="J11" s="22">
        <f t="shared" si="0"/>
        <v>33.422222222222217</v>
      </c>
      <c r="K11" s="21">
        <v>194674</v>
      </c>
      <c r="L11" s="21">
        <v>18104</v>
      </c>
      <c r="M11" s="21">
        <f t="shared" si="1"/>
        <v>206896</v>
      </c>
      <c r="N11" s="21">
        <v>99757</v>
      </c>
      <c r="O11" s="23">
        <f t="shared" si="2"/>
        <v>2.0739998195615343</v>
      </c>
      <c r="P11" s="24">
        <v>1014</v>
      </c>
      <c r="Q11" s="25">
        <f t="shared" si="3"/>
        <v>204.03944773175542</v>
      </c>
      <c r="R11" s="26" t="s">
        <v>2627</v>
      </c>
      <c r="S11" s="27">
        <f>ABS(O21-O11)*100</f>
        <v>207.39998195615343</v>
      </c>
      <c r="T11" s="19" t="s">
        <v>30</v>
      </c>
      <c r="U11" s="19" t="s">
        <v>36</v>
      </c>
      <c r="V11" s="21">
        <v>18104</v>
      </c>
      <c r="W11" s="19" t="s">
        <v>31</v>
      </c>
      <c r="X11" s="19" t="s">
        <v>2628</v>
      </c>
      <c r="Y11" s="19" t="s">
        <v>33</v>
      </c>
      <c r="Z11" s="19">
        <v>51</v>
      </c>
    </row>
    <row r="12" spans="1:26" x14ac:dyDescent="0.3">
      <c r="A12" s="56" t="s">
        <v>2627</v>
      </c>
      <c r="B12" s="19" t="s">
        <v>2638</v>
      </c>
      <c r="C12" s="19" t="s">
        <v>2639</v>
      </c>
      <c r="D12" s="20">
        <v>45526</v>
      </c>
      <c r="E12" s="21">
        <v>240000</v>
      </c>
      <c r="F12" s="19" t="s">
        <v>27</v>
      </c>
      <c r="G12" s="19" t="s">
        <v>28</v>
      </c>
      <c r="H12" s="21">
        <v>240000</v>
      </c>
      <c r="I12" s="21">
        <v>94700</v>
      </c>
      <c r="J12" s="22">
        <f t="shared" si="0"/>
        <v>39.458333333333336</v>
      </c>
      <c r="K12" s="21">
        <v>203907</v>
      </c>
      <c r="L12" s="21">
        <v>17813</v>
      </c>
      <c r="M12" s="21">
        <f t="shared" si="1"/>
        <v>222187</v>
      </c>
      <c r="N12" s="21">
        <v>105137</v>
      </c>
      <c r="O12" s="23">
        <f t="shared" si="2"/>
        <v>2.1133093011974853</v>
      </c>
      <c r="P12" s="24">
        <v>1235</v>
      </c>
      <c r="Q12" s="25">
        <f t="shared" si="3"/>
        <v>179.90850202429149</v>
      </c>
      <c r="R12" s="26" t="s">
        <v>2627</v>
      </c>
      <c r="S12" s="27">
        <f>ABS(O30-O12)*100</f>
        <v>211.33093011974853</v>
      </c>
      <c r="T12" s="19" t="s">
        <v>30</v>
      </c>
      <c r="U12" s="19" t="s">
        <v>36</v>
      </c>
      <c r="V12" s="21">
        <v>17813</v>
      </c>
      <c r="W12" s="19" t="s">
        <v>31</v>
      </c>
      <c r="X12" s="19" t="s">
        <v>2628</v>
      </c>
      <c r="Y12" s="19" t="s">
        <v>33</v>
      </c>
      <c r="Z12" s="19">
        <v>45</v>
      </c>
    </row>
    <row r="13" spans="1:26" x14ac:dyDescent="0.3">
      <c r="A13" s="56" t="s">
        <v>2627</v>
      </c>
      <c r="B13" s="19" t="s">
        <v>2646</v>
      </c>
      <c r="C13" s="19" t="s">
        <v>2647</v>
      </c>
      <c r="D13" s="20">
        <v>45496</v>
      </c>
      <c r="E13" s="21">
        <v>240000</v>
      </c>
      <c r="F13" s="19" t="s">
        <v>27</v>
      </c>
      <c r="G13" s="19" t="s">
        <v>28</v>
      </c>
      <c r="H13" s="21">
        <v>240000</v>
      </c>
      <c r="I13" s="21">
        <v>91400</v>
      </c>
      <c r="J13" s="22">
        <f t="shared" si="0"/>
        <v>38.083333333333336</v>
      </c>
      <c r="K13" s="21">
        <v>198148</v>
      </c>
      <c r="L13" s="21">
        <v>17813</v>
      </c>
      <c r="M13" s="21">
        <f t="shared" si="1"/>
        <v>222187</v>
      </c>
      <c r="N13" s="21">
        <v>101884</v>
      </c>
      <c r="O13" s="23">
        <f t="shared" si="2"/>
        <v>2.1807840288956069</v>
      </c>
      <c r="P13" s="24">
        <v>1222</v>
      </c>
      <c r="Q13" s="25">
        <f t="shared" si="3"/>
        <v>181.82242225859247</v>
      </c>
      <c r="R13" s="26" t="s">
        <v>2627</v>
      </c>
      <c r="S13" s="27">
        <f>ABS(O27-O13)*100</f>
        <v>76.246663025125727</v>
      </c>
      <c r="T13" s="19" t="s">
        <v>30</v>
      </c>
      <c r="U13" s="19" t="s">
        <v>36</v>
      </c>
      <c r="V13" s="21">
        <v>17813</v>
      </c>
      <c r="W13" s="19" t="s">
        <v>31</v>
      </c>
      <c r="X13" s="19" t="s">
        <v>2628</v>
      </c>
      <c r="Y13" s="19" t="s">
        <v>33</v>
      </c>
      <c r="Z13" s="19">
        <v>45</v>
      </c>
    </row>
    <row r="14" spans="1:26" x14ac:dyDescent="0.3">
      <c r="A14" s="56" t="s">
        <v>2627</v>
      </c>
      <c r="B14" s="19" t="s">
        <v>2629</v>
      </c>
      <c r="C14" s="19" t="s">
        <v>2630</v>
      </c>
      <c r="D14" s="20">
        <v>45324</v>
      </c>
      <c r="E14" s="21">
        <v>262000</v>
      </c>
      <c r="F14" s="19" t="s">
        <v>27</v>
      </c>
      <c r="G14" s="19" t="s">
        <v>28</v>
      </c>
      <c r="H14" s="21">
        <v>262000</v>
      </c>
      <c r="I14" s="21">
        <v>80700</v>
      </c>
      <c r="J14" s="22">
        <f t="shared" si="0"/>
        <v>30.801526717557255</v>
      </c>
      <c r="K14" s="21">
        <v>208090</v>
      </c>
      <c r="L14" s="21">
        <v>19622</v>
      </c>
      <c r="M14" s="21">
        <f t="shared" si="1"/>
        <v>242378</v>
      </c>
      <c r="N14" s="21">
        <v>106479</v>
      </c>
      <c r="O14" s="23">
        <f t="shared" si="2"/>
        <v>2.2762986128720217</v>
      </c>
      <c r="P14" s="24">
        <v>1222</v>
      </c>
      <c r="Q14" s="25">
        <f t="shared" si="3"/>
        <v>198.34533551554827</v>
      </c>
      <c r="R14" s="26" t="s">
        <v>2627</v>
      </c>
      <c r="S14" s="27">
        <f>ABS(O34-O14)*100</f>
        <v>227.62986128720217</v>
      </c>
      <c r="T14" s="19" t="s">
        <v>30</v>
      </c>
      <c r="U14" s="19" t="s">
        <v>36</v>
      </c>
      <c r="V14" s="21">
        <v>19240</v>
      </c>
      <c r="W14" s="19" t="s">
        <v>31</v>
      </c>
      <c r="X14" s="19" t="s">
        <v>2628</v>
      </c>
      <c r="Y14" s="19" t="s">
        <v>33</v>
      </c>
      <c r="Z14" s="19">
        <v>45</v>
      </c>
    </row>
    <row r="15" spans="1:26" x14ac:dyDescent="0.3">
      <c r="A15" s="55" t="s">
        <v>2627</v>
      </c>
      <c r="B15" s="10" t="s">
        <v>2625</v>
      </c>
      <c r="C15" s="10" t="s">
        <v>2626</v>
      </c>
      <c r="D15" s="11">
        <v>45573</v>
      </c>
      <c r="E15" s="12">
        <v>280000</v>
      </c>
      <c r="F15" s="10" t="s">
        <v>27</v>
      </c>
      <c r="G15" s="10" t="s">
        <v>28</v>
      </c>
      <c r="H15" s="12">
        <v>280000</v>
      </c>
      <c r="I15" s="12">
        <v>103300</v>
      </c>
      <c r="J15" s="13">
        <f t="shared" si="0"/>
        <v>36.892857142857146</v>
      </c>
      <c r="K15" s="12">
        <v>219268</v>
      </c>
      <c r="L15" s="12">
        <v>17890</v>
      </c>
      <c r="M15" s="12">
        <f t="shared" si="1"/>
        <v>262110</v>
      </c>
      <c r="N15" s="12">
        <v>113772</v>
      </c>
      <c r="O15" s="14">
        <f t="shared" si="2"/>
        <v>2.3038181626410714</v>
      </c>
      <c r="P15" s="15">
        <v>1383</v>
      </c>
      <c r="Q15" s="16">
        <f t="shared" si="3"/>
        <v>189.52277657266811</v>
      </c>
      <c r="R15" s="17" t="s">
        <v>2627</v>
      </c>
      <c r="S15" s="18">
        <f>ABS(O36-O15)*100</f>
        <v>230.38181626410713</v>
      </c>
      <c r="T15" s="10" t="s">
        <v>30</v>
      </c>
      <c r="U15" s="10" t="s">
        <v>31</v>
      </c>
      <c r="V15" s="12">
        <v>17890</v>
      </c>
      <c r="W15" s="10" t="s">
        <v>31</v>
      </c>
      <c r="X15" s="10" t="s">
        <v>2628</v>
      </c>
      <c r="Y15" s="10" t="s">
        <v>33</v>
      </c>
      <c r="Z15" s="10">
        <v>45</v>
      </c>
    </row>
    <row r="16" spans="1:26" x14ac:dyDescent="0.3">
      <c r="A16" s="55" t="s">
        <v>2627</v>
      </c>
      <c r="B16" s="10" t="s">
        <v>2650</v>
      </c>
      <c r="C16" s="10" t="s">
        <v>2651</v>
      </c>
      <c r="D16" s="11">
        <v>45716</v>
      </c>
      <c r="E16" s="12">
        <v>224500</v>
      </c>
      <c r="F16" s="10" t="s">
        <v>27</v>
      </c>
      <c r="G16" s="10" t="s">
        <v>28</v>
      </c>
      <c r="H16" s="12">
        <v>224500</v>
      </c>
      <c r="I16" s="12">
        <v>83400</v>
      </c>
      <c r="J16" s="13">
        <f t="shared" si="0"/>
        <v>37.149220489977729</v>
      </c>
      <c r="K16" s="12">
        <v>176437</v>
      </c>
      <c r="L16" s="12">
        <v>17813</v>
      </c>
      <c r="M16" s="12">
        <f t="shared" si="1"/>
        <v>206687</v>
      </c>
      <c r="N16" s="12">
        <v>89618</v>
      </c>
      <c r="O16" s="14">
        <f t="shared" si="2"/>
        <v>2.3063112321185475</v>
      </c>
      <c r="P16" s="15">
        <v>956</v>
      </c>
      <c r="Q16" s="16">
        <f t="shared" si="3"/>
        <v>216.19979079497907</v>
      </c>
      <c r="R16" s="17" t="s">
        <v>2627</v>
      </c>
      <c r="S16" s="18">
        <f>ABS(O28-O16)*100</f>
        <v>230.63112321185474</v>
      </c>
      <c r="T16" s="10" t="s">
        <v>30</v>
      </c>
      <c r="U16" s="10" t="s">
        <v>31</v>
      </c>
      <c r="V16" s="12">
        <v>17813</v>
      </c>
      <c r="W16" s="10" t="s">
        <v>31</v>
      </c>
      <c r="X16" s="10" t="s">
        <v>2628</v>
      </c>
      <c r="Y16" s="10" t="s">
        <v>33</v>
      </c>
      <c r="Z16" s="10">
        <v>45</v>
      </c>
    </row>
    <row r="17" spans="1:26" ht="15" thickBot="1" x14ac:dyDescent="0.35">
      <c r="A17" s="56" t="s">
        <v>2627</v>
      </c>
      <c r="B17" s="19" t="s">
        <v>2640</v>
      </c>
      <c r="C17" s="19" t="s">
        <v>2641</v>
      </c>
      <c r="D17" s="20">
        <v>45639</v>
      </c>
      <c r="E17" s="21">
        <v>237000</v>
      </c>
      <c r="F17" s="19" t="s">
        <v>27</v>
      </c>
      <c r="G17" s="19" t="s">
        <v>28</v>
      </c>
      <c r="H17" s="21">
        <v>237000</v>
      </c>
      <c r="I17" s="21">
        <v>85700</v>
      </c>
      <c r="J17" s="22">
        <f t="shared" si="0"/>
        <v>36.160337552742618</v>
      </c>
      <c r="K17" s="21">
        <v>184830</v>
      </c>
      <c r="L17" s="21">
        <v>17813</v>
      </c>
      <c r="M17" s="21">
        <f t="shared" si="1"/>
        <v>219187</v>
      </c>
      <c r="N17" s="21">
        <v>94359</v>
      </c>
      <c r="O17" s="23">
        <f t="shared" si="2"/>
        <v>2.322905075297534</v>
      </c>
      <c r="P17" s="24">
        <v>1235</v>
      </c>
      <c r="Q17" s="25">
        <f t="shared" si="3"/>
        <v>177.47935222672064</v>
      </c>
      <c r="R17" s="26" t="s">
        <v>2627</v>
      </c>
      <c r="S17" s="27">
        <f>ABS(O34-O17)*100</f>
        <v>232.2905075297534</v>
      </c>
      <c r="T17" s="19" t="s">
        <v>30</v>
      </c>
      <c r="U17" s="19" t="s">
        <v>31</v>
      </c>
      <c r="V17" s="21">
        <v>17813</v>
      </c>
      <c r="W17" s="19" t="s">
        <v>31</v>
      </c>
      <c r="X17" s="19" t="s">
        <v>2628</v>
      </c>
      <c r="Y17" s="19" t="s">
        <v>33</v>
      </c>
      <c r="Z17" s="19">
        <v>45</v>
      </c>
    </row>
    <row r="18" spans="1:26" ht="15" thickTop="1" x14ac:dyDescent="0.3">
      <c r="A18" s="57"/>
      <c r="B18" s="37"/>
      <c r="C18" s="37"/>
      <c r="D18" s="38" t="s">
        <v>2766</v>
      </c>
      <c r="E18" s="39">
        <f>+SUM(E2:E17)</f>
        <v>3866000</v>
      </c>
      <c r="F18" s="37"/>
      <c r="G18" s="37"/>
      <c r="H18" s="39">
        <f>+SUM(H2:H17)</f>
        <v>3866000</v>
      </c>
      <c r="I18" s="39">
        <f>+SUM(I2:I17)</f>
        <v>1510200</v>
      </c>
      <c r="J18" s="40"/>
      <c r="K18" s="39">
        <f>+SUM(K2:K17)</f>
        <v>3508778</v>
      </c>
      <c r="L18" s="39"/>
      <c r="M18" s="39">
        <f>+SUM(M2:M17)</f>
        <v>3555413</v>
      </c>
      <c r="N18" s="39">
        <f>+SUM(N2:N17)</f>
        <v>1806881</v>
      </c>
      <c r="O18" s="41"/>
      <c r="P18" s="42"/>
      <c r="Q18" s="43">
        <f>AVERAGE(Q2:Q17)</f>
        <v>169.31941338875077</v>
      </c>
      <c r="R18" s="44"/>
      <c r="S18" s="45">
        <f>ABS(O20-O19)*100</f>
        <v>2.6619690872675017</v>
      </c>
      <c r="T18" s="37"/>
      <c r="U18" s="37"/>
      <c r="V18" s="39"/>
      <c r="W18" s="37"/>
      <c r="X18" s="37"/>
      <c r="Y18" s="37"/>
      <c r="Z18" s="37"/>
    </row>
    <row r="19" spans="1:26" x14ac:dyDescent="0.3">
      <c r="A19" s="58"/>
      <c r="B19" s="28"/>
      <c r="C19" s="28"/>
      <c r="D19" s="29"/>
      <c r="E19" s="30"/>
      <c r="F19" s="28"/>
      <c r="G19" s="28"/>
      <c r="H19" s="30"/>
      <c r="I19" s="30" t="s">
        <v>2767</v>
      </c>
      <c r="J19" s="31">
        <f>I18/H18*100</f>
        <v>39.063631660631145</v>
      </c>
      <c r="K19" s="30"/>
      <c r="L19" s="30"/>
      <c r="M19" s="30"/>
      <c r="N19" s="30" t="s">
        <v>2769</v>
      </c>
      <c r="O19" s="32">
        <f>M18/N18</f>
        <v>1.9677073365650533</v>
      </c>
      <c r="P19" s="33"/>
      <c r="Q19" s="34" t="s">
        <v>2771</v>
      </c>
      <c r="R19" s="35">
        <f>STDEV(O2:O17)</f>
        <v>0.26069582531851954</v>
      </c>
      <c r="S19" s="36"/>
      <c r="T19" s="28"/>
      <c r="U19" s="28"/>
      <c r="V19" s="30"/>
      <c r="W19" s="28"/>
      <c r="X19" s="28"/>
      <c r="Y19" s="28"/>
      <c r="Z19" s="28"/>
    </row>
    <row r="20" spans="1:26" x14ac:dyDescent="0.3">
      <c r="A20" s="59"/>
      <c r="B20" s="46"/>
      <c r="C20" s="46"/>
      <c r="D20" s="47"/>
      <c r="E20" s="48"/>
      <c r="F20" s="46"/>
      <c r="G20" s="46"/>
      <c r="H20" s="48"/>
      <c r="I20" s="48" t="s">
        <v>2768</v>
      </c>
      <c r="J20" s="49">
        <f>STDEV(J2:J17)</f>
        <v>5.7610217376550379</v>
      </c>
      <c r="K20" s="48"/>
      <c r="L20" s="48"/>
      <c r="M20" s="48"/>
      <c r="N20" s="48" t="s">
        <v>2770</v>
      </c>
      <c r="O20" s="50">
        <f>AVERAGE(O2:O17)</f>
        <v>1.9943270274377283</v>
      </c>
      <c r="P20" s="51"/>
      <c r="Q20" s="52" t="s">
        <v>2772</v>
      </c>
      <c r="R20" s="54">
        <f>AVERAGE(S2:S17)</f>
        <v>129.35762465300252</v>
      </c>
      <c r="S20" s="53" t="s">
        <v>2773</v>
      </c>
      <c r="T20" s="46">
        <f>+(R20/O20)</f>
        <v>64.862794753977042</v>
      </c>
      <c r="U20" s="46"/>
      <c r="V20" s="48"/>
      <c r="W20" s="46"/>
      <c r="X20" s="46"/>
      <c r="Y20" s="46"/>
      <c r="Z20" s="46"/>
    </row>
    <row r="24" spans="1:26" x14ac:dyDescent="0.3">
      <c r="A24" s="60" t="s">
        <v>2811</v>
      </c>
    </row>
    <row r="25" spans="1:26" x14ac:dyDescent="0.3">
      <c r="A25" s="55" t="s">
        <v>2627</v>
      </c>
      <c r="B25" s="10" t="s">
        <v>2664</v>
      </c>
      <c r="C25" s="10" t="s">
        <v>2665</v>
      </c>
      <c r="D25" s="11">
        <v>45481</v>
      </c>
      <c r="E25" s="12">
        <v>135000</v>
      </c>
      <c r="F25" s="10" t="s">
        <v>27</v>
      </c>
      <c r="G25" s="10" t="s">
        <v>28</v>
      </c>
      <c r="H25" s="12">
        <v>135000</v>
      </c>
      <c r="I25" s="12">
        <v>103700</v>
      </c>
      <c r="J25" s="13">
        <f t="shared" ref="J25:J27" si="4">I25/H25*100</f>
        <v>76.81481481481481</v>
      </c>
      <c r="K25" s="12">
        <v>221919</v>
      </c>
      <c r="L25" s="12">
        <v>19010</v>
      </c>
      <c r="M25" s="12">
        <f t="shared" ref="M25:M27" si="5">H25-L25</f>
        <v>115990</v>
      </c>
      <c r="N25" s="12">
        <v>114637</v>
      </c>
      <c r="O25" s="14">
        <f t="shared" ref="O25:O27" si="6">M25/N25</f>
        <v>1.0118024721512251</v>
      </c>
      <c r="P25" s="15">
        <v>1492</v>
      </c>
      <c r="Q25" s="16">
        <f t="shared" ref="Q25:Q27" si="7">M25/P25</f>
        <v>77.741286863270773</v>
      </c>
      <c r="R25" s="17" t="s">
        <v>2627</v>
      </c>
      <c r="S25" s="18">
        <f>ABS(O29-O25)*100</f>
        <v>101.18024721512251</v>
      </c>
      <c r="T25" s="10" t="s">
        <v>52</v>
      </c>
      <c r="U25" s="10" t="s">
        <v>36</v>
      </c>
      <c r="V25" s="12">
        <v>19010</v>
      </c>
      <c r="W25" s="10" t="s">
        <v>31</v>
      </c>
      <c r="X25" s="10" t="s">
        <v>2628</v>
      </c>
      <c r="Y25" s="10" t="s">
        <v>33</v>
      </c>
      <c r="Z25" s="10">
        <v>46</v>
      </c>
    </row>
    <row r="26" spans="1:26" x14ac:dyDescent="0.3">
      <c r="A26" s="55" t="s">
        <v>2627</v>
      </c>
      <c r="B26" s="10" t="s">
        <v>2633</v>
      </c>
      <c r="C26" s="10" t="s">
        <v>2634</v>
      </c>
      <c r="D26" s="11">
        <v>45047</v>
      </c>
      <c r="E26" s="12">
        <v>153000</v>
      </c>
      <c r="F26" s="10" t="s">
        <v>27</v>
      </c>
      <c r="G26" s="10" t="s">
        <v>28</v>
      </c>
      <c r="H26" s="12">
        <v>153000</v>
      </c>
      <c r="I26" s="12">
        <v>73400</v>
      </c>
      <c r="J26" s="13">
        <f t="shared" si="4"/>
        <v>47.973856209150327</v>
      </c>
      <c r="K26" s="12">
        <v>189349</v>
      </c>
      <c r="L26" s="12">
        <v>23617</v>
      </c>
      <c r="M26" s="12">
        <f t="shared" si="5"/>
        <v>129383</v>
      </c>
      <c r="N26" s="12">
        <v>93633</v>
      </c>
      <c r="O26" s="14">
        <f t="shared" si="6"/>
        <v>1.381809832003674</v>
      </c>
      <c r="P26" s="15">
        <v>1041</v>
      </c>
      <c r="Q26" s="16">
        <f t="shared" si="7"/>
        <v>124.28722382324688</v>
      </c>
      <c r="R26" s="17" t="s">
        <v>2627</v>
      </c>
      <c r="S26" s="18">
        <f>ABS(O45-O26)*100</f>
        <v>138.18098320036739</v>
      </c>
      <c r="T26" s="10" t="s">
        <v>30</v>
      </c>
      <c r="U26" s="10" t="s">
        <v>36</v>
      </c>
      <c r="V26" s="12">
        <v>23617</v>
      </c>
      <c r="W26" s="10" t="s">
        <v>31</v>
      </c>
      <c r="X26" s="10" t="s">
        <v>2628</v>
      </c>
      <c r="Y26" s="10" t="s">
        <v>33</v>
      </c>
      <c r="Z26" s="10">
        <v>50</v>
      </c>
    </row>
    <row r="27" spans="1:26" x14ac:dyDescent="0.3">
      <c r="A27" s="55" t="s">
        <v>2627</v>
      </c>
      <c r="B27" s="10" t="s">
        <v>2644</v>
      </c>
      <c r="C27" s="10" t="s">
        <v>2645</v>
      </c>
      <c r="D27" s="11">
        <v>45485</v>
      </c>
      <c r="E27" s="12">
        <v>185000</v>
      </c>
      <c r="F27" s="10" t="s">
        <v>27</v>
      </c>
      <c r="G27" s="10" t="s">
        <v>28</v>
      </c>
      <c r="H27" s="12">
        <v>185000</v>
      </c>
      <c r="I27" s="12">
        <v>105400</v>
      </c>
      <c r="J27" s="13">
        <f t="shared" si="4"/>
        <v>56.972972972972968</v>
      </c>
      <c r="K27" s="12">
        <v>226457</v>
      </c>
      <c r="L27" s="12">
        <v>17813</v>
      </c>
      <c r="M27" s="12">
        <f t="shared" si="5"/>
        <v>167187</v>
      </c>
      <c r="N27" s="12">
        <v>117877</v>
      </c>
      <c r="O27" s="14">
        <f t="shared" si="6"/>
        <v>1.4183173986443496</v>
      </c>
      <c r="P27" s="15">
        <v>1381</v>
      </c>
      <c r="Q27" s="16">
        <f t="shared" si="7"/>
        <v>121.06227371469949</v>
      </c>
      <c r="R27" s="17" t="s">
        <v>2627</v>
      </c>
      <c r="S27" s="18">
        <f>ABS(O42-O27)*100</f>
        <v>141.83173986443495</v>
      </c>
      <c r="T27" s="10" t="s">
        <v>30</v>
      </c>
      <c r="U27" s="10" t="s">
        <v>36</v>
      </c>
      <c r="V27" s="12">
        <v>17813</v>
      </c>
      <c r="W27" s="10" t="s">
        <v>31</v>
      </c>
      <c r="X27" s="10" t="s">
        <v>2628</v>
      </c>
      <c r="Y27" s="10" t="s">
        <v>33</v>
      </c>
      <c r="Z27" s="10">
        <v>45</v>
      </c>
    </row>
  </sheetData>
  <sortState xmlns:xlrd2="http://schemas.microsoft.com/office/spreadsheetml/2017/richdata2" ref="A2:Z17">
    <sortCondition ref="O2:O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123</vt:i4>
      </vt:variant>
    </vt:vector>
  </HeadingPairs>
  <TitlesOfParts>
    <vt:vector size="123" baseType="lpstr">
      <vt:lpstr>2026 ECF Master</vt:lpstr>
      <vt:lpstr>2026 E.C.F. Analysis</vt:lpstr>
      <vt:lpstr>Large Lots</vt:lpstr>
      <vt:lpstr>Condo's</vt:lpstr>
      <vt:lpstr>401A9</vt:lpstr>
      <vt:lpstr>404A9</vt:lpstr>
      <vt:lpstr>404B0</vt:lpstr>
      <vt:lpstr>406A0</vt:lpstr>
      <vt:lpstr>407A0</vt:lpstr>
      <vt:lpstr>407B9</vt:lpstr>
      <vt:lpstr>409A9</vt:lpstr>
      <vt:lpstr>411A0</vt:lpstr>
      <vt:lpstr>411B0</vt:lpstr>
      <vt:lpstr>412A0</vt:lpstr>
      <vt:lpstr>412B0</vt:lpstr>
      <vt:lpstr>414A0</vt:lpstr>
      <vt:lpstr>414B0</vt:lpstr>
      <vt:lpstr>414C9</vt:lpstr>
      <vt:lpstr>417A9</vt:lpstr>
      <vt:lpstr>420A0</vt:lpstr>
      <vt:lpstr>420B0</vt:lpstr>
      <vt:lpstr>422A0</vt:lpstr>
      <vt:lpstr>422B9</vt:lpstr>
      <vt:lpstr>423A9</vt:lpstr>
      <vt:lpstr>423B0</vt:lpstr>
      <vt:lpstr>425A0</vt:lpstr>
      <vt:lpstr>426A0</vt:lpstr>
      <vt:lpstr>426B9</vt:lpstr>
      <vt:lpstr>427A0</vt:lpstr>
      <vt:lpstr>427B0</vt:lpstr>
      <vt:lpstr>427C0</vt:lpstr>
      <vt:lpstr>428A0</vt:lpstr>
      <vt:lpstr>428B9</vt:lpstr>
      <vt:lpstr>429A0</vt:lpstr>
      <vt:lpstr>429B9</vt:lpstr>
      <vt:lpstr>430A0</vt:lpstr>
      <vt:lpstr>430B9</vt:lpstr>
      <vt:lpstr>430E0</vt:lpstr>
      <vt:lpstr>431A0</vt:lpstr>
      <vt:lpstr>431B0</vt:lpstr>
      <vt:lpstr>432A0</vt:lpstr>
      <vt:lpstr>432B0</vt:lpstr>
      <vt:lpstr>432C9</vt:lpstr>
      <vt:lpstr>433A0</vt:lpstr>
      <vt:lpstr>433B0</vt:lpstr>
      <vt:lpstr>434A9</vt:lpstr>
      <vt:lpstr>435A0</vt:lpstr>
      <vt:lpstr>436B9</vt:lpstr>
      <vt:lpstr>437A0</vt:lpstr>
      <vt:lpstr>437B9</vt:lpstr>
      <vt:lpstr>437C0</vt:lpstr>
      <vt:lpstr>437D0</vt:lpstr>
      <vt:lpstr>439A9</vt:lpstr>
      <vt:lpstr>441A9</vt:lpstr>
      <vt:lpstr>442A9</vt:lpstr>
      <vt:lpstr>443A0</vt:lpstr>
      <vt:lpstr>444A0</vt:lpstr>
      <vt:lpstr>445A9</vt:lpstr>
      <vt:lpstr>446A0</vt:lpstr>
      <vt:lpstr>449A0</vt:lpstr>
      <vt:lpstr>449C0</vt:lpstr>
      <vt:lpstr>450A0</vt:lpstr>
      <vt:lpstr>456A0</vt:lpstr>
      <vt:lpstr>457B0</vt:lpstr>
      <vt:lpstr>457C0</vt:lpstr>
      <vt:lpstr>457D0</vt:lpstr>
      <vt:lpstr>458A9</vt:lpstr>
      <vt:lpstr>458B0</vt:lpstr>
      <vt:lpstr>459A0</vt:lpstr>
      <vt:lpstr>459B0</vt:lpstr>
      <vt:lpstr>459C0</vt:lpstr>
      <vt:lpstr>460A0</vt:lpstr>
      <vt:lpstr>460B9</vt:lpstr>
      <vt:lpstr>461A0</vt:lpstr>
      <vt:lpstr>462A0</vt:lpstr>
      <vt:lpstr>462B0</vt:lpstr>
      <vt:lpstr>464A0</vt:lpstr>
      <vt:lpstr>464B0</vt:lpstr>
      <vt:lpstr>466A9</vt:lpstr>
      <vt:lpstr>466B0</vt:lpstr>
      <vt:lpstr>468A0</vt:lpstr>
      <vt:lpstr>468D0</vt:lpstr>
      <vt:lpstr>470A9</vt:lpstr>
      <vt:lpstr>471A9</vt:lpstr>
      <vt:lpstr>473A0</vt:lpstr>
      <vt:lpstr>475A0</vt:lpstr>
      <vt:lpstr>476A0</vt:lpstr>
      <vt:lpstr>477A9</vt:lpstr>
      <vt:lpstr>478A9</vt:lpstr>
      <vt:lpstr>480A9</vt:lpstr>
      <vt:lpstr>480B0</vt:lpstr>
      <vt:lpstr>480C0</vt:lpstr>
      <vt:lpstr>481A0</vt:lpstr>
      <vt:lpstr>481B0</vt:lpstr>
      <vt:lpstr>482A9</vt:lpstr>
      <vt:lpstr>482B0</vt:lpstr>
      <vt:lpstr>483A9</vt:lpstr>
      <vt:lpstr>485B0</vt:lpstr>
      <vt:lpstr>485C9</vt:lpstr>
      <vt:lpstr>488A9</vt:lpstr>
      <vt:lpstr>490A0</vt:lpstr>
      <vt:lpstr>493A0</vt:lpstr>
      <vt:lpstr>496A0</vt:lpstr>
      <vt:lpstr>CPYRE</vt:lpstr>
      <vt:lpstr>530B0</vt:lpstr>
      <vt:lpstr>538C0</vt:lpstr>
      <vt:lpstr>540B0</vt:lpstr>
      <vt:lpstr>549B0</vt:lpstr>
      <vt:lpstr>553A0</vt:lpstr>
      <vt:lpstr>559D0</vt:lpstr>
      <vt:lpstr>568C0</vt:lpstr>
      <vt:lpstr>569B0</vt:lpstr>
      <vt:lpstr>571B0</vt:lpstr>
      <vt:lpstr>574A0</vt:lpstr>
      <vt:lpstr>575A0</vt:lpstr>
      <vt:lpstr>590B0</vt:lpstr>
      <vt:lpstr>540A0</vt:lpstr>
      <vt:lpstr>553B0</vt:lpstr>
      <vt:lpstr>568B0</vt:lpstr>
      <vt:lpstr>569A0</vt:lpstr>
      <vt:lpstr>569C0</vt:lpstr>
      <vt:lpstr>573A0</vt:lpstr>
      <vt:lpstr>584A0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Rachel Cicotte</cp:lastModifiedBy>
  <cp:lastPrinted>2025-12-01T20:59:13Z</cp:lastPrinted>
  <dcterms:created xsi:type="dcterms:W3CDTF">2025-10-29T13:51:36Z</dcterms:created>
  <dcterms:modified xsi:type="dcterms:W3CDTF">2026-02-12T14:55:32Z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2026-02-12T14:55:32Z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14dabda5-78b6-4ab0-8eeb-c20279a340ea</vt:lpwstr>
  </property>
  <property fmtid="{D5CDD505-2E9C-101B-9397-08002B2CF9AE}" pid="9" name="MSIP_Label_defa4170-0d19-0005-0004-bc88714345d2_ActionId">
    <vt:lpwstr>57ab4833-bc4d-41eb-bb03-98e04b3f0dc6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